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reeh\Downloads\supabase backup\automator experiment\"/>
    </mc:Choice>
  </mc:AlternateContent>
  <xr:revisionPtr revIDLastSave="0" documentId="13_ncr:1_{4C01FFBB-D315-4406-94C7-A0C191F70376}" xr6:coauthVersionLast="47" xr6:coauthVersionMax="47" xr10:uidLastSave="{00000000-0000-0000-0000-000000000000}"/>
  <bookViews>
    <workbookView xWindow="-110" yWindow="-110" windowWidth="19420" windowHeight="11020" activeTab="1" xr2:uid="{3767CDD4-EDAB-4679-A594-37AB273B37BB}"/>
  </bookViews>
  <sheets>
    <sheet name="Raw data" sheetId="11" r:id="rId1"/>
    <sheet name="encoded" sheetId="1" r:id="rId2"/>
    <sheet name="transformed" sheetId="10" r:id="rId3"/>
    <sheet name="vaaram" sheetId="8" r:id="rId4"/>
    <sheet name="nakshatram" sheetId="9" r:id="rId5"/>
    <sheet name="thidhi" sheetId="7" r:id="rId6"/>
    <sheet name="samvathsaram" sheetId="2" r:id="rId7"/>
    <sheet name="ayanam" sheetId="3" r:id="rId8"/>
    <sheet name="ruthuvu" sheetId="4" r:id="rId9"/>
    <sheet name="maasam" sheetId="5" r:id="rId10"/>
    <sheet name="paksham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3" i="1" l="1"/>
  <c r="F353" i="1"/>
  <c r="A353" i="1" s="1"/>
  <c r="I353" i="1"/>
  <c r="H353" i="1" s="1"/>
  <c r="M353" i="1"/>
  <c r="N353" i="1"/>
  <c r="R353" i="1"/>
  <c r="T353" i="1"/>
  <c r="U353" i="1"/>
  <c r="C354" i="1"/>
  <c r="F354" i="1"/>
  <c r="A354" i="1" s="1"/>
  <c r="I354" i="1"/>
  <c r="M354" i="1"/>
  <c r="N354" i="1"/>
  <c r="R354" i="1"/>
  <c r="T354" i="1"/>
  <c r="T355" i="1" s="1"/>
  <c r="T356" i="1" s="1"/>
  <c r="U354" i="1"/>
  <c r="U355" i="1" s="1"/>
  <c r="U356" i="1" s="1"/>
  <c r="C355" i="1"/>
  <c r="F355" i="1"/>
  <c r="I355" i="1"/>
  <c r="M355" i="1"/>
  <c r="N355" i="1"/>
  <c r="R355" i="1"/>
  <c r="C356" i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F356" i="1"/>
  <c r="I356" i="1"/>
  <c r="M356" i="1"/>
  <c r="N356" i="1"/>
  <c r="R356" i="1"/>
  <c r="F357" i="1"/>
  <c r="I357" i="1"/>
  <c r="M357" i="1"/>
  <c r="N357" i="1"/>
  <c r="R357" i="1"/>
  <c r="T357" i="1"/>
  <c r="U357" i="1"/>
  <c r="F358" i="1"/>
  <c r="I358" i="1"/>
  <c r="M358" i="1"/>
  <c r="N358" i="1"/>
  <c r="R358" i="1"/>
  <c r="T358" i="1"/>
  <c r="T359" i="1" s="1"/>
  <c r="U358" i="1"/>
  <c r="U359" i="1" s="1"/>
  <c r="F359" i="1"/>
  <c r="I359" i="1"/>
  <c r="M359" i="1"/>
  <c r="N359" i="1"/>
  <c r="R359" i="1"/>
  <c r="F360" i="1"/>
  <c r="I360" i="1"/>
  <c r="M360" i="1"/>
  <c r="N360" i="1"/>
  <c r="R360" i="1"/>
  <c r="T360" i="1"/>
  <c r="U360" i="1"/>
  <c r="F361" i="1"/>
  <c r="I361" i="1"/>
  <c r="M361" i="1"/>
  <c r="N361" i="1"/>
  <c r="R361" i="1"/>
  <c r="T361" i="1"/>
  <c r="U361" i="1"/>
  <c r="F362" i="1"/>
  <c r="I362" i="1"/>
  <c r="M362" i="1"/>
  <c r="N362" i="1"/>
  <c r="R362" i="1"/>
  <c r="T362" i="1"/>
  <c r="T363" i="1" s="1"/>
  <c r="T364" i="1" s="1"/>
  <c r="U362" i="1"/>
  <c r="F363" i="1"/>
  <c r="I363" i="1"/>
  <c r="M363" i="1"/>
  <c r="N363" i="1"/>
  <c r="R363" i="1"/>
  <c r="U363" i="1"/>
  <c r="F364" i="1"/>
  <c r="I364" i="1"/>
  <c r="M364" i="1"/>
  <c r="N364" i="1"/>
  <c r="R364" i="1"/>
  <c r="U364" i="1"/>
  <c r="F365" i="1"/>
  <c r="I365" i="1"/>
  <c r="M365" i="1"/>
  <c r="N365" i="1"/>
  <c r="R365" i="1"/>
  <c r="T365" i="1"/>
  <c r="U365" i="1"/>
  <c r="U366" i="1" s="1"/>
  <c r="F366" i="1"/>
  <c r="I366" i="1"/>
  <c r="M366" i="1"/>
  <c r="N366" i="1"/>
  <c r="R366" i="1"/>
  <c r="T366" i="1"/>
  <c r="F367" i="1"/>
  <c r="I367" i="1"/>
  <c r="M367" i="1"/>
  <c r="N367" i="1"/>
  <c r="P367" i="1"/>
  <c r="R367" i="1"/>
  <c r="T367" i="1"/>
  <c r="U367" i="1"/>
  <c r="F368" i="1"/>
  <c r="H368" i="1"/>
  <c r="I368" i="1"/>
  <c r="M368" i="1"/>
  <c r="N368" i="1"/>
  <c r="R368" i="1"/>
  <c r="T368" i="1"/>
  <c r="U368" i="1"/>
  <c r="F369" i="1"/>
  <c r="I369" i="1"/>
  <c r="M369" i="1"/>
  <c r="N369" i="1"/>
  <c r="R369" i="1"/>
  <c r="T369" i="1"/>
  <c r="U369" i="1"/>
  <c r="F370" i="1"/>
  <c r="I370" i="1"/>
  <c r="M370" i="1"/>
  <c r="N370" i="1"/>
  <c r="R370" i="1"/>
  <c r="T370" i="1"/>
  <c r="T371" i="1" s="1"/>
  <c r="U370" i="1"/>
  <c r="F371" i="1"/>
  <c r="I371" i="1"/>
  <c r="M371" i="1"/>
  <c r="N371" i="1"/>
  <c r="R371" i="1"/>
  <c r="U371" i="1"/>
  <c r="F372" i="1"/>
  <c r="I372" i="1"/>
  <c r="M372" i="1"/>
  <c r="N372" i="1"/>
  <c r="R372" i="1"/>
  <c r="T372" i="1"/>
  <c r="U372" i="1"/>
  <c r="F373" i="1"/>
  <c r="I373" i="1"/>
  <c r="M373" i="1"/>
  <c r="N373" i="1"/>
  <c r="R373" i="1"/>
  <c r="T373" i="1"/>
  <c r="U373" i="1"/>
  <c r="F374" i="1"/>
  <c r="I374" i="1"/>
  <c r="M374" i="1"/>
  <c r="N374" i="1"/>
  <c r="R374" i="1"/>
  <c r="T374" i="1"/>
  <c r="T375" i="1" s="1"/>
  <c r="U374" i="1"/>
  <c r="F375" i="1"/>
  <c r="I375" i="1"/>
  <c r="M375" i="1"/>
  <c r="N375" i="1"/>
  <c r="R375" i="1"/>
  <c r="U375" i="1"/>
  <c r="F376" i="1"/>
  <c r="I376" i="1"/>
  <c r="M376" i="1"/>
  <c r="N376" i="1"/>
  <c r="R376" i="1"/>
  <c r="T376" i="1"/>
  <c r="T377" i="1" s="1"/>
  <c r="U376" i="1"/>
  <c r="U377" i="1" s="1"/>
  <c r="F377" i="1"/>
  <c r="I377" i="1"/>
  <c r="M377" i="1"/>
  <c r="N377" i="1"/>
  <c r="R377" i="1"/>
  <c r="F378" i="1"/>
  <c r="I378" i="1"/>
  <c r="M378" i="1"/>
  <c r="N378" i="1"/>
  <c r="R378" i="1"/>
  <c r="T378" i="1"/>
  <c r="U378" i="1"/>
  <c r="F379" i="1"/>
  <c r="I379" i="1"/>
  <c r="M379" i="1"/>
  <c r="N379" i="1"/>
  <c r="R379" i="1"/>
  <c r="T379" i="1"/>
  <c r="U379" i="1"/>
  <c r="U380" i="1" s="1"/>
  <c r="F380" i="1"/>
  <c r="I380" i="1"/>
  <c r="M380" i="1"/>
  <c r="N380" i="1"/>
  <c r="R380" i="1"/>
  <c r="T380" i="1"/>
  <c r="F381" i="1"/>
  <c r="I381" i="1"/>
  <c r="M381" i="1"/>
  <c r="N381" i="1"/>
  <c r="R381" i="1"/>
  <c r="T381" i="1"/>
  <c r="U381" i="1"/>
  <c r="F382" i="1"/>
  <c r="I382" i="1"/>
  <c r="M382" i="1"/>
  <c r="N382" i="1"/>
  <c r="R382" i="1"/>
  <c r="T382" i="1"/>
  <c r="U382" i="1"/>
  <c r="F383" i="1"/>
  <c r="H383" i="1"/>
  <c r="I383" i="1"/>
  <c r="M383" i="1"/>
  <c r="N383" i="1"/>
  <c r="R383" i="1"/>
  <c r="T383" i="1"/>
  <c r="U383" i="1"/>
  <c r="F384" i="1"/>
  <c r="I384" i="1"/>
  <c r="M384" i="1"/>
  <c r="N384" i="1"/>
  <c r="R384" i="1"/>
  <c r="T384" i="1"/>
  <c r="U384" i="1"/>
  <c r="D293" i="10"/>
  <c r="E293" i="10"/>
  <c r="F293" i="10"/>
  <c r="G293" i="10"/>
  <c r="H293" i="10"/>
  <c r="I293" i="10"/>
  <c r="L293" i="10"/>
  <c r="O293" i="10"/>
  <c r="P293" i="10"/>
  <c r="C294" i="10"/>
  <c r="D294" i="10"/>
  <c r="E294" i="10"/>
  <c r="F294" i="10"/>
  <c r="G294" i="10"/>
  <c r="H294" i="10"/>
  <c r="I294" i="10"/>
  <c r="L294" i="10"/>
  <c r="O294" i="10"/>
  <c r="P294" i="10"/>
  <c r="D295" i="10"/>
  <c r="E295" i="10"/>
  <c r="F295" i="10"/>
  <c r="G295" i="10"/>
  <c r="H295" i="10"/>
  <c r="I295" i="10"/>
  <c r="L295" i="10"/>
  <c r="O295" i="10"/>
  <c r="P295" i="10"/>
  <c r="D296" i="10"/>
  <c r="E296" i="10"/>
  <c r="F296" i="10"/>
  <c r="G296" i="10"/>
  <c r="H296" i="10"/>
  <c r="I296" i="10"/>
  <c r="L296" i="10"/>
  <c r="O296" i="10"/>
  <c r="P296" i="10"/>
  <c r="D297" i="10"/>
  <c r="E297" i="10"/>
  <c r="F297" i="10"/>
  <c r="G297" i="10"/>
  <c r="H297" i="10"/>
  <c r="I297" i="10"/>
  <c r="L297" i="10"/>
  <c r="O297" i="10"/>
  <c r="P297" i="10"/>
  <c r="D298" i="10"/>
  <c r="E298" i="10"/>
  <c r="F298" i="10"/>
  <c r="G298" i="10"/>
  <c r="H298" i="10"/>
  <c r="I298" i="10"/>
  <c r="L298" i="10"/>
  <c r="O298" i="10"/>
  <c r="P298" i="10"/>
  <c r="D299" i="10"/>
  <c r="E299" i="10"/>
  <c r="F299" i="10"/>
  <c r="G299" i="10"/>
  <c r="H299" i="10"/>
  <c r="I299" i="10"/>
  <c r="L299" i="10"/>
  <c r="O299" i="10"/>
  <c r="P299" i="10"/>
  <c r="D300" i="10"/>
  <c r="E300" i="10"/>
  <c r="F300" i="10"/>
  <c r="G300" i="10"/>
  <c r="H300" i="10"/>
  <c r="I300" i="10"/>
  <c r="L300" i="10"/>
  <c r="O300" i="10"/>
  <c r="P300" i="10"/>
  <c r="C301" i="10"/>
  <c r="D301" i="10"/>
  <c r="E301" i="10"/>
  <c r="F301" i="10"/>
  <c r="G301" i="10"/>
  <c r="H301" i="10"/>
  <c r="I301" i="10"/>
  <c r="L301" i="10"/>
  <c r="O301" i="10"/>
  <c r="P301" i="10"/>
  <c r="D302" i="10"/>
  <c r="E302" i="10"/>
  <c r="F302" i="10"/>
  <c r="G302" i="10"/>
  <c r="H302" i="10"/>
  <c r="I302" i="10"/>
  <c r="L302" i="10"/>
  <c r="O302" i="10"/>
  <c r="P302" i="10"/>
  <c r="D303" i="10"/>
  <c r="E303" i="10"/>
  <c r="F303" i="10"/>
  <c r="G303" i="10"/>
  <c r="H303" i="10"/>
  <c r="I303" i="10"/>
  <c r="L303" i="10"/>
  <c r="O303" i="10"/>
  <c r="P303" i="10"/>
  <c r="C304" i="10"/>
  <c r="D304" i="10"/>
  <c r="E304" i="10"/>
  <c r="F304" i="10"/>
  <c r="G304" i="10"/>
  <c r="H304" i="10"/>
  <c r="I304" i="10"/>
  <c r="L304" i="10"/>
  <c r="O304" i="10"/>
  <c r="P304" i="10"/>
  <c r="D305" i="10"/>
  <c r="E305" i="10"/>
  <c r="F305" i="10"/>
  <c r="G305" i="10"/>
  <c r="H305" i="10"/>
  <c r="I305" i="10"/>
  <c r="L305" i="10"/>
  <c r="O305" i="10"/>
  <c r="P305" i="10"/>
  <c r="C306" i="10"/>
  <c r="D306" i="10"/>
  <c r="E306" i="10"/>
  <c r="F306" i="10"/>
  <c r="G306" i="10"/>
  <c r="H306" i="10"/>
  <c r="I306" i="10"/>
  <c r="L306" i="10"/>
  <c r="O306" i="10"/>
  <c r="P306" i="10"/>
  <c r="C307" i="10"/>
  <c r="D307" i="10"/>
  <c r="E307" i="10"/>
  <c r="F307" i="10"/>
  <c r="G307" i="10"/>
  <c r="H307" i="10"/>
  <c r="I307" i="10"/>
  <c r="L307" i="10"/>
  <c r="O307" i="10"/>
  <c r="P307" i="10"/>
  <c r="C308" i="10"/>
  <c r="D308" i="10"/>
  <c r="E308" i="10"/>
  <c r="F308" i="10"/>
  <c r="G308" i="10"/>
  <c r="H308" i="10"/>
  <c r="I308" i="10"/>
  <c r="L308" i="10"/>
  <c r="O308" i="10"/>
  <c r="P308" i="10"/>
  <c r="D309" i="10"/>
  <c r="E309" i="10"/>
  <c r="F309" i="10"/>
  <c r="G309" i="10"/>
  <c r="H309" i="10"/>
  <c r="I309" i="10"/>
  <c r="L309" i="10"/>
  <c r="O309" i="10"/>
  <c r="P309" i="10"/>
  <c r="C310" i="10"/>
  <c r="D310" i="10"/>
  <c r="E310" i="10"/>
  <c r="F310" i="10"/>
  <c r="G310" i="10"/>
  <c r="H310" i="10"/>
  <c r="I310" i="10"/>
  <c r="L310" i="10"/>
  <c r="O310" i="10"/>
  <c r="P310" i="10"/>
  <c r="D311" i="10"/>
  <c r="E311" i="10"/>
  <c r="F311" i="10"/>
  <c r="G311" i="10"/>
  <c r="H311" i="10"/>
  <c r="I311" i="10"/>
  <c r="L311" i="10"/>
  <c r="O311" i="10"/>
  <c r="P311" i="10"/>
  <c r="D312" i="10"/>
  <c r="E312" i="10"/>
  <c r="F312" i="10"/>
  <c r="G312" i="10"/>
  <c r="H312" i="10"/>
  <c r="I312" i="10"/>
  <c r="L312" i="10"/>
  <c r="O312" i="10"/>
  <c r="P312" i="10"/>
  <c r="D313" i="10"/>
  <c r="E313" i="10"/>
  <c r="F313" i="10"/>
  <c r="G313" i="10"/>
  <c r="H313" i="10"/>
  <c r="I313" i="10"/>
  <c r="L313" i="10"/>
  <c r="O313" i="10"/>
  <c r="P313" i="10"/>
  <c r="D314" i="10"/>
  <c r="E314" i="10"/>
  <c r="F314" i="10"/>
  <c r="G314" i="10"/>
  <c r="H314" i="10"/>
  <c r="I314" i="10"/>
  <c r="L314" i="10"/>
  <c r="O314" i="10"/>
  <c r="P314" i="10"/>
  <c r="D315" i="10"/>
  <c r="E315" i="10"/>
  <c r="F315" i="10"/>
  <c r="G315" i="10"/>
  <c r="H315" i="10"/>
  <c r="I315" i="10"/>
  <c r="L315" i="10"/>
  <c r="O315" i="10"/>
  <c r="P315" i="10"/>
  <c r="D316" i="10"/>
  <c r="E316" i="10"/>
  <c r="F316" i="10"/>
  <c r="G316" i="10"/>
  <c r="H316" i="10"/>
  <c r="I316" i="10"/>
  <c r="L316" i="10"/>
  <c r="O316" i="10"/>
  <c r="P316" i="10"/>
  <c r="C317" i="10"/>
  <c r="D317" i="10"/>
  <c r="E317" i="10"/>
  <c r="F317" i="10"/>
  <c r="G317" i="10"/>
  <c r="H317" i="10"/>
  <c r="I317" i="10"/>
  <c r="L317" i="10"/>
  <c r="O317" i="10"/>
  <c r="P317" i="10"/>
  <c r="D318" i="10"/>
  <c r="E318" i="10"/>
  <c r="F318" i="10"/>
  <c r="G318" i="10"/>
  <c r="H318" i="10"/>
  <c r="I318" i="10"/>
  <c r="L318" i="10"/>
  <c r="O318" i="10"/>
  <c r="P318" i="10"/>
  <c r="D319" i="10"/>
  <c r="E319" i="10"/>
  <c r="F319" i="10"/>
  <c r="G319" i="10"/>
  <c r="H319" i="10"/>
  <c r="I319" i="10"/>
  <c r="L319" i="10"/>
  <c r="O319" i="10"/>
  <c r="P319" i="10"/>
  <c r="D320" i="10"/>
  <c r="E320" i="10"/>
  <c r="F320" i="10"/>
  <c r="G320" i="10"/>
  <c r="H320" i="10"/>
  <c r="I320" i="10"/>
  <c r="L320" i="10"/>
  <c r="O320" i="10"/>
  <c r="P320" i="10"/>
  <c r="D321" i="10"/>
  <c r="E321" i="10"/>
  <c r="F321" i="10"/>
  <c r="G321" i="10"/>
  <c r="H321" i="10"/>
  <c r="I321" i="10"/>
  <c r="L321" i="10"/>
  <c r="O321" i="10"/>
  <c r="P321" i="10"/>
  <c r="C322" i="10"/>
  <c r="D322" i="10"/>
  <c r="E322" i="10"/>
  <c r="F322" i="10"/>
  <c r="G322" i="10"/>
  <c r="H322" i="10"/>
  <c r="I322" i="10"/>
  <c r="L322" i="10"/>
  <c r="O322" i="10"/>
  <c r="P322" i="10"/>
  <c r="C323" i="10"/>
  <c r="D323" i="10"/>
  <c r="E323" i="10"/>
  <c r="F323" i="10"/>
  <c r="G323" i="10"/>
  <c r="H323" i="10"/>
  <c r="I323" i="10"/>
  <c r="L323" i="10"/>
  <c r="O323" i="10"/>
  <c r="P323" i="10"/>
  <c r="C324" i="10"/>
  <c r="D324" i="10"/>
  <c r="E324" i="10"/>
  <c r="F324" i="10"/>
  <c r="G324" i="10"/>
  <c r="H324" i="10"/>
  <c r="I324" i="10"/>
  <c r="L324" i="10"/>
  <c r="O324" i="10"/>
  <c r="P324" i="10"/>
  <c r="C325" i="10"/>
  <c r="D325" i="10"/>
  <c r="E325" i="10"/>
  <c r="F325" i="10"/>
  <c r="G325" i="10"/>
  <c r="H325" i="10"/>
  <c r="I325" i="10"/>
  <c r="L325" i="10"/>
  <c r="O325" i="10"/>
  <c r="P325" i="10"/>
  <c r="D326" i="10"/>
  <c r="E326" i="10"/>
  <c r="F326" i="10"/>
  <c r="G326" i="10"/>
  <c r="H326" i="10"/>
  <c r="I326" i="10"/>
  <c r="L326" i="10"/>
  <c r="O326" i="10"/>
  <c r="P326" i="10"/>
  <c r="D327" i="10"/>
  <c r="E327" i="10"/>
  <c r="F327" i="10"/>
  <c r="G327" i="10"/>
  <c r="H327" i="10"/>
  <c r="I327" i="10"/>
  <c r="L327" i="10"/>
  <c r="O327" i="10"/>
  <c r="P327" i="10"/>
  <c r="D328" i="10"/>
  <c r="E328" i="10"/>
  <c r="F328" i="10"/>
  <c r="G328" i="10"/>
  <c r="H328" i="10"/>
  <c r="I328" i="10"/>
  <c r="L328" i="10"/>
  <c r="O328" i="10"/>
  <c r="P328" i="10"/>
  <c r="D329" i="10"/>
  <c r="E329" i="10"/>
  <c r="F329" i="10"/>
  <c r="G329" i="10"/>
  <c r="H329" i="10"/>
  <c r="I329" i="10"/>
  <c r="L329" i="10"/>
  <c r="O329" i="10"/>
  <c r="P329" i="10"/>
  <c r="D330" i="10"/>
  <c r="E330" i="10"/>
  <c r="F330" i="10"/>
  <c r="G330" i="10"/>
  <c r="H330" i="10"/>
  <c r="I330" i="10"/>
  <c r="L330" i="10"/>
  <c r="O330" i="10"/>
  <c r="P330" i="10"/>
  <c r="D331" i="10"/>
  <c r="E331" i="10"/>
  <c r="F331" i="10"/>
  <c r="G331" i="10"/>
  <c r="H331" i="10"/>
  <c r="I331" i="10"/>
  <c r="L331" i="10"/>
  <c r="O331" i="10"/>
  <c r="P331" i="10"/>
  <c r="D332" i="10"/>
  <c r="E332" i="10"/>
  <c r="F332" i="10"/>
  <c r="G332" i="10"/>
  <c r="H332" i="10"/>
  <c r="I332" i="10"/>
  <c r="L332" i="10"/>
  <c r="O332" i="10"/>
  <c r="P332" i="10"/>
  <c r="C333" i="10"/>
  <c r="D333" i="10"/>
  <c r="E333" i="10"/>
  <c r="F333" i="10"/>
  <c r="G333" i="10"/>
  <c r="H333" i="10"/>
  <c r="I333" i="10"/>
  <c r="L333" i="10"/>
  <c r="O333" i="10"/>
  <c r="P333" i="10"/>
  <c r="D334" i="10"/>
  <c r="E334" i="10"/>
  <c r="F334" i="10"/>
  <c r="G334" i="10"/>
  <c r="H334" i="10"/>
  <c r="I334" i="10"/>
  <c r="L334" i="10"/>
  <c r="O334" i="10"/>
  <c r="P334" i="10"/>
  <c r="C335" i="10"/>
  <c r="D335" i="10"/>
  <c r="E335" i="10"/>
  <c r="F335" i="10"/>
  <c r="G335" i="10"/>
  <c r="H335" i="10"/>
  <c r="I335" i="10"/>
  <c r="L335" i="10"/>
  <c r="O335" i="10"/>
  <c r="P335" i="10"/>
  <c r="D336" i="10"/>
  <c r="E336" i="10"/>
  <c r="F336" i="10"/>
  <c r="G336" i="10"/>
  <c r="H336" i="10"/>
  <c r="I336" i="10"/>
  <c r="L336" i="10"/>
  <c r="O336" i="10"/>
  <c r="P336" i="10"/>
  <c r="D337" i="10"/>
  <c r="E337" i="10"/>
  <c r="F337" i="10"/>
  <c r="G337" i="10"/>
  <c r="H337" i="10"/>
  <c r="I337" i="10"/>
  <c r="L337" i="10"/>
  <c r="O337" i="10"/>
  <c r="P337" i="10"/>
  <c r="C338" i="10"/>
  <c r="D338" i="10"/>
  <c r="E338" i="10"/>
  <c r="F338" i="10"/>
  <c r="G338" i="10"/>
  <c r="H338" i="10"/>
  <c r="I338" i="10"/>
  <c r="L338" i="10"/>
  <c r="O338" i="10"/>
  <c r="P338" i="10"/>
  <c r="C339" i="10"/>
  <c r="D339" i="10"/>
  <c r="E339" i="10"/>
  <c r="F339" i="10"/>
  <c r="G339" i="10"/>
  <c r="H339" i="10"/>
  <c r="I339" i="10"/>
  <c r="L339" i="10"/>
  <c r="O339" i="10"/>
  <c r="P339" i="10"/>
  <c r="D340" i="10"/>
  <c r="E340" i="10"/>
  <c r="F340" i="10"/>
  <c r="G340" i="10"/>
  <c r="H340" i="10"/>
  <c r="I340" i="10"/>
  <c r="L340" i="10"/>
  <c r="O340" i="10"/>
  <c r="P340" i="10"/>
  <c r="C341" i="10"/>
  <c r="D341" i="10"/>
  <c r="E341" i="10"/>
  <c r="F341" i="10"/>
  <c r="G341" i="10"/>
  <c r="H341" i="10"/>
  <c r="I341" i="10"/>
  <c r="L341" i="10"/>
  <c r="O341" i="10"/>
  <c r="P341" i="10"/>
  <c r="D342" i="10"/>
  <c r="E342" i="10"/>
  <c r="F342" i="10"/>
  <c r="G342" i="10"/>
  <c r="H342" i="10"/>
  <c r="I342" i="10"/>
  <c r="L342" i="10"/>
  <c r="O342" i="10"/>
  <c r="P342" i="10"/>
  <c r="D343" i="10"/>
  <c r="E343" i="10"/>
  <c r="F343" i="10"/>
  <c r="G343" i="10"/>
  <c r="H343" i="10"/>
  <c r="I343" i="10"/>
  <c r="L343" i="10"/>
  <c r="O343" i="10"/>
  <c r="P343" i="10"/>
  <c r="D344" i="10"/>
  <c r="E344" i="10"/>
  <c r="F344" i="10"/>
  <c r="G344" i="10"/>
  <c r="H344" i="10"/>
  <c r="I344" i="10"/>
  <c r="L344" i="10"/>
  <c r="O344" i="10"/>
  <c r="P344" i="10"/>
  <c r="D345" i="10"/>
  <c r="E345" i="10"/>
  <c r="F345" i="10"/>
  <c r="G345" i="10"/>
  <c r="H345" i="10"/>
  <c r="I345" i="10"/>
  <c r="L345" i="10"/>
  <c r="O345" i="10"/>
  <c r="P345" i="10"/>
  <c r="D346" i="10"/>
  <c r="E346" i="10"/>
  <c r="F346" i="10"/>
  <c r="G346" i="10"/>
  <c r="H346" i="10"/>
  <c r="I346" i="10"/>
  <c r="L346" i="10"/>
  <c r="O346" i="10"/>
  <c r="P346" i="10"/>
  <c r="D347" i="10"/>
  <c r="E347" i="10"/>
  <c r="F347" i="10"/>
  <c r="G347" i="10"/>
  <c r="H347" i="10"/>
  <c r="I347" i="10"/>
  <c r="L347" i="10"/>
  <c r="O347" i="10"/>
  <c r="P347" i="10"/>
  <c r="D348" i="10"/>
  <c r="E348" i="10"/>
  <c r="F348" i="10"/>
  <c r="G348" i="10"/>
  <c r="H348" i="10"/>
  <c r="I348" i="10"/>
  <c r="L348" i="10"/>
  <c r="O348" i="10"/>
  <c r="P348" i="10"/>
  <c r="C349" i="10"/>
  <c r="D349" i="10"/>
  <c r="E349" i="10"/>
  <c r="F349" i="10"/>
  <c r="G349" i="10"/>
  <c r="H349" i="10"/>
  <c r="I349" i="10"/>
  <c r="L349" i="10"/>
  <c r="O349" i="10"/>
  <c r="P349" i="10"/>
  <c r="D350" i="10"/>
  <c r="E350" i="10"/>
  <c r="F350" i="10"/>
  <c r="G350" i="10"/>
  <c r="H350" i="10"/>
  <c r="I350" i="10"/>
  <c r="O350" i="10"/>
  <c r="P350" i="10"/>
  <c r="D351" i="10"/>
  <c r="E351" i="10"/>
  <c r="F351" i="10"/>
  <c r="G351" i="10"/>
  <c r="H351" i="10"/>
  <c r="I351" i="10"/>
  <c r="L351" i="10"/>
  <c r="O351" i="10"/>
  <c r="P351" i="10"/>
  <c r="D352" i="10"/>
  <c r="E352" i="10"/>
  <c r="F352" i="10"/>
  <c r="G352" i="10"/>
  <c r="H352" i="10"/>
  <c r="I352" i="10"/>
  <c r="L352" i="10"/>
  <c r="O352" i="10"/>
  <c r="P352" i="10"/>
  <c r="C289" i="1"/>
  <c r="C290" i="1" s="1"/>
  <c r="F289" i="1"/>
  <c r="I289" i="1"/>
  <c r="H289" i="1" s="1"/>
  <c r="M289" i="1"/>
  <c r="N289" i="1"/>
  <c r="R289" i="1"/>
  <c r="T289" i="1"/>
  <c r="U289" i="1"/>
  <c r="F290" i="1"/>
  <c r="I290" i="1"/>
  <c r="I290" i="10" s="1"/>
  <c r="M290" i="1"/>
  <c r="N290" i="1"/>
  <c r="R290" i="1"/>
  <c r="T290" i="1"/>
  <c r="U290" i="1"/>
  <c r="F291" i="1"/>
  <c r="I291" i="1"/>
  <c r="M291" i="1"/>
  <c r="N291" i="1"/>
  <c r="R291" i="1"/>
  <c r="T291" i="1"/>
  <c r="U291" i="1"/>
  <c r="P291" i="10" s="1"/>
  <c r="F292" i="1"/>
  <c r="C292" i="10" s="1"/>
  <c r="I292" i="1"/>
  <c r="M292" i="1"/>
  <c r="N292" i="1"/>
  <c r="R292" i="1"/>
  <c r="T292" i="1"/>
  <c r="U292" i="1"/>
  <c r="P292" i="10" s="1"/>
  <c r="F293" i="1"/>
  <c r="C293" i="10" s="1"/>
  <c r="I293" i="1"/>
  <c r="M293" i="1"/>
  <c r="N293" i="1"/>
  <c r="R293" i="1"/>
  <c r="T293" i="1"/>
  <c r="U293" i="1"/>
  <c r="F294" i="1"/>
  <c r="I294" i="1"/>
  <c r="M294" i="1"/>
  <c r="N294" i="1"/>
  <c r="R294" i="1"/>
  <c r="T294" i="1"/>
  <c r="U294" i="1"/>
  <c r="F295" i="1"/>
  <c r="C295" i="10" s="1"/>
  <c r="I295" i="1"/>
  <c r="M295" i="1"/>
  <c r="N295" i="1"/>
  <c r="R295" i="1"/>
  <c r="T295" i="1"/>
  <c r="U295" i="1"/>
  <c r="F296" i="1"/>
  <c r="C296" i="10" s="1"/>
  <c r="I296" i="1"/>
  <c r="M296" i="1"/>
  <c r="N296" i="1"/>
  <c r="R296" i="1"/>
  <c r="T296" i="1"/>
  <c r="U296" i="1"/>
  <c r="F297" i="1"/>
  <c r="C297" i="10" s="1"/>
  <c r="I297" i="1"/>
  <c r="M297" i="1"/>
  <c r="N297" i="1"/>
  <c r="R297" i="1"/>
  <c r="T297" i="1"/>
  <c r="U297" i="1"/>
  <c r="F298" i="1"/>
  <c r="C298" i="10" s="1"/>
  <c r="I298" i="1"/>
  <c r="M298" i="1"/>
  <c r="N298" i="1"/>
  <c r="R298" i="1"/>
  <c r="T298" i="1"/>
  <c r="U298" i="1"/>
  <c r="F299" i="1"/>
  <c r="C299" i="10" s="1"/>
  <c r="I299" i="1"/>
  <c r="M299" i="1"/>
  <c r="N299" i="1"/>
  <c r="R299" i="1"/>
  <c r="T299" i="1"/>
  <c r="U299" i="1"/>
  <c r="F300" i="1"/>
  <c r="C300" i="10" s="1"/>
  <c r="I300" i="1"/>
  <c r="M300" i="1"/>
  <c r="N300" i="1"/>
  <c r="R300" i="1"/>
  <c r="T300" i="1"/>
  <c r="U300" i="1"/>
  <c r="F301" i="1"/>
  <c r="I301" i="1"/>
  <c r="M301" i="1"/>
  <c r="N301" i="1"/>
  <c r="R301" i="1"/>
  <c r="T301" i="1"/>
  <c r="T302" i="1" s="1"/>
  <c r="U301" i="1"/>
  <c r="U302" i="1" s="1"/>
  <c r="F302" i="1"/>
  <c r="C302" i="10" s="1"/>
  <c r="I302" i="1"/>
  <c r="M302" i="1"/>
  <c r="N302" i="1"/>
  <c r="R302" i="1"/>
  <c r="F303" i="1"/>
  <c r="C303" i="10" s="1"/>
  <c r="I303" i="1"/>
  <c r="M303" i="1"/>
  <c r="N303" i="1"/>
  <c r="R303" i="1"/>
  <c r="T303" i="1"/>
  <c r="U303" i="1"/>
  <c r="F304" i="1"/>
  <c r="H304" i="1"/>
  <c r="I304" i="1"/>
  <c r="M304" i="1"/>
  <c r="N304" i="1"/>
  <c r="R304" i="1"/>
  <c r="T304" i="1"/>
  <c r="U304" i="1"/>
  <c r="F305" i="1"/>
  <c r="C305" i="10" s="1"/>
  <c r="I305" i="1"/>
  <c r="M305" i="1"/>
  <c r="N305" i="1"/>
  <c r="R305" i="1"/>
  <c r="T305" i="1"/>
  <c r="U305" i="1"/>
  <c r="F306" i="1"/>
  <c r="I306" i="1"/>
  <c r="M306" i="1"/>
  <c r="N306" i="1"/>
  <c r="R306" i="1"/>
  <c r="T306" i="1"/>
  <c r="U306" i="1"/>
  <c r="F307" i="1"/>
  <c r="I307" i="1"/>
  <c r="M307" i="1"/>
  <c r="N307" i="1"/>
  <c r="R307" i="1"/>
  <c r="T307" i="1"/>
  <c r="U307" i="1"/>
  <c r="F308" i="1"/>
  <c r="I308" i="1"/>
  <c r="K308" i="1"/>
  <c r="K308" i="10" s="1"/>
  <c r="M308" i="1"/>
  <c r="N308" i="1"/>
  <c r="R308" i="1"/>
  <c r="T308" i="1"/>
  <c r="U308" i="1"/>
  <c r="F309" i="1"/>
  <c r="C309" i="10" s="1"/>
  <c r="I309" i="1"/>
  <c r="M309" i="1"/>
  <c r="N309" i="1"/>
  <c r="R309" i="1"/>
  <c r="T309" i="1"/>
  <c r="T310" i="1" s="1"/>
  <c r="U309" i="1"/>
  <c r="U310" i="1" s="1"/>
  <c r="F310" i="1"/>
  <c r="I310" i="1"/>
  <c r="M310" i="1"/>
  <c r="N310" i="1"/>
  <c r="R310" i="1"/>
  <c r="F311" i="1"/>
  <c r="C311" i="10" s="1"/>
  <c r="I311" i="1"/>
  <c r="M311" i="1"/>
  <c r="N311" i="1"/>
  <c r="R311" i="1"/>
  <c r="T311" i="1"/>
  <c r="U311" i="1"/>
  <c r="F312" i="1"/>
  <c r="C312" i="10" s="1"/>
  <c r="I312" i="1"/>
  <c r="M312" i="1"/>
  <c r="N312" i="1"/>
  <c r="R312" i="1"/>
  <c r="T312" i="1"/>
  <c r="U312" i="1"/>
  <c r="F313" i="1"/>
  <c r="C313" i="10" s="1"/>
  <c r="I313" i="1"/>
  <c r="M313" i="1"/>
  <c r="N313" i="1"/>
  <c r="R313" i="1"/>
  <c r="T313" i="1"/>
  <c r="U313" i="1"/>
  <c r="F314" i="1"/>
  <c r="C314" i="10" s="1"/>
  <c r="I314" i="1"/>
  <c r="M314" i="1"/>
  <c r="N314" i="1"/>
  <c r="R314" i="1"/>
  <c r="T314" i="1"/>
  <c r="U314" i="1"/>
  <c r="F315" i="1"/>
  <c r="C315" i="10" s="1"/>
  <c r="I315" i="1"/>
  <c r="M315" i="1"/>
  <c r="N315" i="1"/>
  <c r="P315" i="1"/>
  <c r="N315" i="10" s="1"/>
  <c r="R315" i="1"/>
  <c r="T315" i="1"/>
  <c r="U315" i="1"/>
  <c r="F316" i="1"/>
  <c r="C316" i="10" s="1"/>
  <c r="I316" i="1"/>
  <c r="M316" i="1"/>
  <c r="N316" i="1"/>
  <c r="R316" i="1"/>
  <c r="T316" i="1"/>
  <c r="U316" i="1"/>
  <c r="F317" i="1"/>
  <c r="I317" i="1"/>
  <c r="M317" i="1"/>
  <c r="N317" i="1"/>
  <c r="R317" i="1"/>
  <c r="T317" i="1"/>
  <c r="U317" i="1"/>
  <c r="F318" i="1"/>
  <c r="C318" i="10" s="1"/>
  <c r="I318" i="1"/>
  <c r="M318" i="1"/>
  <c r="N318" i="1"/>
  <c r="R318" i="1"/>
  <c r="T318" i="1"/>
  <c r="U318" i="1"/>
  <c r="F319" i="1"/>
  <c r="C319" i="10" s="1"/>
  <c r="I319" i="1"/>
  <c r="M319" i="1"/>
  <c r="N319" i="1"/>
  <c r="R319" i="1"/>
  <c r="T319" i="1"/>
  <c r="U319" i="1"/>
  <c r="F320" i="1"/>
  <c r="C320" i="10" s="1"/>
  <c r="H320" i="1"/>
  <c r="I320" i="1"/>
  <c r="M320" i="1"/>
  <c r="N320" i="1"/>
  <c r="R320" i="1"/>
  <c r="T320" i="1"/>
  <c r="U320" i="1"/>
  <c r="U321" i="1" s="1"/>
  <c r="U322" i="1" s="1"/>
  <c r="U323" i="1" s="1"/>
  <c r="F321" i="1"/>
  <c r="C321" i="10" s="1"/>
  <c r="I321" i="1"/>
  <c r="M321" i="1"/>
  <c r="N321" i="1"/>
  <c r="R321" i="1"/>
  <c r="T321" i="1"/>
  <c r="T322" i="1" s="1"/>
  <c r="T323" i="1" s="1"/>
  <c r="F322" i="1"/>
  <c r="I322" i="1"/>
  <c r="M322" i="1"/>
  <c r="N322" i="1"/>
  <c r="R322" i="1"/>
  <c r="F323" i="1"/>
  <c r="I323" i="1"/>
  <c r="M323" i="1"/>
  <c r="N323" i="1"/>
  <c r="R323" i="1"/>
  <c r="F324" i="1"/>
  <c r="I324" i="1"/>
  <c r="M324" i="1"/>
  <c r="N324" i="1"/>
  <c r="R324" i="1"/>
  <c r="T324" i="1"/>
  <c r="U324" i="1"/>
  <c r="F325" i="1"/>
  <c r="I325" i="1"/>
  <c r="M325" i="1"/>
  <c r="N325" i="1"/>
  <c r="R325" i="1"/>
  <c r="T325" i="1"/>
  <c r="U325" i="1"/>
  <c r="F326" i="1"/>
  <c r="C326" i="10" s="1"/>
  <c r="I326" i="1"/>
  <c r="M326" i="1"/>
  <c r="N326" i="1"/>
  <c r="R326" i="1"/>
  <c r="T326" i="1"/>
  <c r="U326" i="1"/>
  <c r="F327" i="1"/>
  <c r="C327" i="10" s="1"/>
  <c r="I327" i="1"/>
  <c r="M327" i="1"/>
  <c r="N327" i="1"/>
  <c r="R327" i="1"/>
  <c r="T327" i="1"/>
  <c r="U327" i="1"/>
  <c r="F328" i="1"/>
  <c r="C328" i="10" s="1"/>
  <c r="I328" i="1"/>
  <c r="M328" i="1"/>
  <c r="N328" i="1"/>
  <c r="R328" i="1"/>
  <c r="T328" i="1"/>
  <c r="U328" i="1"/>
  <c r="F329" i="1"/>
  <c r="C329" i="10" s="1"/>
  <c r="I329" i="1"/>
  <c r="M329" i="1"/>
  <c r="N329" i="1"/>
  <c r="R329" i="1"/>
  <c r="T329" i="1"/>
  <c r="T330" i="1" s="1"/>
  <c r="U329" i="1"/>
  <c r="U330" i="1" s="1"/>
  <c r="F330" i="1"/>
  <c r="C330" i="10" s="1"/>
  <c r="I330" i="1"/>
  <c r="M330" i="1"/>
  <c r="N330" i="1"/>
  <c r="R330" i="1"/>
  <c r="F331" i="1"/>
  <c r="C331" i="10" s="1"/>
  <c r="I331" i="1"/>
  <c r="M331" i="1"/>
  <c r="N331" i="1"/>
  <c r="R331" i="1"/>
  <c r="T331" i="1"/>
  <c r="U331" i="1"/>
  <c r="F332" i="1"/>
  <c r="C332" i="10" s="1"/>
  <c r="I332" i="1"/>
  <c r="M332" i="1"/>
  <c r="N332" i="1"/>
  <c r="R332" i="1"/>
  <c r="T332" i="1"/>
  <c r="U332" i="1"/>
  <c r="F333" i="1"/>
  <c r="I333" i="1"/>
  <c r="M333" i="1"/>
  <c r="N333" i="1"/>
  <c r="R333" i="1"/>
  <c r="T333" i="1"/>
  <c r="U333" i="1"/>
  <c r="F334" i="1"/>
  <c r="C334" i="10" s="1"/>
  <c r="I334" i="1"/>
  <c r="M334" i="1"/>
  <c r="N334" i="1"/>
  <c r="R334" i="1"/>
  <c r="T334" i="1"/>
  <c r="U334" i="1"/>
  <c r="F335" i="1"/>
  <c r="I335" i="1"/>
  <c r="M335" i="1"/>
  <c r="N335" i="1"/>
  <c r="R335" i="1"/>
  <c r="T335" i="1"/>
  <c r="U335" i="1"/>
  <c r="F336" i="1"/>
  <c r="C336" i="10" s="1"/>
  <c r="H336" i="1"/>
  <c r="I336" i="1"/>
  <c r="M336" i="1"/>
  <c r="N336" i="1"/>
  <c r="R336" i="1"/>
  <c r="T336" i="1"/>
  <c r="U336" i="1"/>
  <c r="F337" i="1"/>
  <c r="C337" i="10" s="1"/>
  <c r="I337" i="1"/>
  <c r="M337" i="1"/>
  <c r="N337" i="1"/>
  <c r="R337" i="1"/>
  <c r="T337" i="1"/>
  <c r="U337" i="1"/>
  <c r="F338" i="1"/>
  <c r="I338" i="1"/>
  <c r="M338" i="1"/>
  <c r="N338" i="1"/>
  <c r="R338" i="1"/>
  <c r="T338" i="1"/>
  <c r="U338" i="1"/>
  <c r="F339" i="1"/>
  <c r="I339" i="1"/>
  <c r="M339" i="1"/>
  <c r="N339" i="1"/>
  <c r="R339" i="1"/>
  <c r="T339" i="1"/>
  <c r="U339" i="1"/>
  <c r="F340" i="1"/>
  <c r="C340" i="10" s="1"/>
  <c r="I340" i="1"/>
  <c r="M340" i="1"/>
  <c r="N340" i="1"/>
  <c r="R340" i="1"/>
  <c r="T340" i="1"/>
  <c r="U340" i="1"/>
  <c r="U341" i="1" s="1"/>
  <c r="F341" i="1"/>
  <c r="I341" i="1"/>
  <c r="M341" i="1"/>
  <c r="N341" i="1"/>
  <c r="P341" i="1"/>
  <c r="N341" i="10" s="1"/>
  <c r="R341" i="1"/>
  <c r="T341" i="1"/>
  <c r="F342" i="1"/>
  <c r="C342" i="10" s="1"/>
  <c r="I342" i="1"/>
  <c r="K342" i="1"/>
  <c r="K342" i="10" s="1"/>
  <c r="M342" i="1"/>
  <c r="N342" i="1"/>
  <c r="R342" i="1"/>
  <c r="T342" i="1"/>
  <c r="U342" i="1"/>
  <c r="F343" i="1"/>
  <c r="C343" i="10" s="1"/>
  <c r="I343" i="1"/>
  <c r="M343" i="1"/>
  <c r="N343" i="1"/>
  <c r="R343" i="1"/>
  <c r="T343" i="1"/>
  <c r="U343" i="1"/>
  <c r="F344" i="1"/>
  <c r="C344" i="10" s="1"/>
  <c r="I344" i="1"/>
  <c r="M344" i="1"/>
  <c r="N344" i="1"/>
  <c r="R344" i="1"/>
  <c r="T344" i="1"/>
  <c r="U344" i="1"/>
  <c r="F345" i="1"/>
  <c r="C345" i="10" s="1"/>
  <c r="I345" i="1"/>
  <c r="M345" i="1"/>
  <c r="N345" i="1"/>
  <c r="R345" i="1"/>
  <c r="T345" i="1"/>
  <c r="U345" i="1"/>
  <c r="F346" i="1"/>
  <c r="C346" i="10" s="1"/>
  <c r="I346" i="1"/>
  <c r="M346" i="1"/>
  <c r="N346" i="1"/>
  <c r="R346" i="1"/>
  <c r="T346" i="1"/>
  <c r="U346" i="1"/>
  <c r="F347" i="1"/>
  <c r="C347" i="10" s="1"/>
  <c r="I347" i="1"/>
  <c r="M347" i="1"/>
  <c r="N347" i="1"/>
  <c r="R347" i="1"/>
  <c r="T347" i="1"/>
  <c r="U347" i="1"/>
  <c r="F348" i="1"/>
  <c r="C348" i="10" s="1"/>
  <c r="I348" i="1"/>
  <c r="M348" i="1"/>
  <c r="N348" i="1"/>
  <c r="R348" i="1"/>
  <c r="T348" i="1"/>
  <c r="U348" i="1"/>
  <c r="U349" i="1" s="1"/>
  <c r="F349" i="1"/>
  <c r="I349" i="1"/>
  <c r="M349" i="1"/>
  <c r="N349" i="1"/>
  <c r="R349" i="1"/>
  <c r="T349" i="1"/>
  <c r="F350" i="1"/>
  <c r="C350" i="10" s="1"/>
  <c r="I350" i="1"/>
  <c r="M350" i="1"/>
  <c r="N350" i="1"/>
  <c r="L350" i="10" s="1"/>
  <c r="R350" i="1"/>
  <c r="T350" i="1"/>
  <c r="U350" i="1"/>
  <c r="F351" i="1"/>
  <c r="C351" i="10" s="1"/>
  <c r="I351" i="1"/>
  <c r="M351" i="1"/>
  <c r="N351" i="1"/>
  <c r="R351" i="1"/>
  <c r="T351" i="1"/>
  <c r="U351" i="1"/>
  <c r="F352" i="1"/>
  <c r="C352" i="10" s="1"/>
  <c r="H352" i="1"/>
  <c r="I352" i="1"/>
  <c r="M352" i="1"/>
  <c r="N352" i="1"/>
  <c r="R352" i="1"/>
  <c r="T352" i="1"/>
  <c r="U352" i="1"/>
  <c r="D288" i="10"/>
  <c r="E288" i="10"/>
  <c r="F288" i="10"/>
  <c r="G288" i="10"/>
  <c r="H288" i="10"/>
  <c r="I288" i="10"/>
  <c r="L288" i="10"/>
  <c r="O288" i="10"/>
  <c r="P288" i="10"/>
  <c r="C289" i="10"/>
  <c r="E289" i="10"/>
  <c r="I289" i="10"/>
  <c r="L289" i="10"/>
  <c r="O289" i="10"/>
  <c r="P289" i="10"/>
  <c r="C290" i="10"/>
  <c r="L290" i="10"/>
  <c r="O290" i="10"/>
  <c r="P290" i="10"/>
  <c r="C291" i="10"/>
  <c r="I291" i="10"/>
  <c r="L291" i="10"/>
  <c r="O291" i="10"/>
  <c r="I292" i="10"/>
  <c r="L292" i="10"/>
  <c r="O292" i="10"/>
  <c r="D284" i="10"/>
  <c r="E284" i="10"/>
  <c r="F284" i="10"/>
  <c r="G284" i="10"/>
  <c r="H284" i="10"/>
  <c r="I284" i="10"/>
  <c r="L284" i="10"/>
  <c r="O284" i="10"/>
  <c r="P284" i="10"/>
  <c r="D285" i="10"/>
  <c r="E285" i="10"/>
  <c r="F285" i="10"/>
  <c r="G285" i="10"/>
  <c r="H285" i="10"/>
  <c r="I285" i="10"/>
  <c r="L285" i="10"/>
  <c r="O285" i="10"/>
  <c r="P285" i="10"/>
  <c r="D286" i="10"/>
  <c r="E286" i="10"/>
  <c r="F286" i="10"/>
  <c r="G286" i="10"/>
  <c r="H286" i="10"/>
  <c r="I286" i="10"/>
  <c r="L286" i="10"/>
  <c r="O286" i="10"/>
  <c r="P286" i="10"/>
  <c r="D287" i="10"/>
  <c r="E287" i="10"/>
  <c r="F287" i="10"/>
  <c r="G287" i="10"/>
  <c r="H287" i="10"/>
  <c r="I287" i="10"/>
  <c r="L287" i="10"/>
  <c r="O287" i="10"/>
  <c r="P287" i="10"/>
  <c r="D277" i="10"/>
  <c r="E277" i="10"/>
  <c r="F277" i="10"/>
  <c r="G277" i="10"/>
  <c r="H277" i="10"/>
  <c r="I277" i="10"/>
  <c r="L277" i="10"/>
  <c r="O277" i="10"/>
  <c r="P277" i="10"/>
  <c r="D278" i="10"/>
  <c r="E278" i="10"/>
  <c r="F278" i="10"/>
  <c r="G278" i="10"/>
  <c r="H278" i="10"/>
  <c r="I278" i="10"/>
  <c r="L278" i="10"/>
  <c r="O278" i="10"/>
  <c r="P278" i="10"/>
  <c r="D279" i="10"/>
  <c r="E279" i="10"/>
  <c r="F279" i="10"/>
  <c r="G279" i="10"/>
  <c r="H279" i="10"/>
  <c r="I279" i="10"/>
  <c r="L279" i="10"/>
  <c r="O279" i="10"/>
  <c r="P279" i="10"/>
  <c r="D280" i="10"/>
  <c r="E280" i="10"/>
  <c r="F280" i="10"/>
  <c r="G280" i="10"/>
  <c r="H280" i="10"/>
  <c r="I280" i="10"/>
  <c r="L280" i="10"/>
  <c r="O280" i="10"/>
  <c r="P280" i="10"/>
  <c r="D281" i="10"/>
  <c r="E281" i="10"/>
  <c r="F281" i="10"/>
  <c r="G281" i="10"/>
  <c r="H281" i="10"/>
  <c r="I281" i="10"/>
  <c r="L281" i="10"/>
  <c r="O281" i="10"/>
  <c r="P281" i="10"/>
  <c r="D282" i="10"/>
  <c r="E282" i="10"/>
  <c r="F282" i="10"/>
  <c r="G282" i="10"/>
  <c r="H282" i="10"/>
  <c r="I282" i="10"/>
  <c r="L282" i="10"/>
  <c r="O282" i="10"/>
  <c r="P282" i="10"/>
  <c r="D283" i="10"/>
  <c r="E283" i="10"/>
  <c r="F283" i="10"/>
  <c r="G283" i="10"/>
  <c r="H283" i="10"/>
  <c r="I283" i="10"/>
  <c r="L283" i="10"/>
  <c r="O283" i="10"/>
  <c r="P283" i="10"/>
  <c r="D226" i="10"/>
  <c r="E226" i="10"/>
  <c r="F226" i="10"/>
  <c r="G226" i="10"/>
  <c r="H226" i="10"/>
  <c r="I226" i="10"/>
  <c r="L226" i="10"/>
  <c r="O226" i="10"/>
  <c r="P226" i="10"/>
  <c r="D227" i="10"/>
  <c r="E227" i="10"/>
  <c r="F227" i="10"/>
  <c r="G227" i="10"/>
  <c r="H227" i="10"/>
  <c r="I227" i="10"/>
  <c r="L227" i="10"/>
  <c r="O227" i="10"/>
  <c r="P227" i="10"/>
  <c r="D228" i="10"/>
  <c r="E228" i="10"/>
  <c r="F228" i="10"/>
  <c r="G228" i="10"/>
  <c r="H228" i="10"/>
  <c r="I228" i="10"/>
  <c r="L228" i="10"/>
  <c r="O228" i="10"/>
  <c r="P228" i="10"/>
  <c r="D229" i="10"/>
  <c r="E229" i="10"/>
  <c r="F229" i="10"/>
  <c r="G229" i="10"/>
  <c r="H229" i="10"/>
  <c r="I229" i="10"/>
  <c r="L229" i="10"/>
  <c r="O229" i="10"/>
  <c r="P229" i="10"/>
  <c r="D230" i="10"/>
  <c r="E230" i="10"/>
  <c r="F230" i="10"/>
  <c r="G230" i="10"/>
  <c r="H230" i="10"/>
  <c r="I230" i="10"/>
  <c r="L230" i="10"/>
  <c r="O230" i="10"/>
  <c r="P230" i="10"/>
  <c r="D231" i="10"/>
  <c r="E231" i="10"/>
  <c r="F231" i="10"/>
  <c r="G231" i="10"/>
  <c r="H231" i="10"/>
  <c r="I231" i="10"/>
  <c r="L231" i="10"/>
  <c r="O231" i="10"/>
  <c r="P231" i="10"/>
  <c r="D232" i="10"/>
  <c r="E232" i="10"/>
  <c r="F232" i="10"/>
  <c r="G232" i="10"/>
  <c r="H232" i="10"/>
  <c r="I232" i="10"/>
  <c r="L232" i="10"/>
  <c r="O232" i="10"/>
  <c r="P232" i="10"/>
  <c r="D233" i="10"/>
  <c r="E233" i="10"/>
  <c r="F233" i="10"/>
  <c r="G233" i="10"/>
  <c r="H233" i="10"/>
  <c r="I233" i="10"/>
  <c r="L233" i="10"/>
  <c r="O233" i="10"/>
  <c r="P233" i="10"/>
  <c r="D234" i="10"/>
  <c r="E234" i="10"/>
  <c r="F234" i="10"/>
  <c r="G234" i="10"/>
  <c r="H234" i="10"/>
  <c r="I234" i="10"/>
  <c r="L234" i="10"/>
  <c r="O234" i="10"/>
  <c r="P234" i="10"/>
  <c r="D235" i="10"/>
  <c r="E235" i="10"/>
  <c r="F235" i="10"/>
  <c r="G235" i="10"/>
  <c r="H235" i="10"/>
  <c r="I235" i="10"/>
  <c r="L235" i="10"/>
  <c r="O235" i="10"/>
  <c r="P235" i="10"/>
  <c r="D236" i="10"/>
  <c r="E236" i="10"/>
  <c r="F236" i="10"/>
  <c r="G236" i="10"/>
  <c r="H236" i="10"/>
  <c r="I236" i="10"/>
  <c r="L236" i="10"/>
  <c r="O236" i="10"/>
  <c r="P236" i="10"/>
  <c r="D237" i="10"/>
  <c r="E237" i="10"/>
  <c r="F237" i="10"/>
  <c r="G237" i="10"/>
  <c r="H237" i="10"/>
  <c r="I237" i="10"/>
  <c r="L237" i="10"/>
  <c r="O237" i="10"/>
  <c r="P237" i="10"/>
  <c r="D238" i="10"/>
  <c r="E238" i="10"/>
  <c r="F238" i="10"/>
  <c r="G238" i="10"/>
  <c r="H238" i="10"/>
  <c r="I238" i="10"/>
  <c r="L238" i="10"/>
  <c r="O238" i="10"/>
  <c r="P238" i="10"/>
  <c r="D239" i="10"/>
  <c r="E239" i="10"/>
  <c r="F239" i="10"/>
  <c r="G239" i="10"/>
  <c r="H239" i="10"/>
  <c r="I239" i="10"/>
  <c r="L239" i="10"/>
  <c r="O239" i="10"/>
  <c r="P239" i="10"/>
  <c r="C240" i="10"/>
  <c r="D240" i="10"/>
  <c r="E240" i="10"/>
  <c r="F240" i="10"/>
  <c r="G240" i="10"/>
  <c r="H240" i="10"/>
  <c r="I240" i="10"/>
  <c r="L240" i="10"/>
  <c r="O240" i="10"/>
  <c r="P240" i="10"/>
  <c r="D241" i="10"/>
  <c r="E241" i="10"/>
  <c r="F241" i="10"/>
  <c r="G241" i="10"/>
  <c r="H241" i="10"/>
  <c r="I241" i="10"/>
  <c r="L241" i="10"/>
  <c r="O241" i="10"/>
  <c r="P241" i="10"/>
  <c r="D242" i="10"/>
  <c r="E242" i="10"/>
  <c r="F242" i="10"/>
  <c r="G242" i="10"/>
  <c r="H242" i="10"/>
  <c r="I242" i="10"/>
  <c r="L242" i="10"/>
  <c r="O242" i="10"/>
  <c r="P242" i="10"/>
  <c r="D243" i="10"/>
  <c r="E243" i="10"/>
  <c r="F243" i="10"/>
  <c r="G243" i="10"/>
  <c r="H243" i="10"/>
  <c r="I243" i="10"/>
  <c r="L243" i="10"/>
  <c r="O243" i="10"/>
  <c r="P243" i="10"/>
  <c r="D244" i="10"/>
  <c r="E244" i="10"/>
  <c r="F244" i="10"/>
  <c r="G244" i="10"/>
  <c r="H244" i="10"/>
  <c r="I244" i="10"/>
  <c r="L244" i="10"/>
  <c r="O244" i="10"/>
  <c r="P244" i="10"/>
  <c r="D245" i="10"/>
  <c r="E245" i="10"/>
  <c r="F245" i="10"/>
  <c r="G245" i="10"/>
  <c r="H245" i="10"/>
  <c r="I245" i="10"/>
  <c r="L245" i="10"/>
  <c r="O245" i="10"/>
  <c r="P245" i="10"/>
  <c r="D246" i="10"/>
  <c r="E246" i="10"/>
  <c r="F246" i="10"/>
  <c r="G246" i="10"/>
  <c r="H246" i="10"/>
  <c r="I246" i="10"/>
  <c r="L246" i="10"/>
  <c r="O246" i="10"/>
  <c r="P246" i="10"/>
  <c r="D247" i="10"/>
  <c r="E247" i="10"/>
  <c r="F247" i="10"/>
  <c r="G247" i="10"/>
  <c r="H247" i="10"/>
  <c r="I247" i="10"/>
  <c r="L247" i="10"/>
  <c r="O247" i="10"/>
  <c r="P247" i="10"/>
  <c r="D248" i="10"/>
  <c r="E248" i="10"/>
  <c r="F248" i="10"/>
  <c r="G248" i="10"/>
  <c r="H248" i="10"/>
  <c r="I248" i="10"/>
  <c r="L248" i="10"/>
  <c r="O248" i="10"/>
  <c r="P248" i="10"/>
  <c r="D249" i="10"/>
  <c r="E249" i="10"/>
  <c r="F249" i="10"/>
  <c r="G249" i="10"/>
  <c r="H249" i="10"/>
  <c r="I249" i="10"/>
  <c r="L249" i="10"/>
  <c r="O249" i="10"/>
  <c r="P249" i="10"/>
  <c r="D250" i="10"/>
  <c r="E250" i="10"/>
  <c r="F250" i="10"/>
  <c r="G250" i="10"/>
  <c r="H250" i="10"/>
  <c r="I250" i="10"/>
  <c r="L250" i="10"/>
  <c r="O250" i="10"/>
  <c r="P250" i="10"/>
  <c r="D251" i="10"/>
  <c r="E251" i="10"/>
  <c r="F251" i="10"/>
  <c r="G251" i="10"/>
  <c r="H251" i="10"/>
  <c r="I251" i="10"/>
  <c r="L251" i="10"/>
  <c r="O251" i="10"/>
  <c r="P251" i="10"/>
  <c r="D252" i="10"/>
  <c r="E252" i="10"/>
  <c r="F252" i="10"/>
  <c r="G252" i="10"/>
  <c r="H252" i="10"/>
  <c r="I252" i="10"/>
  <c r="L252" i="10"/>
  <c r="O252" i="10"/>
  <c r="P252" i="10"/>
  <c r="D253" i="10"/>
  <c r="E253" i="10"/>
  <c r="F253" i="10"/>
  <c r="G253" i="10"/>
  <c r="H253" i="10"/>
  <c r="I253" i="10"/>
  <c r="L253" i="10"/>
  <c r="O253" i="10"/>
  <c r="P253" i="10"/>
  <c r="D254" i="10"/>
  <c r="E254" i="10"/>
  <c r="F254" i="10"/>
  <c r="G254" i="10"/>
  <c r="H254" i="10"/>
  <c r="I254" i="10"/>
  <c r="L254" i="10"/>
  <c r="O254" i="10"/>
  <c r="P254" i="10"/>
  <c r="D255" i="10"/>
  <c r="E255" i="10"/>
  <c r="F255" i="10"/>
  <c r="G255" i="10"/>
  <c r="H255" i="10"/>
  <c r="I255" i="10"/>
  <c r="L255" i="10"/>
  <c r="O255" i="10"/>
  <c r="P255" i="10"/>
  <c r="D256" i="10"/>
  <c r="E256" i="10"/>
  <c r="F256" i="10"/>
  <c r="G256" i="10"/>
  <c r="H256" i="10"/>
  <c r="I256" i="10"/>
  <c r="L256" i="10"/>
  <c r="O256" i="10"/>
  <c r="P256" i="10"/>
  <c r="D257" i="10"/>
  <c r="E257" i="10"/>
  <c r="F257" i="10"/>
  <c r="G257" i="10"/>
  <c r="H257" i="10"/>
  <c r="I257" i="10"/>
  <c r="L257" i="10"/>
  <c r="O257" i="10"/>
  <c r="P257" i="10"/>
  <c r="D258" i="10"/>
  <c r="E258" i="10"/>
  <c r="F258" i="10"/>
  <c r="G258" i="10"/>
  <c r="H258" i="10"/>
  <c r="I258" i="10"/>
  <c r="L258" i="10"/>
  <c r="O258" i="10"/>
  <c r="P258" i="10"/>
  <c r="D259" i="10"/>
  <c r="E259" i="10"/>
  <c r="F259" i="10"/>
  <c r="G259" i="10"/>
  <c r="H259" i="10"/>
  <c r="I259" i="10"/>
  <c r="L259" i="10"/>
  <c r="O259" i="10"/>
  <c r="P259" i="10"/>
  <c r="D260" i="10"/>
  <c r="E260" i="10"/>
  <c r="F260" i="10"/>
  <c r="G260" i="10"/>
  <c r="H260" i="10"/>
  <c r="I260" i="10"/>
  <c r="L260" i="10"/>
  <c r="O260" i="10"/>
  <c r="P260" i="10"/>
  <c r="D261" i="10"/>
  <c r="E261" i="10"/>
  <c r="F261" i="10"/>
  <c r="G261" i="10"/>
  <c r="H261" i="10"/>
  <c r="I261" i="10"/>
  <c r="L261" i="10"/>
  <c r="O261" i="10"/>
  <c r="P261" i="10"/>
  <c r="D262" i="10"/>
  <c r="E262" i="10"/>
  <c r="F262" i="10"/>
  <c r="G262" i="10"/>
  <c r="H262" i="10"/>
  <c r="I262" i="10"/>
  <c r="L262" i="10"/>
  <c r="O262" i="10"/>
  <c r="P262" i="10"/>
  <c r="D263" i="10"/>
  <c r="E263" i="10"/>
  <c r="F263" i="10"/>
  <c r="G263" i="10"/>
  <c r="H263" i="10"/>
  <c r="I263" i="10"/>
  <c r="L263" i="10"/>
  <c r="O263" i="10"/>
  <c r="P263" i="10"/>
  <c r="D264" i="10"/>
  <c r="E264" i="10"/>
  <c r="F264" i="10"/>
  <c r="G264" i="10"/>
  <c r="H264" i="10"/>
  <c r="I264" i="10"/>
  <c r="L264" i="10"/>
  <c r="O264" i="10"/>
  <c r="P264" i="10"/>
  <c r="D265" i="10"/>
  <c r="E265" i="10"/>
  <c r="F265" i="10"/>
  <c r="G265" i="10"/>
  <c r="H265" i="10"/>
  <c r="I265" i="10"/>
  <c r="L265" i="10"/>
  <c r="O265" i="10"/>
  <c r="P265" i="10"/>
  <c r="D266" i="10"/>
  <c r="E266" i="10"/>
  <c r="F266" i="10"/>
  <c r="G266" i="10"/>
  <c r="H266" i="10"/>
  <c r="I266" i="10"/>
  <c r="L266" i="10"/>
  <c r="O266" i="10"/>
  <c r="P266" i="10"/>
  <c r="D267" i="10"/>
  <c r="E267" i="10"/>
  <c r="F267" i="10"/>
  <c r="G267" i="10"/>
  <c r="H267" i="10"/>
  <c r="I267" i="10"/>
  <c r="L267" i="10"/>
  <c r="O267" i="10"/>
  <c r="P267" i="10"/>
  <c r="D268" i="10"/>
  <c r="E268" i="10"/>
  <c r="F268" i="10"/>
  <c r="G268" i="10"/>
  <c r="H268" i="10"/>
  <c r="I268" i="10"/>
  <c r="L268" i="10"/>
  <c r="O268" i="10"/>
  <c r="P268" i="10"/>
  <c r="D269" i="10"/>
  <c r="E269" i="10"/>
  <c r="F269" i="10"/>
  <c r="G269" i="10"/>
  <c r="H269" i="10"/>
  <c r="I269" i="10"/>
  <c r="L269" i="10"/>
  <c r="O269" i="10"/>
  <c r="P269" i="10"/>
  <c r="D270" i="10"/>
  <c r="E270" i="10"/>
  <c r="F270" i="10"/>
  <c r="G270" i="10"/>
  <c r="H270" i="10"/>
  <c r="I270" i="10"/>
  <c r="L270" i="10"/>
  <c r="O270" i="10"/>
  <c r="P270" i="10"/>
  <c r="D271" i="10"/>
  <c r="E271" i="10"/>
  <c r="F271" i="10"/>
  <c r="G271" i="10"/>
  <c r="H271" i="10"/>
  <c r="I271" i="10"/>
  <c r="L271" i="10"/>
  <c r="O271" i="10"/>
  <c r="P271" i="10"/>
  <c r="D272" i="10"/>
  <c r="E272" i="10"/>
  <c r="F272" i="10"/>
  <c r="G272" i="10"/>
  <c r="H272" i="10"/>
  <c r="I272" i="10"/>
  <c r="L272" i="10"/>
  <c r="O272" i="10"/>
  <c r="P272" i="10"/>
  <c r="D273" i="10"/>
  <c r="E273" i="10"/>
  <c r="F273" i="10"/>
  <c r="G273" i="10"/>
  <c r="H273" i="10"/>
  <c r="I273" i="10"/>
  <c r="L273" i="10"/>
  <c r="O273" i="10"/>
  <c r="P273" i="10"/>
  <c r="D274" i="10"/>
  <c r="E274" i="10"/>
  <c r="F274" i="10"/>
  <c r="G274" i="10"/>
  <c r="H274" i="10"/>
  <c r="I274" i="10"/>
  <c r="L274" i="10"/>
  <c r="O274" i="10"/>
  <c r="P274" i="10"/>
  <c r="D275" i="10"/>
  <c r="E275" i="10"/>
  <c r="F275" i="10"/>
  <c r="G275" i="10"/>
  <c r="H275" i="10"/>
  <c r="I275" i="10"/>
  <c r="L275" i="10"/>
  <c r="O275" i="10"/>
  <c r="P275" i="10"/>
  <c r="D276" i="10"/>
  <c r="E276" i="10"/>
  <c r="F276" i="10"/>
  <c r="G276" i="10"/>
  <c r="H276" i="10"/>
  <c r="I276" i="10"/>
  <c r="L276" i="10"/>
  <c r="O276" i="10"/>
  <c r="P276" i="10"/>
  <c r="C280" i="1"/>
  <c r="F280" i="1"/>
  <c r="I280" i="1"/>
  <c r="H280" i="1" s="1"/>
  <c r="M280" i="1"/>
  <c r="N280" i="1"/>
  <c r="R280" i="1"/>
  <c r="T280" i="1"/>
  <c r="U280" i="1"/>
  <c r="C281" i="1"/>
  <c r="F281" i="1"/>
  <c r="C281" i="10" s="1"/>
  <c r="I281" i="1"/>
  <c r="H281" i="1" s="1"/>
  <c r="M281" i="1"/>
  <c r="N281" i="1"/>
  <c r="R281" i="1"/>
  <c r="T281" i="1"/>
  <c r="U281" i="1"/>
  <c r="C282" i="1"/>
  <c r="F282" i="1"/>
  <c r="C282" i="10" s="1"/>
  <c r="I282" i="1"/>
  <c r="M282" i="1"/>
  <c r="N282" i="1"/>
  <c r="R282" i="1"/>
  <c r="T282" i="1"/>
  <c r="U282" i="1"/>
  <c r="C283" i="1"/>
  <c r="C284" i="1" s="1"/>
  <c r="C285" i="1" s="1"/>
  <c r="C286" i="1" s="1"/>
  <c r="C287" i="1" s="1"/>
  <c r="C288" i="1" s="1"/>
  <c r="F283" i="1"/>
  <c r="C283" i="10" s="1"/>
  <c r="I283" i="1"/>
  <c r="M283" i="1"/>
  <c r="N283" i="1"/>
  <c r="R283" i="1"/>
  <c r="T283" i="1"/>
  <c r="U283" i="1"/>
  <c r="F284" i="1"/>
  <c r="C284" i="10" s="1"/>
  <c r="I284" i="1"/>
  <c r="M284" i="1"/>
  <c r="N284" i="1"/>
  <c r="R284" i="1"/>
  <c r="T284" i="1"/>
  <c r="U284" i="1"/>
  <c r="F285" i="1"/>
  <c r="C285" i="10" s="1"/>
  <c r="I285" i="1"/>
  <c r="M285" i="1"/>
  <c r="N285" i="1"/>
  <c r="R285" i="1"/>
  <c r="T285" i="1"/>
  <c r="U285" i="1"/>
  <c r="F286" i="1"/>
  <c r="C286" i="10" s="1"/>
  <c r="I286" i="1"/>
  <c r="M286" i="1"/>
  <c r="N286" i="1"/>
  <c r="R286" i="1"/>
  <c r="T286" i="1"/>
  <c r="U286" i="1"/>
  <c r="F287" i="1"/>
  <c r="C287" i="10" s="1"/>
  <c r="I287" i="1"/>
  <c r="M287" i="1"/>
  <c r="N287" i="1"/>
  <c r="R287" i="1"/>
  <c r="T287" i="1"/>
  <c r="U287" i="1"/>
  <c r="F288" i="1"/>
  <c r="C288" i="10" s="1"/>
  <c r="I288" i="1"/>
  <c r="M288" i="1"/>
  <c r="N288" i="1"/>
  <c r="R288" i="1"/>
  <c r="T288" i="1"/>
  <c r="U288" i="1"/>
  <c r="F226" i="1"/>
  <c r="C226" i="10" s="1"/>
  <c r="I226" i="1"/>
  <c r="M226" i="1"/>
  <c r="N226" i="1"/>
  <c r="R226" i="1"/>
  <c r="T226" i="1"/>
  <c r="U226" i="1"/>
  <c r="F227" i="1"/>
  <c r="C227" i="10" s="1"/>
  <c r="I227" i="1"/>
  <c r="M227" i="1"/>
  <c r="N227" i="1"/>
  <c r="P227" i="1"/>
  <c r="N227" i="10" s="1"/>
  <c r="R227" i="1"/>
  <c r="T227" i="1"/>
  <c r="T228" i="1" s="1"/>
  <c r="T229" i="1" s="1"/>
  <c r="U227" i="1"/>
  <c r="F228" i="1"/>
  <c r="C228" i="10" s="1"/>
  <c r="I228" i="1"/>
  <c r="M228" i="1"/>
  <c r="N228" i="1"/>
  <c r="R228" i="1"/>
  <c r="U228" i="1"/>
  <c r="F229" i="1"/>
  <c r="C229" i="10" s="1"/>
  <c r="I229" i="1"/>
  <c r="M229" i="1"/>
  <c r="N229" i="1"/>
  <c r="R229" i="1"/>
  <c r="U229" i="1"/>
  <c r="F230" i="1"/>
  <c r="C230" i="10" s="1"/>
  <c r="I230" i="1"/>
  <c r="M230" i="1"/>
  <c r="N230" i="1"/>
  <c r="R230" i="1"/>
  <c r="T230" i="1"/>
  <c r="U230" i="1"/>
  <c r="F231" i="1"/>
  <c r="C231" i="10" s="1"/>
  <c r="I231" i="1"/>
  <c r="M231" i="1"/>
  <c r="N231" i="1"/>
  <c r="R231" i="1"/>
  <c r="T231" i="1"/>
  <c r="T232" i="1" s="1"/>
  <c r="U231" i="1"/>
  <c r="U232" i="1" s="1"/>
  <c r="F232" i="1"/>
  <c r="C232" i="10" s="1"/>
  <c r="I232" i="1"/>
  <c r="M232" i="1"/>
  <c r="N232" i="1"/>
  <c r="R232" i="1"/>
  <c r="F233" i="1"/>
  <c r="C233" i="10" s="1"/>
  <c r="I233" i="1"/>
  <c r="M233" i="1"/>
  <c r="N233" i="1"/>
  <c r="R233" i="1"/>
  <c r="T233" i="1"/>
  <c r="T234" i="1" s="1"/>
  <c r="T235" i="1" s="1"/>
  <c r="U233" i="1"/>
  <c r="U234" i="1" s="1"/>
  <c r="U235" i="1" s="1"/>
  <c r="F234" i="1"/>
  <c r="C234" i="10" s="1"/>
  <c r="I234" i="1"/>
  <c r="M234" i="1"/>
  <c r="N234" i="1"/>
  <c r="R234" i="1"/>
  <c r="F235" i="1"/>
  <c r="C235" i="10" s="1"/>
  <c r="I235" i="1"/>
  <c r="M235" i="1"/>
  <c r="N235" i="1"/>
  <c r="R235" i="1"/>
  <c r="F236" i="1"/>
  <c r="C236" i="10" s="1"/>
  <c r="I236" i="1"/>
  <c r="M236" i="1"/>
  <c r="N236" i="1"/>
  <c r="R236" i="1"/>
  <c r="T236" i="1"/>
  <c r="T237" i="1" s="1"/>
  <c r="U236" i="1"/>
  <c r="U237" i="1" s="1"/>
  <c r="F237" i="1"/>
  <c r="C237" i="10" s="1"/>
  <c r="I237" i="1"/>
  <c r="M237" i="1"/>
  <c r="N237" i="1"/>
  <c r="R237" i="1"/>
  <c r="F238" i="1"/>
  <c r="C238" i="10" s="1"/>
  <c r="I238" i="1"/>
  <c r="M238" i="1"/>
  <c r="N238" i="1"/>
  <c r="R238" i="1"/>
  <c r="T238" i="1"/>
  <c r="U238" i="1"/>
  <c r="U239" i="1" s="1"/>
  <c r="U240" i="1" s="1"/>
  <c r="F239" i="1"/>
  <c r="C239" i="10" s="1"/>
  <c r="I239" i="1"/>
  <c r="M239" i="1"/>
  <c r="N239" i="1"/>
  <c r="R239" i="1"/>
  <c r="T239" i="1"/>
  <c r="T240" i="1" s="1"/>
  <c r="F240" i="1"/>
  <c r="I240" i="1"/>
  <c r="M240" i="1"/>
  <c r="N240" i="1"/>
  <c r="R240" i="1"/>
  <c r="F241" i="1"/>
  <c r="C241" i="10" s="1"/>
  <c r="I241" i="1"/>
  <c r="M241" i="1"/>
  <c r="N241" i="1"/>
  <c r="R241" i="1"/>
  <c r="T241" i="1"/>
  <c r="U241" i="1"/>
  <c r="F242" i="1"/>
  <c r="C242" i="10" s="1"/>
  <c r="I242" i="1"/>
  <c r="H242" i="1" s="1"/>
  <c r="M242" i="1"/>
  <c r="N242" i="1"/>
  <c r="R242" i="1"/>
  <c r="T242" i="1"/>
  <c r="U242" i="1"/>
  <c r="F243" i="1"/>
  <c r="C243" i="10" s="1"/>
  <c r="I243" i="1"/>
  <c r="M243" i="1"/>
  <c r="N243" i="1"/>
  <c r="R243" i="1"/>
  <c r="T243" i="1"/>
  <c r="T244" i="1" s="1"/>
  <c r="T245" i="1" s="1"/>
  <c r="U243" i="1"/>
  <c r="U244" i="1" s="1"/>
  <c r="U245" i="1" s="1"/>
  <c r="F244" i="1"/>
  <c r="C244" i="10" s="1"/>
  <c r="I244" i="1"/>
  <c r="M244" i="1"/>
  <c r="N244" i="1"/>
  <c r="R244" i="1"/>
  <c r="F245" i="1"/>
  <c r="C245" i="10" s="1"/>
  <c r="I245" i="1"/>
  <c r="M245" i="1"/>
  <c r="N245" i="1"/>
  <c r="R245" i="1"/>
  <c r="F246" i="1"/>
  <c r="C246" i="10" s="1"/>
  <c r="I246" i="1"/>
  <c r="M246" i="1"/>
  <c r="N246" i="1"/>
  <c r="R246" i="1"/>
  <c r="T246" i="1"/>
  <c r="U246" i="1"/>
  <c r="F247" i="1"/>
  <c r="C247" i="10" s="1"/>
  <c r="I247" i="1"/>
  <c r="M247" i="1"/>
  <c r="N247" i="1"/>
  <c r="R247" i="1"/>
  <c r="T247" i="1"/>
  <c r="U247" i="1"/>
  <c r="F248" i="1"/>
  <c r="C248" i="10" s="1"/>
  <c r="I248" i="1"/>
  <c r="M248" i="1"/>
  <c r="N248" i="1"/>
  <c r="R248" i="1"/>
  <c r="T248" i="1"/>
  <c r="U248" i="1"/>
  <c r="F249" i="1"/>
  <c r="C249" i="10" s="1"/>
  <c r="I249" i="1"/>
  <c r="M249" i="1"/>
  <c r="N249" i="1"/>
  <c r="R249" i="1"/>
  <c r="T249" i="1"/>
  <c r="U249" i="1"/>
  <c r="F250" i="1"/>
  <c r="C250" i="10" s="1"/>
  <c r="I250" i="1"/>
  <c r="M250" i="1"/>
  <c r="N250" i="1"/>
  <c r="R250" i="1"/>
  <c r="T250" i="1"/>
  <c r="U250" i="1"/>
  <c r="F251" i="1"/>
  <c r="C251" i="10" s="1"/>
  <c r="I251" i="1"/>
  <c r="M251" i="1"/>
  <c r="N251" i="1"/>
  <c r="R251" i="1"/>
  <c r="T251" i="1"/>
  <c r="U251" i="1"/>
  <c r="F252" i="1"/>
  <c r="C252" i="10" s="1"/>
  <c r="I252" i="1"/>
  <c r="M252" i="1"/>
  <c r="N252" i="1"/>
  <c r="R252" i="1"/>
  <c r="T252" i="1"/>
  <c r="U252" i="1"/>
  <c r="F253" i="1"/>
  <c r="C253" i="10" s="1"/>
  <c r="I253" i="1"/>
  <c r="M253" i="1"/>
  <c r="N253" i="1"/>
  <c r="P253" i="1"/>
  <c r="N253" i="10" s="1"/>
  <c r="R253" i="1"/>
  <c r="T253" i="1"/>
  <c r="U253" i="1"/>
  <c r="F254" i="1"/>
  <c r="C254" i="10" s="1"/>
  <c r="I254" i="1"/>
  <c r="K254" i="1"/>
  <c r="K254" i="10" s="1"/>
  <c r="M254" i="1"/>
  <c r="N254" i="1"/>
  <c r="R254" i="1"/>
  <c r="T254" i="1"/>
  <c r="U254" i="1"/>
  <c r="F255" i="1"/>
  <c r="C255" i="10" s="1"/>
  <c r="I255" i="1"/>
  <c r="M255" i="1"/>
  <c r="N255" i="1"/>
  <c r="R255" i="1"/>
  <c r="T255" i="1"/>
  <c r="U255" i="1"/>
  <c r="F256" i="1"/>
  <c r="C256" i="10" s="1"/>
  <c r="I256" i="1"/>
  <c r="M256" i="1"/>
  <c r="N256" i="1"/>
  <c r="R256" i="1"/>
  <c r="T256" i="1"/>
  <c r="U256" i="1"/>
  <c r="F257" i="1"/>
  <c r="C257" i="10" s="1"/>
  <c r="I257" i="1"/>
  <c r="M257" i="1"/>
  <c r="N257" i="1"/>
  <c r="R257" i="1"/>
  <c r="T257" i="1"/>
  <c r="U257" i="1"/>
  <c r="F258" i="1"/>
  <c r="C258" i="10" s="1"/>
  <c r="I258" i="1"/>
  <c r="H258" i="1" s="1"/>
  <c r="M258" i="1"/>
  <c r="N258" i="1"/>
  <c r="R258" i="1"/>
  <c r="T258" i="1"/>
  <c r="U258" i="1"/>
  <c r="U259" i="1" s="1"/>
  <c r="F259" i="1"/>
  <c r="C259" i="10" s="1"/>
  <c r="I259" i="1"/>
  <c r="M259" i="1"/>
  <c r="N259" i="1"/>
  <c r="R259" i="1"/>
  <c r="T259" i="1"/>
  <c r="F260" i="1"/>
  <c r="C260" i="10" s="1"/>
  <c r="I260" i="1"/>
  <c r="M260" i="1"/>
  <c r="N260" i="1"/>
  <c r="R260" i="1"/>
  <c r="T260" i="1"/>
  <c r="U260" i="1"/>
  <c r="F261" i="1"/>
  <c r="C261" i="10" s="1"/>
  <c r="I261" i="1"/>
  <c r="M261" i="1"/>
  <c r="N261" i="1"/>
  <c r="R261" i="1"/>
  <c r="T261" i="1"/>
  <c r="T262" i="1" s="1"/>
  <c r="U261" i="1"/>
  <c r="U262" i="1" s="1"/>
  <c r="F262" i="1"/>
  <c r="C262" i="10" s="1"/>
  <c r="I262" i="1"/>
  <c r="M262" i="1"/>
  <c r="N262" i="1"/>
  <c r="R262" i="1"/>
  <c r="F263" i="1"/>
  <c r="C263" i="10" s="1"/>
  <c r="I263" i="1"/>
  <c r="M263" i="1"/>
  <c r="N263" i="1"/>
  <c r="R263" i="1"/>
  <c r="T263" i="1"/>
  <c r="U263" i="1"/>
  <c r="F264" i="1"/>
  <c r="C264" i="10" s="1"/>
  <c r="I264" i="1"/>
  <c r="M264" i="1"/>
  <c r="N264" i="1"/>
  <c r="R264" i="1"/>
  <c r="T264" i="1"/>
  <c r="U264" i="1"/>
  <c r="F265" i="1"/>
  <c r="C265" i="10" s="1"/>
  <c r="I265" i="1"/>
  <c r="M265" i="1"/>
  <c r="N265" i="1"/>
  <c r="R265" i="1"/>
  <c r="T265" i="1"/>
  <c r="T266" i="1" s="1"/>
  <c r="U265" i="1"/>
  <c r="U266" i="1" s="1"/>
  <c r="F266" i="1"/>
  <c r="C266" i="10" s="1"/>
  <c r="I266" i="1"/>
  <c r="M266" i="1"/>
  <c r="N266" i="1"/>
  <c r="R266" i="1"/>
  <c r="F267" i="1"/>
  <c r="C267" i="10" s="1"/>
  <c r="I267" i="1"/>
  <c r="M267" i="1"/>
  <c r="N267" i="1"/>
  <c r="R267" i="1"/>
  <c r="T267" i="1"/>
  <c r="U267" i="1"/>
  <c r="F268" i="1"/>
  <c r="C268" i="10" s="1"/>
  <c r="I268" i="1"/>
  <c r="M268" i="1"/>
  <c r="N268" i="1"/>
  <c r="R268" i="1"/>
  <c r="T268" i="1"/>
  <c r="U268" i="1"/>
  <c r="F269" i="1"/>
  <c r="C269" i="10" s="1"/>
  <c r="I269" i="1"/>
  <c r="M269" i="1"/>
  <c r="N269" i="1"/>
  <c r="R269" i="1"/>
  <c r="T269" i="1"/>
  <c r="U269" i="1"/>
  <c r="F270" i="1"/>
  <c r="C270" i="10" s="1"/>
  <c r="I270" i="1"/>
  <c r="M270" i="1"/>
  <c r="N270" i="1"/>
  <c r="R270" i="1"/>
  <c r="T270" i="1"/>
  <c r="U270" i="1"/>
  <c r="F271" i="1"/>
  <c r="C271" i="10" s="1"/>
  <c r="I271" i="1"/>
  <c r="M271" i="1"/>
  <c r="N271" i="1"/>
  <c r="R271" i="1"/>
  <c r="T271" i="1"/>
  <c r="U271" i="1"/>
  <c r="F272" i="1"/>
  <c r="C272" i="10" s="1"/>
  <c r="I272" i="1"/>
  <c r="M272" i="1"/>
  <c r="N272" i="1"/>
  <c r="R272" i="1"/>
  <c r="T272" i="1"/>
  <c r="U272" i="1"/>
  <c r="F273" i="1"/>
  <c r="C273" i="10" s="1"/>
  <c r="I273" i="1"/>
  <c r="M273" i="1"/>
  <c r="N273" i="1"/>
  <c r="R273" i="1"/>
  <c r="T273" i="1"/>
  <c r="U273" i="1"/>
  <c r="F274" i="1"/>
  <c r="C274" i="10" s="1"/>
  <c r="I274" i="1"/>
  <c r="H274" i="1" s="1"/>
  <c r="M274" i="1"/>
  <c r="N274" i="1"/>
  <c r="R274" i="1"/>
  <c r="T274" i="1"/>
  <c r="U274" i="1"/>
  <c r="F275" i="1"/>
  <c r="C275" i="10" s="1"/>
  <c r="I275" i="1"/>
  <c r="M275" i="1"/>
  <c r="N275" i="1"/>
  <c r="R275" i="1"/>
  <c r="T275" i="1"/>
  <c r="U275" i="1"/>
  <c r="F276" i="1"/>
  <c r="C276" i="10" s="1"/>
  <c r="I276" i="1"/>
  <c r="M276" i="1"/>
  <c r="N276" i="1"/>
  <c r="R276" i="1"/>
  <c r="T276" i="1"/>
  <c r="U276" i="1"/>
  <c r="F277" i="1"/>
  <c r="C277" i="10" s="1"/>
  <c r="I277" i="1"/>
  <c r="M277" i="1"/>
  <c r="N277" i="1"/>
  <c r="R277" i="1"/>
  <c r="T277" i="1"/>
  <c r="U277" i="1"/>
  <c r="F278" i="1"/>
  <c r="C278" i="10" s="1"/>
  <c r="I278" i="1"/>
  <c r="M278" i="1"/>
  <c r="N278" i="1"/>
  <c r="R278" i="1"/>
  <c r="T278" i="1"/>
  <c r="U278" i="1"/>
  <c r="F279" i="1"/>
  <c r="C279" i="10" s="1"/>
  <c r="I279" i="1"/>
  <c r="M279" i="1"/>
  <c r="N279" i="1"/>
  <c r="P279" i="1"/>
  <c r="N279" i="10" s="1"/>
  <c r="R279" i="1"/>
  <c r="T279" i="1"/>
  <c r="U279" i="1"/>
  <c r="O37" i="10"/>
  <c r="P37" i="10"/>
  <c r="P39" i="10"/>
  <c r="P40" i="10"/>
  <c r="L41" i="10"/>
  <c r="I42" i="10"/>
  <c r="L42" i="10"/>
  <c r="L45" i="10"/>
  <c r="I46" i="10"/>
  <c r="L46" i="10"/>
  <c r="O46" i="10"/>
  <c r="P46" i="10"/>
  <c r="L48" i="10"/>
  <c r="L50" i="10"/>
  <c r="O50" i="10"/>
  <c r="P50" i="10"/>
  <c r="O52" i="10"/>
  <c r="O53" i="10"/>
  <c r="L54" i="10"/>
  <c r="O54" i="10"/>
  <c r="P54" i="10"/>
  <c r="P55" i="10"/>
  <c r="I56" i="10"/>
  <c r="L56" i="10"/>
  <c r="O56" i="10"/>
  <c r="O57" i="10"/>
  <c r="P57" i="10"/>
  <c r="I60" i="10"/>
  <c r="L60" i="10"/>
  <c r="O60" i="10"/>
  <c r="P60" i="10"/>
  <c r="L61" i="10"/>
  <c r="O61" i="10"/>
  <c r="P61" i="10"/>
  <c r="O64" i="10"/>
  <c r="P64" i="10"/>
  <c r="L68" i="10"/>
  <c r="O68" i="10"/>
  <c r="P68" i="10"/>
  <c r="P70" i="10"/>
  <c r="I71" i="10"/>
  <c r="L71" i="10"/>
  <c r="P71" i="10"/>
  <c r="L75" i="10"/>
  <c r="O75" i="10"/>
  <c r="P75" i="10"/>
  <c r="L80" i="10"/>
  <c r="O80" i="10"/>
  <c r="P80" i="10"/>
  <c r="L82" i="10"/>
  <c r="O82" i="10"/>
  <c r="P82" i="10"/>
  <c r="O84" i="10"/>
  <c r="P84" i="10"/>
  <c r="L86" i="10"/>
  <c r="O86" i="10"/>
  <c r="P86" i="10"/>
  <c r="P87" i="10"/>
  <c r="L88" i="10"/>
  <c r="P89" i="10"/>
  <c r="O90" i="10"/>
  <c r="P90" i="10"/>
  <c r="I91" i="10"/>
  <c r="L91" i="10"/>
  <c r="O91" i="10"/>
  <c r="P91" i="10"/>
  <c r="L93" i="10"/>
  <c r="O93" i="10"/>
  <c r="P93" i="10"/>
  <c r="O94" i="10"/>
  <c r="P94" i="10"/>
  <c r="L95" i="10"/>
  <c r="O95" i="10"/>
  <c r="P96" i="10"/>
  <c r="I98" i="10"/>
  <c r="L98" i="10"/>
  <c r="O99" i="10"/>
  <c r="P99" i="10"/>
  <c r="I100" i="10"/>
  <c r="O100" i="10"/>
  <c r="P100" i="10"/>
  <c r="O101" i="10"/>
  <c r="P101" i="10"/>
  <c r="L103" i="10"/>
  <c r="L104" i="10"/>
  <c r="L105" i="10"/>
  <c r="O105" i="10"/>
  <c r="O106" i="10"/>
  <c r="O107" i="10"/>
  <c r="P107" i="10"/>
  <c r="L108" i="10"/>
  <c r="O108" i="10"/>
  <c r="P108" i="10"/>
  <c r="L109" i="10"/>
  <c r="O109" i="10"/>
  <c r="P110" i="10"/>
  <c r="L112" i="10"/>
  <c r="O112" i="10"/>
  <c r="P112" i="10"/>
  <c r="I113" i="10"/>
  <c r="O114" i="10"/>
  <c r="P114" i="10"/>
  <c r="L115" i="10"/>
  <c r="O115" i="10"/>
  <c r="O118" i="10"/>
  <c r="P118" i="10"/>
  <c r="I119" i="10"/>
  <c r="I120" i="10"/>
  <c r="L122" i="10"/>
  <c r="O122" i="10"/>
  <c r="P122" i="10"/>
  <c r="I123" i="10"/>
  <c r="O123" i="10"/>
  <c r="P123" i="10"/>
  <c r="I125" i="10"/>
  <c r="L125" i="10"/>
  <c r="I127" i="10"/>
  <c r="L127" i="10"/>
  <c r="O128" i="10"/>
  <c r="P128" i="10"/>
  <c r="L129" i="10"/>
  <c r="O129" i="10"/>
  <c r="L132" i="10"/>
  <c r="O132" i="10"/>
  <c r="P132" i="10"/>
  <c r="L133" i="10"/>
  <c r="O133" i="10"/>
  <c r="P133" i="10"/>
  <c r="L134" i="10"/>
  <c r="O134" i="10"/>
  <c r="P134" i="10"/>
  <c r="P135" i="10"/>
  <c r="P136" i="10"/>
  <c r="I137" i="10"/>
  <c r="L137" i="10"/>
  <c r="O137" i="10"/>
  <c r="P137" i="10"/>
  <c r="I138" i="10"/>
  <c r="I139" i="10"/>
  <c r="L139" i="10"/>
  <c r="L141" i="10"/>
  <c r="O141" i="10"/>
  <c r="P141" i="10"/>
  <c r="L143" i="10"/>
  <c r="L144" i="10"/>
  <c r="L146" i="10"/>
  <c r="O146" i="10"/>
  <c r="P146" i="10"/>
  <c r="I147" i="10"/>
  <c r="L147" i="10"/>
  <c r="O147" i="10"/>
  <c r="P147" i="10"/>
  <c r="O148" i="10"/>
  <c r="L150" i="10"/>
  <c r="O150" i="10"/>
  <c r="P150" i="10"/>
  <c r="I151" i="10"/>
  <c r="L151" i="10"/>
  <c r="O151" i="10"/>
  <c r="P151" i="10"/>
  <c r="L152" i="10"/>
  <c r="L153" i="10"/>
  <c r="I155" i="10"/>
  <c r="L155" i="10"/>
  <c r="O155" i="10"/>
  <c r="P155" i="10"/>
  <c r="L157" i="10"/>
  <c r="O157" i="10"/>
  <c r="P157" i="10"/>
  <c r="P158" i="10"/>
  <c r="O159" i="10"/>
  <c r="P160" i="10"/>
  <c r="I161" i="10"/>
  <c r="L161" i="10"/>
  <c r="P161" i="10"/>
  <c r="P162" i="10"/>
  <c r="I165" i="10"/>
  <c r="L165" i="10"/>
  <c r="L169" i="10"/>
  <c r="L171" i="10"/>
  <c r="O171" i="10"/>
  <c r="P171" i="10"/>
  <c r="P172" i="10"/>
  <c r="L173" i="10"/>
  <c r="O173" i="10"/>
  <c r="P174" i="10"/>
  <c r="L175" i="10"/>
  <c r="P175" i="10"/>
  <c r="I176" i="10"/>
  <c r="L176" i="10"/>
  <c r="P176" i="10"/>
  <c r="L178" i="10"/>
  <c r="P178" i="10"/>
  <c r="I179" i="10"/>
  <c r="L179" i="10"/>
  <c r="P179" i="10"/>
  <c r="L182" i="10"/>
  <c r="O182" i="10"/>
  <c r="P182" i="10"/>
  <c r="O183" i="10"/>
  <c r="P183" i="10"/>
  <c r="L185" i="10"/>
  <c r="O186" i="10"/>
  <c r="P186" i="10"/>
  <c r="L187" i="10"/>
  <c r="O187" i="10"/>
  <c r="L189" i="10"/>
  <c r="O189" i="10"/>
  <c r="P189" i="10"/>
  <c r="O190" i="10"/>
  <c r="P190" i="10"/>
  <c r="P191" i="10"/>
  <c r="L192" i="10"/>
  <c r="O193" i="10"/>
  <c r="P193" i="10"/>
  <c r="L194" i="10"/>
  <c r="O194" i="10"/>
  <c r="L196" i="10"/>
  <c r="L197" i="10"/>
  <c r="O197" i="10"/>
  <c r="P197" i="10"/>
  <c r="L198" i="10"/>
  <c r="L199" i="10"/>
  <c r="I201" i="10"/>
  <c r="L201" i="10"/>
  <c r="O201" i="10"/>
  <c r="P201" i="10"/>
  <c r="L203" i="10"/>
  <c r="O203" i="10"/>
  <c r="P203" i="10"/>
  <c r="L204" i="10"/>
  <c r="P204" i="10"/>
  <c r="O205" i="10"/>
  <c r="P205" i="10"/>
  <c r="O206" i="10"/>
  <c r="P206" i="10"/>
  <c r="I207" i="10"/>
  <c r="L211" i="10"/>
  <c r="O211" i="10"/>
  <c r="P211" i="10"/>
  <c r="L212" i="10"/>
  <c r="P213" i="10"/>
  <c r="P214" i="10"/>
  <c r="L216" i="10"/>
  <c r="O216" i="10"/>
  <c r="P216" i="10"/>
  <c r="O218" i="10"/>
  <c r="P218" i="10"/>
  <c r="O219" i="10"/>
  <c r="P219" i="10"/>
  <c r="O220" i="10"/>
  <c r="O221" i="10"/>
  <c r="P221" i="10"/>
  <c r="I222" i="10"/>
  <c r="O223" i="10"/>
  <c r="P223" i="10"/>
  <c r="L224" i="10"/>
  <c r="I225" i="10"/>
  <c r="L225" i="10"/>
  <c r="P225" i="10"/>
  <c r="F163" i="1"/>
  <c r="C163" i="10" s="1"/>
  <c r="I163" i="1"/>
  <c r="I163" i="10" s="1"/>
  <c r="M163" i="1"/>
  <c r="N163" i="1"/>
  <c r="L163" i="10" s="1"/>
  <c r="R163" i="1"/>
  <c r="T163" i="1"/>
  <c r="O163" i="10" s="1"/>
  <c r="U163" i="1"/>
  <c r="P163" i="10" s="1"/>
  <c r="F164" i="1"/>
  <c r="C164" i="10" s="1"/>
  <c r="I164" i="1"/>
  <c r="M164" i="1"/>
  <c r="N164" i="1"/>
  <c r="L164" i="10" s="1"/>
  <c r="P164" i="1"/>
  <c r="N164" i="10" s="1"/>
  <c r="R164" i="1"/>
  <c r="T164" i="1"/>
  <c r="U164" i="1"/>
  <c r="F165" i="1"/>
  <c r="C165" i="10" s="1"/>
  <c r="I165" i="1"/>
  <c r="M165" i="1"/>
  <c r="N165" i="1"/>
  <c r="R165" i="1"/>
  <c r="F166" i="1"/>
  <c r="C166" i="10" s="1"/>
  <c r="I166" i="1"/>
  <c r="I166" i="10" s="1"/>
  <c r="M166" i="1"/>
  <c r="N166" i="1"/>
  <c r="L166" i="10" s="1"/>
  <c r="R166" i="1"/>
  <c r="F167" i="1"/>
  <c r="C167" i="10" s="1"/>
  <c r="I167" i="1"/>
  <c r="I167" i="10" s="1"/>
  <c r="M167" i="1"/>
  <c r="N167" i="1"/>
  <c r="L167" i="10" s="1"/>
  <c r="R167" i="1"/>
  <c r="F168" i="1"/>
  <c r="C168" i="10" s="1"/>
  <c r="I168" i="1"/>
  <c r="I168" i="10" s="1"/>
  <c r="M168" i="1"/>
  <c r="N168" i="1"/>
  <c r="L168" i="10" s="1"/>
  <c r="R168" i="1"/>
  <c r="F169" i="1"/>
  <c r="C169" i="10" s="1"/>
  <c r="I169" i="1"/>
  <c r="I169" i="10" s="1"/>
  <c r="M169" i="1"/>
  <c r="N169" i="1"/>
  <c r="R169" i="1"/>
  <c r="T169" i="1"/>
  <c r="O169" i="10" s="1"/>
  <c r="U169" i="1"/>
  <c r="P169" i="10" s="1"/>
  <c r="F170" i="1"/>
  <c r="C170" i="10" s="1"/>
  <c r="I170" i="1"/>
  <c r="I170" i="10" s="1"/>
  <c r="M170" i="1"/>
  <c r="N170" i="1"/>
  <c r="L170" i="10" s="1"/>
  <c r="R170" i="1"/>
  <c r="T170" i="1"/>
  <c r="O170" i="10" s="1"/>
  <c r="U170" i="1"/>
  <c r="P170" i="10" s="1"/>
  <c r="F171" i="1"/>
  <c r="C171" i="10" s="1"/>
  <c r="I171" i="1"/>
  <c r="I171" i="10" s="1"/>
  <c r="M171" i="1"/>
  <c r="N171" i="1"/>
  <c r="R171" i="1"/>
  <c r="T171" i="1"/>
  <c r="U171" i="1"/>
  <c r="F172" i="1"/>
  <c r="C172" i="10" s="1"/>
  <c r="I172" i="1"/>
  <c r="I172" i="10" s="1"/>
  <c r="M172" i="1"/>
  <c r="N172" i="1"/>
  <c r="L172" i="10" s="1"/>
  <c r="R172" i="1"/>
  <c r="T172" i="1"/>
  <c r="O172" i="10" s="1"/>
  <c r="U172" i="1"/>
  <c r="F173" i="1"/>
  <c r="C173" i="10" s="1"/>
  <c r="I173" i="1"/>
  <c r="I173" i="10" s="1"/>
  <c r="M173" i="1"/>
  <c r="N173" i="1"/>
  <c r="R173" i="1"/>
  <c r="T173" i="1"/>
  <c r="U173" i="1"/>
  <c r="U174" i="1" s="1"/>
  <c r="U175" i="1" s="1"/>
  <c r="U176" i="1" s="1"/>
  <c r="U177" i="1" s="1"/>
  <c r="U178" i="1" s="1"/>
  <c r="U179" i="1" s="1"/>
  <c r="U180" i="1" s="1"/>
  <c r="P180" i="10" s="1"/>
  <c r="F174" i="1"/>
  <c r="C174" i="10" s="1"/>
  <c r="I174" i="1"/>
  <c r="I174" i="10" s="1"/>
  <c r="M174" i="1"/>
  <c r="N174" i="1"/>
  <c r="L174" i="10" s="1"/>
  <c r="R174" i="1"/>
  <c r="T174" i="1"/>
  <c r="T175" i="1" s="1"/>
  <c r="T176" i="1" s="1"/>
  <c r="F175" i="1"/>
  <c r="C175" i="10" s="1"/>
  <c r="I175" i="1"/>
  <c r="I175" i="10" s="1"/>
  <c r="M175" i="1"/>
  <c r="N175" i="1"/>
  <c r="R175" i="1"/>
  <c r="F176" i="1"/>
  <c r="C176" i="10" s="1"/>
  <c r="I176" i="1"/>
  <c r="M176" i="1"/>
  <c r="N176" i="1"/>
  <c r="R176" i="1"/>
  <c r="F177" i="1"/>
  <c r="C177" i="10" s="1"/>
  <c r="I177" i="1"/>
  <c r="M177" i="1"/>
  <c r="N177" i="1"/>
  <c r="L177" i="10" s="1"/>
  <c r="R177" i="1"/>
  <c r="F178" i="1"/>
  <c r="C178" i="10" s="1"/>
  <c r="I178" i="1"/>
  <c r="I178" i="10" s="1"/>
  <c r="M178" i="1"/>
  <c r="N178" i="1"/>
  <c r="R178" i="1"/>
  <c r="F179" i="1"/>
  <c r="C179" i="10" s="1"/>
  <c r="I179" i="1"/>
  <c r="M179" i="1"/>
  <c r="N179" i="1"/>
  <c r="R179" i="1"/>
  <c r="F180" i="1"/>
  <c r="C180" i="10" s="1"/>
  <c r="I180" i="1"/>
  <c r="I180" i="10" s="1"/>
  <c r="M180" i="1"/>
  <c r="N180" i="1"/>
  <c r="L180" i="10" s="1"/>
  <c r="R180" i="1"/>
  <c r="F181" i="1"/>
  <c r="C181" i="10" s="1"/>
  <c r="I181" i="1"/>
  <c r="I181" i="10" s="1"/>
  <c r="M181" i="1"/>
  <c r="N181" i="1"/>
  <c r="L181" i="10" s="1"/>
  <c r="R181" i="1"/>
  <c r="T181" i="1"/>
  <c r="T182" i="1" s="1"/>
  <c r="T183" i="1" s="1"/>
  <c r="U181" i="1"/>
  <c r="U182" i="1" s="1"/>
  <c r="U183" i="1" s="1"/>
  <c r="F182" i="1"/>
  <c r="C182" i="10" s="1"/>
  <c r="I182" i="1"/>
  <c r="I182" i="10" s="1"/>
  <c r="M182" i="1"/>
  <c r="N182" i="1"/>
  <c r="R182" i="1"/>
  <c r="F183" i="1"/>
  <c r="C183" i="10" s="1"/>
  <c r="I183" i="1"/>
  <c r="I183" i="10" s="1"/>
  <c r="M183" i="1"/>
  <c r="N183" i="1"/>
  <c r="L183" i="10" s="1"/>
  <c r="R183" i="1"/>
  <c r="F184" i="1"/>
  <c r="C184" i="10" s="1"/>
  <c r="I184" i="1"/>
  <c r="I184" i="10" s="1"/>
  <c r="M184" i="1"/>
  <c r="N184" i="1"/>
  <c r="L184" i="10" s="1"/>
  <c r="R184" i="1"/>
  <c r="T184" i="1"/>
  <c r="O184" i="10" s="1"/>
  <c r="U184" i="1"/>
  <c r="P184" i="10" s="1"/>
  <c r="F185" i="1"/>
  <c r="C185" i="10" s="1"/>
  <c r="I185" i="1"/>
  <c r="I185" i="10" s="1"/>
  <c r="M185" i="1"/>
  <c r="N185" i="1"/>
  <c r="R185" i="1"/>
  <c r="T185" i="1"/>
  <c r="O185" i="10" s="1"/>
  <c r="U185" i="1"/>
  <c r="P185" i="10" s="1"/>
  <c r="F186" i="1"/>
  <c r="C186" i="10" s="1"/>
  <c r="I186" i="1"/>
  <c r="I186" i="10" s="1"/>
  <c r="M186" i="1"/>
  <c r="N186" i="1"/>
  <c r="L186" i="10" s="1"/>
  <c r="R186" i="1"/>
  <c r="T186" i="1"/>
  <c r="U186" i="1"/>
  <c r="F187" i="1"/>
  <c r="C187" i="10" s="1"/>
  <c r="I187" i="1"/>
  <c r="I187" i="10" s="1"/>
  <c r="M187" i="1"/>
  <c r="N187" i="1"/>
  <c r="R187" i="1"/>
  <c r="T187" i="1"/>
  <c r="U187" i="1"/>
  <c r="P187" i="10" s="1"/>
  <c r="F188" i="1"/>
  <c r="C188" i="10" s="1"/>
  <c r="I188" i="1"/>
  <c r="I188" i="10" s="1"/>
  <c r="M188" i="1"/>
  <c r="N188" i="1"/>
  <c r="L188" i="10" s="1"/>
  <c r="R188" i="1"/>
  <c r="T188" i="1"/>
  <c r="O188" i="10" s="1"/>
  <c r="U188" i="1"/>
  <c r="P188" i="10" s="1"/>
  <c r="F189" i="1"/>
  <c r="C189" i="10" s="1"/>
  <c r="I189" i="1"/>
  <c r="I189" i="10" s="1"/>
  <c r="M189" i="1"/>
  <c r="N189" i="1"/>
  <c r="P189" i="1"/>
  <c r="N189" i="10" s="1"/>
  <c r="R189" i="1"/>
  <c r="T189" i="1"/>
  <c r="T190" i="1" s="1"/>
  <c r="U189" i="1"/>
  <c r="U190" i="1" s="1"/>
  <c r="F190" i="1"/>
  <c r="C190" i="10" s="1"/>
  <c r="I190" i="1"/>
  <c r="I190" i="10" s="1"/>
  <c r="M190" i="1"/>
  <c r="N190" i="1"/>
  <c r="L190" i="10" s="1"/>
  <c r="R190" i="1"/>
  <c r="F191" i="1"/>
  <c r="C191" i="10" s="1"/>
  <c r="I191" i="1"/>
  <c r="I191" i="10" s="1"/>
  <c r="M191" i="1"/>
  <c r="N191" i="1"/>
  <c r="L191" i="10" s="1"/>
  <c r="R191" i="1"/>
  <c r="T191" i="1"/>
  <c r="O191" i="10" s="1"/>
  <c r="U191" i="1"/>
  <c r="F192" i="1"/>
  <c r="C192" i="10" s="1"/>
  <c r="I192" i="1"/>
  <c r="I192" i="10" s="1"/>
  <c r="M192" i="1"/>
  <c r="N192" i="1"/>
  <c r="R192" i="1"/>
  <c r="T192" i="1"/>
  <c r="O192" i="10" s="1"/>
  <c r="U192" i="1"/>
  <c r="P192" i="10" s="1"/>
  <c r="F193" i="1"/>
  <c r="C193" i="10" s="1"/>
  <c r="I193" i="1"/>
  <c r="I193" i="10" s="1"/>
  <c r="M193" i="1"/>
  <c r="N193" i="1"/>
  <c r="L193" i="10" s="1"/>
  <c r="R193" i="1"/>
  <c r="T193" i="1"/>
  <c r="U193" i="1"/>
  <c r="F194" i="1"/>
  <c r="C194" i="10" s="1"/>
  <c r="I194" i="1"/>
  <c r="I194" i="10" s="1"/>
  <c r="M194" i="1"/>
  <c r="N194" i="1"/>
  <c r="R194" i="1"/>
  <c r="T194" i="1"/>
  <c r="U194" i="1"/>
  <c r="P194" i="10" s="1"/>
  <c r="F195" i="1"/>
  <c r="C195" i="10" s="1"/>
  <c r="I195" i="1"/>
  <c r="I195" i="10" s="1"/>
  <c r="M195" i="1"/>
  <c r="N195" i="1"/>
  <c r="L195" i="10" s="1"/>
  <c r="R195" i="1"/>
  <c r="T195" i="1"/>
  <c r="U195" i="1"/>
  <c r="F196" i="1"/>
  <c r="C196" i="10" s="1"/>
  <c r="I196" i="1"/>
  <c r="I196" i="10" s="1"/>
  <c r="M196" i="1"/>
  <c r="N196" i="1"/>
  <c r="R196" i="1"/>
  <c r="F197" i="1"/>
  <c r="C197" i="10" s="1"/>
  <c r="I197" i="1"/>
  <c r="I197" i="10" s="1"/>
  <c r="K197" i="1"/>
  <c r="K197" i="10" s="1"/>
  <c r="M197" i="1"/>
  <c r="N197" i="1"/>
  <c r="R197" i="1"/>
  <c r="T197" i="1"/>
  <c r="T198" i="1" s="1"/>
  <c r="U197" i="1"/>
  <c r="U198" i="1" s="1"/>
  <c r="F198" i="1"/>
  <c r="C198" i="10" s="1"/>
  <c r="I198" i="1"/>
  <c r="I198" i="10" s="1"/>
  <c r="M198" i="1"/>
  <c r="N198" i="1"/>
  <c r="R198" i="1"/>
  <c r="F199" i="1"/>
  <c r="C199" i="10" s="1"/>
  <c r="I199" i="1"/>
  <c r="I199" i="10" s="1"/>
  <c r="M199" i="1"/>
  <c r="N199" i="1"/>
  <c r="R199" i="1"/>
  <c r="F200" i="1"/>
  <c r="C200" i="10" s="1"/>
  <c r="I200" i="1"/>
  <c r="I200" i="10" s="1"/>
  <c r="M200" i="1"/>
  <c r="N200" i="1"/>
  <c r="L200" i="10" s="1"/>
  <c r="R200" i="1"/>
  <c r="T200" i="1"/>
  <c r="O200" i="10" s="1"/>
  <c r="U200" i="1"/>
  <c r="P200" i="10" s="1"/>
  <c r="F201" i="1"/>
  <c r="C201" i="10" s="1"/>
  <c r="I201" i="1"/>
  <c r="M201" i="1"/>
  <c r="N201" i="1"/>
  <c r="R201" i="1"/>
  <c r="T201" i="1"/>
  <c r="U201" i="1"/>
  <c r="F202" i="1"/>
  <c r="C202" i="10" s="1"/>
  <c r="I202" i="1"/>
  <c r="I202" i="10" s="1"/>
  <c r="M202" i="1"/>
  <c r="N202" i="1"/>
  <c r="L202" i="10" s="1"/>
  <c r="R202" i="1"/>
  <c r="T202" i="1"/>
  <c r="O202" i="10" s="1"/>
  <c r="U202" i="1"/>
  <c r="P202" i="10" s="1"/>
  <c r="F203" i="1"/>
  <c r="C203" i="10" s="1"/>
  <c r="I203" i="1"/>
  <c r="I203" i="10" s="1"/>
  <c r="M203" i="1"/>
  <c r="N203" i="1"/>
  <c r="R203" i="1"/>
  <c r="T203" i="1"/>
  <c r="T204" i="1" s="1"/>
  <c r="T205" i="1" s="1"/>
  <c r="U203" i="1"/>
  <c r="U204" i="1" s="1"/>
  <c r="U205" i="1" s="1"/>
  <c r="F204" i="1"/>
  <c r="C204" i="10" s="1"/>
  <c r="I204" i="1"/>
  <c r="I204" i="10" s="1"/>
  <c r="M204" i="1"/>
  <c r="N204" i="1"/>
  <c r="R204" i="1"/>
  <c r="F205" i="1"/>
  <c r="C205" i="10" s="1"/>
  <c r="I205" i="1"/>
  <c r="I205" i="10" s="1"/>
  <c r="M205" i="1"/>
  <c r="N205" i="1"/>
  <c r="L205" i="10" s="1"/>
  <c r="R205" i="1"/>
  <c r="F206" i="1"/>
  <c r="C206" i="10" s="1"/>
  <c r="I206" i="1"/>
  <c r="I206" i="10" s="1"/>
  <c r="M206" i="1"/>
  <c r="N206" i="1"/>
  <c r="L206" i="10" s="1"/>
  <c r="R206" i="1"/>
  <c r="T206" i="1"/>
  <c r="U206" i="1"/>
  <c r="F207" i="1"/>
  <c r="C207" i="10" s="1"/>
  <c r="I207" i="1"/>
  <c r="M207" i="1"/>
  <c r="N207" i="1"/>
  <c r="L207" i="10" s="1"/>
  <c r="R207" i="1"/>
  <c r="T207" i="1"/>
  <c r="O207" i="10" s="1"/>
  <c r="U207" i="1"/>
  <c r="P207" i="10" s="1"/>
  <c r="F208" i="1"/>
  <c r="C208" i="10" s="1"/>
  <c r="I208" i="1"/>
  <c r="I208" i="10" s="1"/>
  <c r="M208" i="1"/>
  <c r="N208" i="1"/>
  <c r="L208" i="10" s="1"/>
  <c r="R208" i="1"/>
  <c r="T208" i="1"/>
  <c r="T209" i="1" s="1"/>
  <c r="O209" i="10" s="1"/>
  <c r="U208" i="1"/>
  <c r="U209" i="1" s="1"/>
  <c r="P209" i="10" s="1"/>
  <c r="F209" i="1"/>
  <c r="C209" i="10" s="1"/>
  <c r="I209" i="1"/>
  <c r="M209" i="1"/>
  <c r="N209" i="1"/>
  <c r="L209" i="10" s="1"/>
  <c r="R209" i="1"/>
  <c r="F210" i="1"/>
  <c r="C210" i="10" s="1"/>
  <c r="I210" i="1"/>
  <c r="I210" i="10" s="1"/>
  <c r="M210" i="1"/>
  <c r="N210" i="1"/>
  <c r="L210" i="10" s="1"/>
  <c r="R210" i="1"/>
  <c r="T210" i="1"/>
  <c r="O210" i="10" s="1"/>
  <c r="U210" i="1"/>
  <c r="P210" i="10" s="1"/>
  <c r="F211" i="1"/>
  <c r="C211" i="10" s="1"/>
  <c r="I211" i="1"/>
  <c r="M211" i="1"/>
  <c r="N211" i="1"/>
  <c r="R211" i="1"/>
  <c r="T211" i="1"/>
  <c r="U211" i="1"/>
  <c r="F212" i="1"/>
  <c r="C212" i="10" s="1"/>
  <c r="I212" i="1"/>
  <c r="I212" i="10" s="1"/>
  <c r="M212" i="1"/>
  <c r="N212" i="1"/>
  <c r="R212" i="1"/>
  <c r="T212" i="1"/>
  <c r="O212" i="10" s="1"/>
  <c r="U212" i="1"/>
  <c r="P212" i="10" s="1"/>
  <c r="F213" i="1"/>
  <c r="C213" i="10" s="1"/>
  <c r="I213" i="1"/>
  <c r="I213" i="10" s="1"/>
  <c r="M213" i="1"/>
  <c r="N213" i="1"/>
  <c r="L213" i="10" s="1"/>
  <c r="R213" i="1"/>
  <c r="T213" i="1"/>
  <c r="U213" i="1"/>
  <c r="U214" i="1" s="1"/>
  <c r="F214" i="1"/>
  <c r="C214" i="10" s="1"/>
  <c r="I214" i="1"/>
  <c r="I214" i="10" s="1"/>
  <c r="M214" i="1"/>
  <c r="N214" i="1"/>
  <c r="L214" i="10" s="1"/>
  <c r="R214" i="1"/>
  <c r="F215" i="1"/>
  <c r="C215" i="10" s="1"/>
  <c r="I215" i="1"/>
  <c r="I215" i="10" s="1"/>
  <c r="M215" i="1"/>
  <c r="N215" i="1"/>
  <c r="L215" i="10" s="1"/>
  <c r="R215" i="1"/>
  <c r="T215" i="1"/>
  <c r="O215" i="10" s="1"/>
  <c r="U215" i="1"/>
  <c r="P215" i="10" s="1"/>
  <c r="F216" i="1"/>
  <c r="C216" i="10" s="1"/>
  <c r="I216" i="1"/>
  <c r="I216" i="10" s="1"/>
  <c r="M216" i="1"/>
  <c r="N216" i="1"/>
  <c r="R216" i="1"/>
  <c r="T216" i="1"/>
  <c r="U216" i="1"/>
  <c r="F217" i="1"/>
  <c r="C217" i="10" s="1"/>
  <c r="I217" i="1"/>
  <c r="I217" i="10" s="1"/>
  <c r="M217" i="1"/>
  <c r="N217" i="1"/>
  <c r="L217" i="10" s="1"/>
  <c r="R217" i="1"/>
  <c r="T217" i="1"/>
  <c r="O217" i="10" s="1"/>
  <c r="U217" i="1"/>
  <c r="P217" i="10" s="1"/>
  <c r="F218" i="1"/>
  <c r="C218" i="10" s="1"/>
  <c r="I218" i="1"/>
  <c r="I218" i="10" s="1"/>
  <c r="K218" i="1"/>
  <c r="K218" i="10" s="1"/>
  <c r="M218" i="1"/>
  <c r="N218" i="1"/>
  <c r="L218" i="10" s="1"/>
  <c r="R218" i="1"/>
  <c r="T218" i="1"/>
  <c r="T219" i="1" s="1"/>
  <c r="T220" i="1" s="1"/>
  <c r="T221" i="1" s="1"/>
  <c r="U218" i="1"/>
  <c r="U219" i="1" s="1"/>
  <c r="U220" i="1" s="1"/>
  <c r="U221" i="1" s="1"/>
  <c r="F219" i="1"/>
  <c r="C219" i="10" s="1"/>
  <c r="I219" i="1"/>
  <c r="I219" i="10" s="1"/>
  <c r="M219" i="1"/>
  <c r="N219" i="1"/>
  <c r="L219" i="10" s="1"/>
  <c r="R219" i="1"/>
  <c r="F220" i="1"/>
  <c r="C220" i="10" s="1"/>
  <c r="I220" i="1"/>
  <c r="I220" i="10" s="1"/>
  <c r="M220" i="1"/>
  <c r="N220" i="1"/>
  <c r="L220" i="10" s="1"/>
  <c r="R220" i="1"/>
  <c r="F221" i="1"/>
  <c r="C221" i="10" s="1"/>
  <c r="I221" i="1"/>
  <c r="I221" i="10" s="1"/>
  <c r="M221" i="1"/>
  <c r="N221" i="1"/>
  <c r="L221" i="10" s="1"/>
  <c r="R221" i="1"/>
  <c r="F222" i="1"/>
  <c r="C222" i="10" s="1"/>
  <c r="I222" i="1"/>
  <c r="M222" i="1"/>
  <c r="N222" i="1"/>
  <c r="L222" i="10" s="1"/>
  <c r="R222" i="1"/>
  <c r="T222" i="1"/>
  <c r="O222" i="10" s="1"/>
  <c r="U222" i="1"/>
  <c r="P222" i="10" s="1"/>
  <c r="F223" i="1"/>
  <c r="C223" i="10" s="1"/>
  <c r="I223" i="1"/>
  <c r="I223" i="10" s="1"/>
  <c r="M223" i="1"/>
  <c r="N223" i="1"/>
  <c r="L223" i="10" s="1"/>
  <c r="R223" i="1"/>
  <c r="T223" i="1"/>
  <c r="U223" i="1"/>
  <c r="F224" i="1"/>
  <c r="C224" i="10" s="1"/>
  <c r="I224" i="1"/>
  <c r="I224" i="10" s="1"/>
  <c r="M224" i="1"/>
  <c r="N224" i="1"/>
  <c r="R224" i="1"/>
  <c r="T224" i="1"/>
  <c r="O224" i="10" s="1"/>
  <c r="U224" i="1"/>
  <c r="P224" i="10" s="1"/>
  <c r="F225" i="1"/>
  <c r="C225" i="10" s="1"/>
  <c r="I225" i="1"/>
  <c r="M225" i="1"/>
  <c r="N225" i="1"/>
  <c r="R225" i="1"/>
  <c r="T225" i="1"/>
  <c r="O225" i="10" s="1"/>
  <c r="U225" i="1"/>
  <c r="F130" i="1"/>
  <c r="C130" i="10" s="1"/>
  <c r="I130" i="1"/>
  <c r="M130" i="1"/>
  <c r="N130" i="1"/>
  <c r="L130" i="10" s="1"/>
  <c r="R130" i="1"/>
  <c r="T130" i="1"/>
  <c r="O130" i="10" s="1"/>
  <c r="U130" i="1"/>
  <c r="P130" i="10" s="1"/>
  <c r="F131" i="1"/>
  <c r="C131" i="10" s="1"/>
  <c r="I131" i="1"/>
  <c r="I131" i="10" s="1"/>
  <c r="M131" i="1"/>
  <c r="N131" i="1"/>
  <c r="L131" i="10" s="1"/>
  <c r="R131" i="1"/>
  <c r="T131" i="1"/>
  <c r="O131" i="10" s="1"/>
  <c r="U131" i="1"/>
  <c r="P131" i="10" s="1"/>
  <c r="F132" i="1"/>
  <c r="C132" i="10" s="1"/>
  <c r="I132" i="1"/>
  <c r="I132" i="10" s="1"/>
  <c r="M132" i="1"/>
  <c r="N132" i="1"/>
  <c r="R132" i="1"/>
  <c r="T132" i="1"/>
  <c r="U132" i="1"/>
  <c r="F133" i="1"/>
  <c r="C133" i="10" s="1"/>
  <c r="I133" i="1"/>
  <c r="I133" i="10" s="1"/>
  <c r="M133" i="1"/>
  <c r="N133" i="1"/>
  <c r="R133" i="1"/>
  <c r="T133" i="1"/>
  <c r="U133" i="1"/>
  <c r="F134" i="1"/>
  <c r="C134" i="10" s="1"/>
  <c r="I134" i="1"/>
  <c r="I134" i="10" s="1"/>
  <c r="M134" i="1"/>
  <c r="N134" i="1"/>
  <c r="R134" i="1"/>
  <c r="T134" i="1"/>
  <c r="T135" i="1" s="1"/>
  <c r="O135" i="10" s="1"/>
  <c r="U134" i="1"/>
  <c r="U135" i="1" s="1"/>
  <c r="F135" i="1"/>
  <c r="C135" i="10" s="1"/>
  <c r="I135" i="1"/>
  <c r="I135" i="10" s="1"/>
  <c r="M135" i="1"/>
  <c r="N135" i="1"/>
  <c r="L135" i="10" s="1"/>
  <c r="R135" i="1"/>
  <c r="F136" i="1"/>
  <c r="C136" i="10" s="1"/>
  <c r="I136" i="1"/>
  <c r="I136" i="10" s="1"/>
  <c r="M136" i="1"/>
  <c r="N136" i="1"/>
  <c r="L136" i="10" s="1"/>
  <c r="R136" i="1"/>
  <c r="T136" i="1"/>
  <c r="O136" i="10" s="1"/>
  <c r="U136" i="1"/>
  <c r="F137" i="1"/>
  <c r="C137" i="10" s="1"/>
  <c r="I137" i="1"/>
  <c r="M137" i="1"/>
  <c r="N137" i="1"/>
  <c r="P137" i="1"/>
  <c r="N137" i="10" s="1"/>
  <c r="R137" i="1"/>
  <c r="T137" i="1"/>
  <c r="U137" i="1"/>
  <c r="F138" i="1"/>
  <c r="C138" i="10" s="1"/>
  <c r="I138" i="1"/>
  <c r="M138" i="1"/>
  <c r="N138" i="1"/>
  <c r="L138" i="10" s="1"/>
  <c r="R138" i="1"/>
  <c r="T138" i="1"/>
  <c r="O138" i="10" s="1"/>
  <c r="U138" i="1"/>
  <c r="P138" i="10" s="1"/>
  <c r="F139" i="1"/>
  <c r="C139" i="10" s="1"/>
  <c r="I139" i="1"/>
  <c r="K139" i="1"/>
  <c r="K139" i="10" s="1"/>
  <c r="M139" i="1"/>
  <c r="N139" i="1"/>
  <c r="R139" i="1"/>
  <c r="T139" i="1"/>
  <c r="O139" i="10" s="1"/>
  <c r="U139" i="1"/>
  <c r="P139" i="10" s="1"/>
  <c r="F140" i="1"/>
  <c r="C140" i="10" s="1"/>
  <c r="I140" i="1"/>
  <c r="I140" i="10" s="1"/>
  <c r="M140" i="1"/>
  <c r="N140" i="1"/>
  <c r="L140" i="10" s="1"/>
  <c r="R140" i="1"/>
  <c r="T140" i="1"/>
  <c r="O140" i="10" s="1"/>
  <c r="U140" i="1"/>
  <c r="P140" i="10" s="1"/>
  <c r="F141" i="1"/>
  <c r="C141" i="10" s="1"/>
  <c r="I141" i="1"/>
  <c r="I141" i="10" s="1"/>
  <c r="M141" i="1"/>
  <c r="N141" i="1"/>
  <c r="R141" i="1"/>
  <c r="T141" i="1"/>
  <c r="U141" i="1"/>
  <c r="F142" i="1"/>
  <c r="C142" i="10" s="1"/>
  <c r="I142" i="1"/>
  <c r="I142" i="10" s="1"/>
  <c r="M142" i="1"/>
  <c r="N142" i="1"/>
  <c r="L142" i="10" s="1"/>
  <c r="R142" i="1"/>
  <c r="T142" i="1"/>
  <c r="U142" i="1"/>
  <c r="F143" i="1"/>
  <c r="C143" i="10" s="1"/>
  <c r="I143" i="1"/>
  <c r="I143" i="10" s="1"/>
  <c r="M143" i="1"/>
  <c r="N143" i="1"/>
  <c r="R143" i="1"/>
  <c r="F144" i="1"/>
  <c r="C144" i="10" s="1"/>
  <c r="I144" i="1"/>
  <c r="I144" i="10" s="1"/>
  <c r="M144" i="1"/>
  <c r="N144" i="1"/>
  <c r="R144" i="1"/>
  <c r="T144" i="1"/>
  <c r="O144" i="10" s="1"/>
  <c r="U144" i="1"/>
  <c r="P144" i="10" s="1"/>
  <c r="F145" i="1"/>
  <c r="C145" i="10" s="1"/>
  <c r="I145" i="1"/>
  <c r="I145" i="10" s="1"/>
  <c r="M145" i="1"/>
  <c r="N145" i="1"/>
  <c r="L145" i="10" s="1"/>
  <c r="R145" i="1"/>
  <c r="T145" i="1"/>
  <c r="O145" i="10" s="1"/>
  <c r="U145" i="1"/>
  <c r="P145" i="10" s="1"/>
  <c r="F146" i="1"/>
  <c r="C146" i="10" s="1"/>
  <c r="I146" i="1"/>
  <c r="I146" i="10" s="1"/>
  <c r="M146" i="1"/>
  <c r="N146" i="1"/>
  <c r="R146" i="1"/>
  <c r="T146" i="1"/>
  <c r="U146" i="1"/>
  <c r="F147" i="1"/>
  <c r="C147" i="10" s="1"/>
  <c r="I147" i="1"/>
  <c r="M147" i="1"/>
  <c r="N147" i="1"/>
  <c r="R147" i="1"/>
  <c r="T147" i="1"/>
  <c r="U147" i="1"/>
  <c r="F148" i="1"/>
  <c r="C148" i="10" s="1"/>
  <c r="I148" i="1"/>
  <c r="I148" i="10" s="1"/>
  <c r="M148" i="1"/>
  <c r="N148" i="1"/>
  <c r="L148" i="10" s="1"/>
  <c r="R148" i="1"/>
  <c r="T148" i="1"/>
  <c r="U148" i="1"/>
  <c r="P148" i="10" s="1"/>
  <c r="F149" i="1"/>
  <c r="C149" i="10" s="1"/>
  <c r="I149" i="1"/>
  <c r="I149" i="10" s="1"/>
  <c r="M149" i="1"/>
  <c r="N149" i="1"/>
  <c r="L149" i="10" s="1"/>
  <c r="R149" i="1"/>
  <c r="T149" i="1"/>
  <c r="O149" i="10" s="1"/>
  <c r="U149" i="1"/>
  <c r="P149" i="10" s="1"/>
  <c r="F150" i="1"/>
  <c r="C150" i="10" s="1"/>
  <c r="I150" i="1"/>
  <c r="I150" i="10" s="1"/>
  <c r="M150" i="1"/>
  <c r="N150" i="1"/>
  <c r="R150" i="1"/>
  <c r="T150" i="1"/>
  <c r="U150" i="1"/>
  <c r="U151" i="1" s="1"/>
  <c r="F151" i="1"/>
  <c r="C151" i="10" s="1"/>
  <c r="I151" i="1"/>
  <c r="M151" i="1"/>
  <c r="N151" i="1"/>
  <c r="R151" i="1"/>
  <c r="T151" i="1"/>
  <c r="F152" i="1"/>
  <c r="C152" i="10" s="1"/>
  <c r="I152" i="1"/>
  <c r="I152" i="10" s="1"/>
  <c r="M152" i="1"/>
  <c r="N152" i="1"/>
  <c r="R152" i="1"/>
  <c r="T152" i="1"/>
  <c r="O152" i="10" s="1"/>
  <c r="U152" i="1"/>
  <c r="P152" i="10" s="1"/>
  <c r="F153" i="1"/>
  <c r="C153" i="10" s="1"/>
  <c r="I153" i="1"/>
  <c r="I153" i="10" s="1"/>
  <c r="M153" i="1"/>
  <c r="N153" i="1"/>
  <c r="R153" i="1"/>
  <c r="T153" i="1"/>
  <c r="O153" i="10" s="1"/>
  <c r="U153" i="1"/>
  <c r="P153" i="10" s="1"/>
  <c r="F154" i="1"/>
  <c r="C154" i="10" s="1"/>
  <c r="I154" i="1"/>
  <c r="I154" i="10" s="1"/>
  <c r="M154" i="1"/>
  <c r="N154" i="1"/>
  <c r="L154" i="10" s="1"/>
  <c r="R154" i="1"/>
  <c r="T154" i="1"/>
  <c r="O154" i="10" s="1"/>
  <c r="U154" i="1"/>
  <c r="P154" i="10" s="1"/>
  <c r="F155" i="1"/>
  <c r="C155" i="10" s="1"/>
  <c r="I155" i="1"/>
  <c r="M155" i="1"/>
  <c r="N155" i="1"/>
  <c r="R155" i="1"/>
  <c r="T155" i="1"/>
  <c r="U155" i="1"/>
  <c r="F156" i="1"/>
  <c r="C156" i="10" s="1"/>
  <c r="I156" i="1"/>
  <c r="I156" i="10" s="1"/>
  <c r="M156" i="1"/>
  <c r="N156" i="1"/>
  <c r="L156" i="10" s="1"/>
  <c r="R156" i="1"/>
  <c r="T156" i="1"/>
  <c r="O156" i="10" s="1"/>
  <c r="U156" i="1"/>
  <c r="P156" i="10" s="1"/>
  <c r="F157" i="1"/>
  <c r="C157" i="10" s="1"/>
  <c r="I157" i="1"/>
  <c r="I157" i="10" s="1"/>
  <c r="M157" i="1"/>
  <c r="N157" i="1"/>
  <c r="R157" i="1"/>
  <c r="T157" i="1"/>
  <c r="T158" i="1" s="1"/>
  <c r="T159" i="1" s="1"/>
  <c r="T160" i="1" s="1"/>
  <c r="U157" i="1"/>
  <c r="U158" i="1" s="1"/>
  <c r="U159" i="1" s="1"/>
  <c r="U160" i="1" s="1"/>
  <c r="U161" i="1" s="1"/>
  <c r="U162" i="1" s="1"/>
  <c r="F158" i="1"/>
  <c r="C158" i="10" s="1"/>
  <c r="I158" i="1"/>
  <c r="I158" i="10" s="1"/>
  <c r="M158" i="1"/>
  <c r="N158" i="1"/>
  <c r="L158" i="10" s="1"/>
  <c r="R158" i="1"/>
  <c r="F159" i="1"/>
  <c r="C159" i="10" s="1"/>
  <c r="I159" i="1"/>
  <c r="I159" i="10" s="1"/>
  <c r="M159" i="1"/>
  <c r="N159" i="1"/>
  <c r="L159" i="10" s="1"/>
  <c r="R159" i="1"/>
  <c r="F160" i="1"/>
  <c r="C160" i="10" s="1"/>
  <c r="I160" i="1"/>
  <c r="I160" i="10" s="1"/>
  <c r="M160" i="1"/>
  <c r="N160" i="1"/>
  <c r="L160" i="10" s="1"/>
  <c r="R160" i="1"/>
  <c r="F161" i="1"/>
  <c r="C161" i="10" s="1"/>
  <c r="I161" i="1"/>
  <c r="K161" i="1"/>
  <c r="K161" i="10" s="1"/>
  <c r="M161" i="1"/>
  <c r="N161" i="1"/>
  <c r="R161" i="1"/>
  <c r="F162" i="1"/>
  <c r="C162" i="10" s="1"/>
  <c r="I162" i="1"/>
  <c r="I162" i="10" s="1"/>
  <c r="M162" i="1"/>
  <c r="N162" i="1"/>
  <c r="L162" i="10" s="1"/>
  <c r="R162" i="1"/>
  <c r="F89" i="1"/>
  <c r="C89" i="10" s="1"/>
  <c r="I89" i="1"/>
  <c r="M89" i="1"/>
  <c r="N89" i="1"/>
  <c r="L89" i="10" s="1"/>
  <c r="R89" i="1"/>
  <c r="T89" i="1"/>
  <c r="O89" i="10" s="1"/>
  <c r="U89" i="1"/>
  <c r="F90" i="1"/>
  <c r="C90" i="10" s="1"/>
  <c r="I90" i="1"/>
  <c r="I90" i="10" s="1"/>
  <c r="M90" i="1"/>
  <c r="N90" i="1"/>
  <c r="L90" i="10" s="1"/>
  <c r="R90" i="1"/>
  <c r="T90" i="1"/>
  <c r="U90" i="1"/>
  <c r="F91" i="1"/>
  <c r="C91" i="10" s="1"/>
  <c r="I91" i="1"/>
  <c r="M91" i="1"/>
  <c r="N91" i="1"/>
  <c r="R91" i="1"/>
  <c r="T91" i="1"/>
  <c r="U91" i="1"/>
  <c r="F92" i="1"/>
  <c r="C92" i="10" s="1"/>
  <c r="I92" i="1"/>
  <c r="I92" i="10" s="1"/>
  <c r="M92" i="1"/>
  <c r="N92" i="1"/>
  <c r="L92" i="10" s="1"/>
  <c r="R92" i="1"/>
  <c r="T92" i="1"/>
  <c r="O92" i="10" s="1"/>
  <c r="U92" i="1"/>
  <c r="P92" i="10" s="1"/>
  <c r="F93" i="1"/>
  <c r="C93" i="10" s="1"/>
  <c r="I93" i="1"/>
  <c r="I93" i="10" s="1"/>
  <c r="M93" i="1"/>
  <c r="N93" i="1"/>
  <c r="R93" i="1"/>
  <c r="T93" i="1"/>
  <c r="U93" i="1"/>
  <c r="F94" i="1"/>
  <c r="C94" i="10" s="1"/>
  <c r="I94" i="1"/>
  <c r="I94" i="10" s="1"/>
  <c r="M94" i="1"/>
  <c r="N94" i="1"/>
  <c r="L94" i="10" s="1"/>
  <c r="R94" i="1"/>
  <c r="T94" i="1"/>
  <c r="T95" i="1" s="1"/>
  <c r="U94" i="1"/>
  <c r="U95" i="1" s="1"/>
  <c r="P95" i="10" s="1"/>
  <c r="F95" i="1"/>
  <c r="C95" i="10" s="1"/>
  <c r="I95" i="1"/>
  <c r="I95" i="10" s="1"/>
  <c r="M95" i="1"/>
  <c r="N95" i="1"/>
  <c r="R95" i="1"/>
  <c r="F96" i="1"/>
  <c r="C96" i="10" s="1"/>
  <c r="I96" i="1"/>
  <c r="I96" i="10" s="1"/>
  <c r="M96" i="1"/>
  <c r="N96" i="1"/>
  <c r="L96" i="10" s="1"/>
  <c r="R96" i="1"/>
  <c r="T96" i="1"/>
  <c r="O96" i="10" s="1"/>
  <c r="U96" i="1"/>
  <c r="F97" i="1"/>
  <c r="C97" i="10" s="1"/>
  <c r="I97" i="1"/>
  <c r="I97" i="10" s="1"/>
  <c r="M97" i="1"/>
  <c r="N97" i="1"/>
  <c r="L97" i="10" s="1"/>
  <c r="R97" i="1"/>
  <c r="T97" i="1"/>
  <c r="U97" i="1"/>
  <c r="F98" i="1"/>
  <c r="C98" i="10" s="1"/>
  <c r="I98" i="1"/>
  <c r="M98" i="1"/>
  <c r="N98" i="1"/>
  <c r="R98" i="1"/>
  <c r="F99" i="1"/>
  <c r="C99" i="10" s="1"/>
  <c r="I99" i="1"/>
  <c r="I99" i="10" s="1"/>
  <c r="M99" i="1"/>
  <c r="N99" i="1"/>
  <c r="L99" i="10" s="1"/>
  <c r="R99" i="1"/>
  <c r="T99" i="1"/>
  <c r="U99" i="1"/>
  <c r="F100" i="1"/>
  <c r="C100" i="10" s="1"/>
  <c r="I100" i="1"/>
  <c r="M100" i="1"/>
  <c r="N100" i="1"/>
  <c r="L100" i="10" s="1"/>
  <c r="P100" i="1"/>
  <c r="N100" i="10" s="1"/>
  <c r="R100" i="1"/>
  <c r="T100" i="1"/>
  <c r="T101" i="1" s="1"/>
  <c r="U100" i="1"/>
  <c r="U101" i="1" s="1"/>
  <c r="F101" i="1"/>
  <c r="C101" i="10" s="1"/>
  <c r="I101" i="1"/>
  <c r="I101" i="10" s="1"/>
  <c r="M101" i="1"/>
  <c r="N101" i="1"/>
  <c r="L101" i="10" s="1"/>
  <c r="R101" i="1"/>
  <c r="F102" i="1"/>
  <c r="C102" i="10" s="1"/>
  <c r="I102" i="1"/>
  <c r="I102" i="10" s="1"/>
  <c r="K102" i="1"/>
  <c r="K102" i="10" s="1"/>
  <c r="M102" i="1"/>
  <c r="N102" i="1"/>
  <c r="L102" i="10" s="1"/>
  <c r="R102" i="1"/>
  <c r="T102" i="1"/>
  <c r="O102" i="10" s="1"/>
  <c r="U102" i="1"/>
  <c r="P102" i="10" s="1"/>
  <c r="F103" i="1"/>
  <c r="C103" i="10" s="1"/>
  <c r="I103" i="1"/>
  <c r="I103" i="10" s="1"/>
  <c r="M103" i="1"/>
  <c r="N103" i="1"/>
  <c r="R103" i="1"/>
  <c r="T103" i="1"/>
  <c r="O103" i="10" s="1"/>
  <c r="U103" i="1"/>
  <c r="P103" i="10" s="1"/>
  <c r="F104" i="1"/>
  <c r="C104" i="10" s="1"/>
  <c r="I104" i="1"/>
  <c r="I104" i="10" s="1"/>
  <c r="M104" i="1"/>
  <c r="N104" i="1"/>
  <c r="R104" i="1"/>
  <c r="T104" i="1"/>
  <c r="O104" i="10" s="1"/>
  <c r="U104" i="1"/>
  <c r="P104" i="10" s="1"/>
  <c r="F105" i="1"/>
  <c r="C105" i="10" s="1"/>
  <c r="I105" i="1"/>
  <c r="I105" i="10" s="1"/>
  <c r="M105" i="1"/>
  <c r="N105" i="1"/>
  <c r="R105" i="1"/>
  <c r="T105" i="1"/>
  <c r="T106" i="1" s="1"/>
  <c r="U105" i="1"/>
  <c r="P105" i="10" s="1"/>
  <c r="F106" i="1"/>
  <c r="C106" i="10" s="1"/>
  <c r="I106" i="1"/>
  <c r="I106" i="10" s="1"/>
  <c r="M106" i="1"/>
  <c r="N106" i="1"/>
  <c r="L106" i="10" s="1"/>
  <c r="R106" i="1"/>
  <c r="U106" i="1"/>
  <c r="P106" i="10" s="1"/>
  <c r="F107" i="1"/>
  <c r="C107" i="10" s="1"/>
  <c r="I107" i="1"/>
  <c r="I107" i="10" s="1"/>
  <c r="M107" i="1"/>
  <c r="N107" i="1"/>
  <c r="L107" i="10" s="1"/>
  <c r="R107" i="1"/>
  <c r="T107" i="1"/>
  <c r="U107" i="1"/>
  <c r="F108" i="1"/>
  <c r="C108" i="10" s="1"/>
  <c r="I108" i="1"/>
  <c r="I108" i="10" s="1"/>
  <c r="M108" i="1"/>
  <c r="N108" i="1"/>
  <c r="R108" i="1"/>
  <c r="T108" i="1"/>
  <c r="U108" i="1"/>
  <c r="F109" i="1"/>
  <c r="C109" i="10" s="1"/>
  <c r="I109" i="1"/>
  <c r="I109" i="10" s="1"/>
  <c r="M109" i="1"/>
  <c r="N109" i="1"/>
  <c r="R109" i="1"/>
  <c r="T109" i="1"/>
  <c r="U109" i="1"/>
  <c r="P109" i="10" s="1"/>
  <c r="F110" i="1"/>
  <c r="C110" i="10" s="1"/>
  <c r="I110" i="1"/>
  <c r="I110" i="10" s="1"/>
  <c r="M110" i="1"/>
  <c r="N110" i="1"/>
  <c r="L110" i="10" s="1"/>
  <c r="R110" i="1"/>
  <c r="T110" i="1"/>
  <c r="O110" i="10" s="1"/>
  <c r="U110" i="1"/>
  <c r="F111" i="1"/>
  <c r="C111" i="10" s="1"/>
  <c r="I111" i="1"/>
  <c r="I111" i="10" s="1"/>
  <c r="M111" i="1"/>
  <c r="N111" i="1"/>
  <c r="L111" i="10" s="1"/>
  <c r="R111" i="1"/>
  <c r="T111" i="1"/>
  <c r="O111" i="10" s="1"/>
  <c r="U111" i="1"/>
  <c r="P111" i="10" s="1"/>
  <c r="F112" i="1"/>
  <c r="C112" i="10" s="1"/>
  <c r="I112" i="1"/>
  <c r="I112" i="10" s="1"/>
  <c r="M112" i="1"/>
  <c r="N112" i="1"/>
  <c r="R112" i="1"/>
  <c r="T112" i="1"/>
  <c r="T113" i="1" s="1"/>
  <c r="O113" i="10" s="1"/>
  <c r="U112" i="1"/>
  <c r="U113" i="1" s="1"/>
  <c r="P113" i="10" s="1"/>
  <c r="F113" i="1"/>
  <c r="C113" i="10" s="1"/>
  <c r="I113" i="1"/>
  <c r="M113" i="1"/>
  <c r="N113" i="1"/>
  <c r="L113" i="10" s="1"/>
  <c r="R113" i="1"/>
  <c r="F114" i="1"/>
  <c r="C114" i="10" s="1"/>
  <c r="I114" i="1"/>
  <c r="H115" i="1" s="1"/>
  <c r="M114" i="1"/>
  <c r="N114" i="1"/>
  <c r="L114" i="10" s="1"/>
  <c r="R114" i="1"/>
  <c r="T114" i="1"/>
  <c r="U114" i="1"/>
  <c r="F115" i="1"/>
  <c r="C115" i="10" s="1"/>
  <c r="I115" i="1"/>
  <c r="I115" i="10" s="1"/>
  <c r="M115" i="1"/>
  <c r="N115" i="1"/>
  <c r="R115" i="1"/>
  <c r="T115" i="1"/>
  <c r="U115" i="1"/>
  <c r="P115" i="10" s="1"/>
  <c r="F116" i="1"/>
  <c r="C116" i="10" s="1"/>
  <c r="I116" i="1"/>
  <c r="I116" i="10" s="1"/>
  <c r="M116" i="1"/>
  <c r="N116" i="1"/>
  <c r="L116" i="10" s="1"/>
  <c r="R116" i="1"/>
  <c r="T116" i="1"/>
  <c r="U116" i="1"/>
  <c r="F117" i="1"/>
  <c r="C117" i="10" s="1"/>
  <c r="I117" i="1"/>
  <c r="I117" i="10" s="1"/>
  <c r="M117" i="1"/>
  <c r="N117" i="1"/>
  <c r="L117" i="10" s="1"/>
  <c r="R117" i="1"/>
  <c r="F118" i="1"/>
  <c r="C118" i="10" s="1"/>
  <c r="I118" i="1"/>
  <c r="I118" i="10" s="1"/>
  <c r="M118" i="1"/>
  <c r="N118" i="1"/>
  <c r="L118" i="10" s="1"/>
  <c r="R118" i="1"/>
  <c r="T118" i="1"/>
  <c r="T119" i="1" s="1"/>
  <c r="T120" i="1" s="1"/>
  <c r="U118" i="1"/>
  <c r="U119" i="1" s="1"/>
  <c r="P119" i="10" s="1"/>
  <c r="F119" i="1"/>
  <c r="C119" i="10" s="1"/>
  <c r="I119" i="1"/>
  <c r="M119" i="1"/>
  <c r="N119" i="1"/>
  <c r="L119" i="10" s="1"/>
  <c r="R119" i="1"/>
  <c r="F120" i="1"/>
  <c r="C120" i="10" s="1"/>
  <c r="I120" i="1"/>
  <c r="M120" i="1"/>
  <c r="N120" i="1"/>
  <c r="L120" i="10" s="1"/>
  <c r="R120" i="1"/>
  <c r="U120" i="1"/>
  <c r="F121" i="1"/>
  <c r="C121" i="10" s="1"/>
  <c r="I121" i="1"/>
  <c r="I121" i="10" s="1"/>
  <c r="M121" i="1"/>
  <c r="N121" i="1"/>
  <c r="L121" i="10" s="1"/>
  <c r="R121" i="1"/>
  <c r="F122" i="1"/>
  <c r="C122" i="10" s="1"/>
  <c r="I122" i="1"/>
  <c r="I122" i="10" s="1"/>
  <c r="M122" i="1"/>
  <c r="N122" i="1"/>
  <c r="R122" i="1"/>
  <c r="T122" i="1"/>
  <c r="U122" i="1"/>
  <c r="F123" i="1"/>
  <c r="C123" i="10" s="1"/>
  <c r="I123" i="1"/>
  <c r="M123" i="1"/>
  <c r="N123" i="1"/>
  <c r="L123" i="10" s="1"/>
  <c r="R123" i="1"/>
  <c r="T123" i="1"/>
  <c r="T124" i="1" s="1"/>
  <c r="O124" i="10" s="1"/>
  <c r="U123" i="1"/>
  <c r="U124" i="1" s="1"/>
  <c r="P124" i="10" s="1"/>
  <c r="F124" i="1"/>
  <c r="C124" i="10" s="1"/>
  <c r="I124" i="1"/>
  <c r="I124" i="10" s="1"/>
  <c r="M124" i="1"/>
  <c r="N124" i="1"/>
  <c r="L124" i="10" s="1"/>
  <c r="R124" i="1"/>
  <c r="F125" i="1"/>
  <c r="C125" i="10" s="1"/>
  <c r="I125" i="1"/>
  <c r="M125" i="1"/>
  <c r="N125" i="1"/>
  <c r="R125" i="1"/>
  <c r="T125" i="1"/>
  <c r="O125" i="10" s="1"/>
  <c r="U125" i="1"/>
  <c r="P125" i="10" s="1"/>
  <c r="F126" i="1"/>
  <c r="C126" i="10" s="1"/>
  <c r="I126" i="1"/>
  <c r="I126" i="10" s="1"/>
  <c r="M126" i="1"/>
  <c r="N126" i="1"/>
  <c r="L126" i="10" s="1"/>
  <c r="R126" i="1"/>
  <c r="T126" i="1"/>
  <c r="O126" i="10" s="1"/>
  <c r="U126" i="1"/>
  <c r="P126" i="10" s="1"/>
  <c r="F127" i="1"/>
  <c r="C127" i="10" s="1"/>
  <c r="I127" i="1"/>
  <c r="M127" i="1"/>
  <c r="N127" i="1"/>
  <c r="R127" i="1"/>
  <c r="T127" i="1"/>
  <c r="O127" i="10" s="1"/>
  <c r="U127" i="1"/>
  <c r="P127" i="10" s="1"/>
  <c r="F128" i="1"/>
  <c r="C128" i="10" s="1"/>
  <c r="I128" i="1"/>
  <c r="I128" i="10" s="1"/>
  <c r="M128" i="1"/>
  <c r="N128" i="1"/>
  <c r="L128" i="10" s="1"/>
  <c r="R128" i="1"/>
  <c r="T128" i="1"/>
  <c r="U128" i="1"/>
  <c r="F129" i="1"/>
  <c r="C129" i="10" s="1"/>
  <c r="I129" i="1"/>
  <c r="I129" i="10" s="1"/>
  <c r="M129" i="1"/>
  <c r="N129" i="1"/>
  <c r="R129" i="1"/>
  <c r="T129" i="1"/>
  <c r="U129" i="1"/>
  <c r="P129" i="10" s="1"/>
  <c r="F85" i="1"/>
  <c r="C85" i="10" s="1"/>
  <c r="I85" i="1"/>
  <c r="M85" i="1"/>
  <c r="N85" i="1"/>
  <c r="L85" i="10" s="1"/>
  <c r="R85" i="1"/>
  <c r="T85" i="1"/>
  <c r="O85" i="10" s="1"/>
  <c r="U85" i="1"/>
  <c r="P85" i="10" s="1"/>
  <c r="F86" i="1"/>
  <c r="C86" i="10" s="1"/>
  <c r="I86" i="1"/>
  <c r="M86" i="1"/>
  <c r="N86" i="1"/>
  <c r="R86" i="1"/>
  <c r="T86" i="1"/>
  <c r="U86" i="1"/>
  <c r="F87" i="1"/>
  <c r="C87" i="10" s="1"/>
  <c r="I87" i="1"/>
  <c r="I87" i="10" s="1"/>
  <c r="M87" i="1"/>
  <c r="N87" i="1"/>
  <c r="L87" i="10" s="1"/>
  <c r="R87" i="1"/>
  <c r="T87" i="1"/>
  <c r="O87" i="10" s="1"/>
  <c r="U87" i="1"/>
  <c r="F88" i="1"/>
  <c r="C88" i="10" s="1"/>
  <c r="I88" i="1"/>
  <c r="I88" i="10" s="1"/>
  <c r="M88" i="1"/>
  <c r="N88" i="1"/>
  <c r="R88" i="1"/>
  <c r="T88" i="1"/>
  <c r="O88" i="10" s="1"/>
  <c r="U88" i="1"/>
  <c r="P88" i="10" s="1"/>
  <c r="F67" i="1"/>
  <c r="C67" i="10" s="1"/>
  <c r="I67" i="1"/>
  <c r="H67" i="1" s="1"/>
  <c r="H67" i="10" s="1"/>
  <c r="M67" i="1"/>
  <c r="N67" i="1"/>
  <c r="L67" i="10" s="1"/>
  <c r="R67" i="1"/>
  <c r="T67" i="1"/>
  <c r="O67" i="10" s="1"/>
  <c r="U67" i="1"/>
  <c r="P67" i="10" s="1"/>
  <c r="F68" i="1"/>
  <c r="C68" i="10" s="1"/>
  <c r="I68" i="1"/>
  <c r="M68" i="1"/>
  <c r="N68" i="1"/>
  <c r="R68" i="1"/>
  <c r="T68" i="1"/>
  <c r="U68" i="1"/>
  <c r="F69" i="1"/>
  <c r="C69" i="10" s="1"/>
  <c r="I69" i="1"/>
  <c r="I69" i="10" s="1"/>
  <c r="M69" i="1"/>
  <c r="N69" i="1"/>
  <c r="L69" i="10" s="1"/>
  <c r="R69" i="1"/>
  <c r="T69" i="1"/>
  <c r="O69" i="10" s="1"/>
  <c r="U69" i="1"/>
  <c r="P69" i="10" s="1"/>
  <c r="F70" i="1"/>
  <c r="C70" i="10" s="1"/>
  <c r="I70" i="1"/>
  <c r="I70" i="10" s="1"/>
  <c r="M70" i="1"/>
  <c r="N70" i="1"/>
  <c r="L70" i="10" s="1"/>
  <c r="R70" i="1"/>
  <c r="T70" i="1"/>
  <c r="U70" i="1"/>
  <c r="U71" i="1" s="1"/>
  <c r="U72" i="1" s="1"/>
  <c r="P72" i="10" s="1"/>
  <c r="F71" i="1"/>
  <c r="C71" i="10" s="1"/>
  <c r="I71" i="1"/>
  <c r="M71" i="1"/>
  <c r="N71" i="1"/>
  <c r="R71" i="1"/>
  <c r="F72" i="1"/>
  <c r="C72" i="10" s="1"/>
  <c r="I72" i="1"/>
  <c r="I72" i="10" s="1"/>
  <c r="M72" i="1"/>
  <c r="N72" i="1"/>
  <c r="L72" i="10" s="1"/>
  <c r="R72" i="1"/>
  <c r="F73" i="1"/>
  <c r="C73" i="10" s="1"/>
  <c r="I73" i="1"/>
  <c r="I73" i="10" s="1"/>
  <c r="M73" i="1"/>
  <c r="N73" i="1"/>
  <c r="L73" i="10" s="1"/>
  <c r="R73" i="1"/>
  <c r="T73" i="1"/>
  <c r="O73" i="10" s="1"/>
  <c r="U73" i="1"/>
  <c r="P73" i="10" s="1"/>
  <c r="F74" i="1"/>
  <c r="C74" i="10" s="1"/>
  <c r="I74" i="1"/>
  <c r="I74" i="10" s="1"/>
  <c r="M74" i="1"/>
  <c r="N74" i="1"/>
  <c r="L74" i="10" s="1"/>
  <c r="P74" i="1"/>
  <c r="N74" i="10" s="1"/>
  <c r="R74" i="1"/>
  <c r="T74" i="1"/>
  <c r="O74" i="10" s="1"/>
  <c r="U74" i="1"/>
  <c r="P74" i="10" s="1"/>
  <c r="F75" i="1"/>
  <c r="C75" i="10" s="1"/>
  <c r="I75" i="1"/>
  <c r="I75" i="10" s="1"/>
  <c r="M75" i="1"/>
  <c r="N75" i="1"/>
  <c r="R75" i="1"/>
  <c r="T75" i="1"/>
  <c r="U75" i="1"/>
  <c r="F76" i="1"/>
  <c r="C76" i="10" s="1"/>
  <c r="I76" i="1"/>
  <c r="I76" i="10" s="1"/>
  <c r="M76" i="1"/>
  <c r="N76" i="1"/>
  <c r="L76" i="10" s="1"/>
  <c r="R76" i="1"/>
  <c r="T76" i="1"/>
  <c r="O76" i="10" s="1"/>
  <c r="U76" i="1"/>
  <c r="P76" i="10" s="1"/>
  <c r="F77" i="1"/>
  <c r="C77" i="10" s="1"/>
  <c r="I77" i="1"/>
  <c r="I77" i="10" s="1"/>
  <c r="M77" i="1"/>
  <c r="N77" i="1"/>
  <c r="L77" i="10" s="1"/>
  <c r="R77" i="1"/>
  <c r="T77" i="1"/>
  <c r="O77" i="10" s="1"/>
  <c r="U77" i="1"/>
  <c r="P77" i="10" s="1"/>
  <c r="F78" i="1"/>
  <c r="C78" i="10" s="1"/>
  <c r="I78" i="1"/>
  <c r="I78" i="10" s="1"/>
  <c r="K78" i="1"/>
  <c r="K78" i="10" s="1"/>
  <c r="M78" i="1"/>
  <c r="N78" i="1"/>
  <c r="L78" i="10" s="1"/>
  <c r="R78" i="1"/>
  <c r="T78" i="1"/>
  <c r="U78" i="1"/>
  <c r="F79" i="1"/>
  <c r="C79" i="10" s="1"/>
  <c r="I79" i="1"/>
  <c r="I79" i="10" s="1"/>
  <c r="M79" i="1"/>
  <c r="N79" i="1"/>
  <c r="L79" i="10" s="1"/>
  <c r="R79" i="1"/>
  <c r="F80" i="1"/>
  <c r="C80" i="10" s="1"/>
  <c r="I80" i="1"/>
  <c r="I80" i="10" s="1"/>
  <c r="M80" i="1"/>
  <c r="N80" i="1"/>
  <c r="R80" i="1"/>
  <c r="T80" i="1"/>
  <c r="U80" i="1"/>
  <c r="F81" i="1"/>
  <c r="C81" i="10" s="1"/>
  <c r="I81" i="1"/>
  <c r="I81" i="10" s="1"/>
  <c r="M81" i="1"/>
  <c r="N81" i="1"/>
  <c r="L81" i="10" s="1"/>
  <c r="R81" i="1"/>
  <c r="T81" i="1"/>
  <c r="O81" i="10" s="1"/>
  <c r="U81" i="1"/>
  <c r="P81" i="10" s="1"/>
  <c r="F82" i="1"/>
  <c r="C82" i="10" s="1"/>
  <c r="I82" i="1"/>
  <c r="I82" i="10" s="1"/>
  <c r="M82" i="1"/>
  <c r="N82" i="1"/>
  <c r="R82" i="1"/>
  <c r="T82" i="1"/>
  <c r="U82" i="1"/>
  <c r="F83" i="1"/>
  <c r="C83" i="10" s="1"/>
  <c r="I83" i="1"/>
  <c r="M83" i="1"/>
  <c r="N83" i="1"/>
  <c r="L83" i="10" s="1"/>
  <c r="R83" i="1"/>
  <c r="T83" i="1"/>
  <c r="O83" i="10" s="1"/>
  <c r="U83" i="1"/>
  <c r="P83" i="10" s="1"/>
  <c r="F84" i="1"/>
  <c r="C84" i="10" s="1"/>
  <c r="I84" i="1"/>
  <c r="M84" i="1"/>
  <c r="N84" i="1"/>
  <c r="L84" i="10" s="1"/>
  <c r="R84" i="1"/>
  <c r="T84" i="1"/>
  <c r="U84" i="1"/>
  <c r="F66" i="1"/>
  <c r="C66" i="10" s="1"/>
  <c r="I66" i="1"/>
  <c r="I66" i="10" s="1"/>
  <c r="M66" i="1"/>
  <c r="N66" i="1"/>
  <c r="L66" i="10" s="1"/>
  <c r="R66" i="1"/>
  <c r="T66" i="1"/>
  <c r="O66" i="10" s="1"/>
  <c r="U66" i="1"/>
  <c r="P66" i="10" s="1"/>
  <c r="F65" i="1"/>
  <c r="C65" i="10" s="1"/>
  <c r="I65" i="1"/>
  <c r="I65" i="10" s="1"/>
  <c r="M65" i="1"/>
  <c r="N65" i="1"/>
  <c r="L65" i="10" s="1"/>
  <c r="R65" i="1"/>
  <c r="F56" i="1"/>
  <c r="C56" i="10" s="1"/>
  <c r="I56" i="1"/>
  <c r="M56" i="1"/>
  <c r="N56" i="1"/>
  <c r="R56" i="1"/>
  <c r="T56" i="1"/>
  <c r="U56" i="1"/>
  <c r="P56" i="10" s="1"/>
  <c r="F57" i="1"/>
  <c r="C57" i="10" s="1"/>
  <c r="I57" i="1"/>
  <c r="I57" i="10" s="1"/>
  <c r="M57" i="1"/>
  <c r="N57" i="1"/>
  <c r="L57" i="10" s="1"/>
  <c r="R57" i="1"/>
  <c r="T57" i="1"/>
  <c r="U57" i="1"/>
  <c r="F58" i="1"/>
  <c r="C58" i="10" s="1"/>
  <c r="I58" i="1"/>
  <c r="I58" i="10" s="1"/>
  <c r="M58" i="1"/>
  <c r="N58" i="1"/>
  <c r="L58" i="10" s="1"/>
  <c r="R58" i="1"/>
  <c r="T58" i="1"/>
  <c r="O58" i="10" s="1"/>
  <c r="U58" i="1"/>
  <c r="P58" i="10" s="1"/>
  <c r="F59" i="1"/>
  <c r="C59" i="10" s="1"/>
  <c r="I59" i="1"/>
  <c r="I59" i="10" s="1"/>
  <c r="M59" i="1"/>
  <c r="N59" i="1"/>
  <c r="L59" i="10" s="1"/>
  <c r="R59" i="1"/>
  <c r="T59" i="1"/>
  <c r="O59" i="10" s="1"/>
  <c r="U59" i="1"/>
  <c r="P59" i="10" s="1"/>
  <c r="F60" i="1"/>
  <c r="C60" i="10" s="1"/>
  <c r="I60" i="1"/>
  <c r="M60" i="1"/>
  <c r="N60" i="1"/>
  <c r="R60" i="1"/>
  <c r="T60" i="1"/>
  <c r="U60" i="1"/>
  <c r="F61" i="1"/>
  <c r="C61" i="10" s="1"/>
  <c r="I61" i="1"/>
  <c r="I61" i="10" s="1"/>
  <c r="M61" i="1"/>
  <c r="N61" i="1"/>
  <c r="R61" i="1"/>
  <c r="T61" i="1"/>
  <c r="U61" i="1"/>
  <c r="F62" i="1"/>
  <c r="C62" i="10" s="1"/>
  <c r="I62" i="1"/>
  <c r="I62" i="10" s="1"/>
  <c r="M62" i="1"/>
  <c r="N62" i="1"/>
  <c r="L62" i="10" s="1"/>
  <c r="R62" i="1"/>
  <c r="T62" i="1"/>
  <c r="O62" i="10" s="1"/>
  <c r="U62" i="1"/>
  <c r="P62" i="10" s="1"/>
  <c r="F63" i="1"/>
  <c r="C63" i="10" s="1"/>
  <c r="I63" i="1"/>
  <c r="I63" i="10" s="1"/>
  <c r="M63" i="1"/>
  <c r="N63" i="1"/>
  <c r="L63" i="10" s="1"/>
  <c r="R63" i="1"/>
  <c r="T63" i="1"/>
  <c r="O63" i="10" s="1"/>
  <c r="U63" i="1"/>
  <c r="P63" i="10" s="1"/>
  <c r="F64" i="1"/>
  <c r="C64" i="10" s="1"/>
  <c r="I64" i="1"/>
  <c r="I64" i="10" s="1"/>
  <c r="M64" i="1"/>
  <c r="N64" i="1"/>
  <c r="L64" i="10" s="1"/>
  <c r="R64" i="1"/>
  <c r="T64" i="1"/>
  <c r="T65" i="1" s="1"/>
  <c r="O65" i="10" s="1"/>
  <c r="U64" i="1"/>
  <c r="U65" i="1" s="1"/>
  <c r="P65" i="10" s="1"/>
  <c r="F55" i="1"/>
  <c r="C55" i="10" s="1"/>
  <c r="I55" i="1"/>
  <c r="I55" i="10" s="1"/>
  <c r="M55" i="1"/>
  <c r="N55" i="1"/>
  <c r="L55" i="10" s="1"/>
  <c r="R55" i="1"/>
  <c r="T55" i="1"/>
  <c r="O55" i="10" s="1"/>
  <c r="U55" i="1"/>
  <c r="F53" i="1"/>
  <c r="C53" i="10" s="1"/>
  <c r="I53" i="1"/>
  <c r="I53" i="10" s="1"/>
  <c r="M53" i="1"/>
  <c r="N53" i="1"/>
  <c r="L53" i="10" s="1"/>
  <c r="R53" i="1"/>
  <c r="F54" i="1"/>
  <c r="C54" i="10" s="1"/>
  <c r="I54" i="1"/>
  <c r="I54" i="10" s="1"/>
  <c r="M54" i="1"/>
  <c r="N54" i="1"/>
  <c r="R54" i="1"/>
  <c r="T54" i="1"/>
  <c r="U54" i="1"/>
  <c r="F44" i="1"/>
  <c r="C44" i="10" s="1"/>
  <c r="I44" i="1"/>
  <c r="I44" i="10" s="1"/>
  <c r="M44" i="1"/>
  <c r="N44" i="1"/>
  <c r="L44" i="10" s="1"/>
  <c r="R44" i="1"/>
  <c r="T44" i="1"/>
  <c r="U44" i="1"/>
  <c r="F45" i="1"/>
  <c r="C45" i="10" s="1"/>
  <c r="I45" i="1"/>
  <c r="I45" i="10" s="1"/>
  <c r="M45" i="1"/>
  <c r="N45" i="1"/>
  <c r="R45" i="1"/>
  <c r="F46" i="1"/>
  <c r="C46" i="10" s="1"/>
  <c r="I46" i="1"/>
  <c r="M46" i="1"/>
  <c r="N46" i="1"/>
  <c r="R46" i="1"/>
  <c r="T46" i="1"/>
  <c r="T47" i="1" s="1"/>
  <c r="O47" i="10" s="1"/>
  <c r="U46" i="1"/>
  <c r="U47" i="1" s="1"/>
  <c r="P47" i="10" s="1"/>
  <c r="F47" i="1"/>
  <c r="C47" i="10" s="1"/>
  <c r="I47" i="1"/>
  <c r="I47" i="10" s="1"/>
  <c r="M47" i="1"/>
  <c r="N47" i="1"/>
  <c r="L47" i="10" s="1"/>
  <c r="R47" i="1"/>
  <c r="F48" i="1"/>
  <c r="C48" i="10" s="1"/>
  <c r="I48" i="1"/>
  <c r="I48" i="10" s="1"/>
  <c r="M48" i="1"/>
  <c r="N48" i="1"/>
  <c r="P48" i="1"/>
  <c r="N48" i="10" s="1"/>
  <c r="R48" i="1"/>
  <c r="T48" i="1"/>
  <c r="O48" i="10" s="1"/>
  <c r="U48" i="1"/>
  <c r="P48" i="10" s="1"/>
  <c r="F49" i="1"/>
  <c r="C49" i="10" s="1"/>
  <c r="I49" i="1"/>
  <c r="I49" i="10" s="1"/>
  <c r="M49" i="1"/>
  <c r="N49" i="1"/>
  <c r="L49" i="10" s="1"/>
  <c r="R49" i="1"/>
  <c r="T49" i="1"/>
  <c r="O49" i="10" s="1"/>
  <c r="U49" i="1"/>
  <c r="P49" i="10" s="1"/>
  <c r="F50" i="1"/>
  <c r="C50" i="10" s="1"/>
  <c r="I50" i="1"/>
  <c r="I50" i="10" s="1"/>
  <c r="M50" i="1"/>
  <c r="N50" i="1"/>
  <c r="R50" i="1"/>
  <c r="T50" i="1"/>
  <c r="T51" i="1" s="1"/>
  <c r="T52" i="1" s="1"/>
  <c r="T53" i="1" s="1"/>
  <c r="U50" i="1"/>
  <c r="U51" i="1" s="1"/>
  <c r="F51" i="1"/>
  <c r="C51" i="10" s="1"/>
  <c r="I51" i="1"/>
  <c r="I51" i="10" s="1"/>
  <c r="M51" i="1"/>
  <c r="N51" i="1"/>
  <c r="L51" i="10" s="1"/>
  <c r="R51" i="1"/>
  <c r="F52" i="1"/>
  <c r="C52" i="10" s="1"/>
  <c r="I52" i="1"/>
  <c r="I52" i="10" s="1"/>
  <c r="M52" i="1"/>
  <c r="N52" i="1"/>
  <c r="L52" i="10" s="1"/>
  <c r="R52" i="1"/>
  <c r="F35" i="1"/>
  <c r="I35" i="1"/>
  <c r="M35" i="1"/>
  <c r="N35" i="1"/>
  <c r="R35" i="1"/>
  <c r="T35" i="1"/>
  <c r="U35" i="1"/>
  <c r="F36" i="1"/>
  <c r="I36" i="1"/>
  <c r="M36" i="1"/>
  <c r="N36" i="1"/>
  <c r="R36" i="1"/>
  <c r="T36" i="1"/>
  <c r="U36" i="1"/>
  <c r="F37" i="1"/>
  <c r="C37" i="10" s="1"/>
  <c r="I37" i="1"/>
  <c r="I37" i="10" s="1"/>
  <c r="M37" i="1"/>
  <c r="N37" i="1"/>
  <c r="L37" i="10" s="1"/>
  <c r="R37" i="1"/>
  <c r="T37" i="1"/>
  <c r="U37" i="1"/>
  <c r="F38" i="1"/>
  <c r="C38" i="10" s="1"/>
  <c r="I38" i="1"/>
  <c r="I38" i="10" s="1"/>
  <c r="M38" i="1"/>
  <c r="N38" i="1"/>
  <c r="L38" i="10" s="1"/>
  <c r="R38" i="1"/>
  <c r="T38" i="1"/>
  <c r="O38" i="10" s="1"/>
  <c r="U38" i="1"/>
  <c r="P38" i="10" s="1"/>
  <c r="F39" i="1"/>
  <c r="C39" i="10" s="1"/>
  <c r="I39" i="1"/>
  <c r="I39" i="10" s="1"/>
  <c r="M39" i="1"/>
  <c r="N39" i="1"/>
  <c r="L39" i="10" s="1"/>
  <c r="R39" i="1"/>
  <c r="T39" i="1"/>
  <c r="O39" i="10" s="1"/>
  <c r="U39" i="1"/>
  <c r="F40" i="1"/>
  <c r="C40" i="10" s="1"/>
  <c r="I40" i="1"/>
  <c r="I40" i="10" s="1"/>
  <c r="M40" i="1"/>
  <c r="N40" i="1"/>
  <c r="L40" i="10" s="1"/>
  <c r="R40" i="1"/>
  <c r="T40" i="1"/>
  <c r="O40" i="10" s="1"/>
  <c r="U40" i="1"/>
  <c r="F41" i="1"/>
  <c r="C41" i="10" s="1"/>
  <c r="I41" i="1"/>
  <c r="I41" i="10" s="1"/>
  <c r="K41" i="1"/>
  <c r="K41" i="10" s="1"/>
  <c r="M41" i="1"/>
  <c r="N41" i="1"/>
  <c r="R41" i="1"/>
  <c r="T41" i="1"/>
  <c r="O41" i="10" s="1"/>
  <c r="U41" i="1"/>
  <c r="P41" i="10" s="1"/>
  <c r="F42" i="1"/>
  <c r="C42" i="10" s="1"/>
  <c r="I42" i="1"/>
  <c r="M42" i="1"/>
  <c r="N42" i="1"/>
  <c r="R42" i="1"/>
  <c r="T42" i="1"/>
  <c r="O42" i="10" s="1"/>
  <c r="U42" i="1"/>
  <c r="P42" i="10" s="1"/>
  <c r="F43" i="1"/>
  <c r="C43" i="10" s="1"/>
  <c r="I43" i="1"/>
  <c r="I43" i="10" s="1"/>
  <c r="M43" i="1"/>
  <c r="N43" i="1"/>
  <c r="L43" i="10" s="1"/>
  <c r="R43" i="1"/>
  <c r="T43" i="1"/>
  <c r="O43" i="10" s="1"/>
  <c r="U43" i="1"/>
  <c r="P43" i="10" s="1"/>
  <c r="F34" i="1"/>
  <c r="I34" i="1"/>
  <c r="M34" i="1"/>
  <c r="N34" i="1"/>
  <c r="R34" i="1"/>
  <c r="T34" i="1"/>
  <c r="U34" i="1"/>
  <c r="F24" i="1"/>
  <c r="I24" i="1"/>
  <c r="M24" i="1"/>
  <c r="N24" i="1"/>
  <c r="R24" i="1"/>
  <c r="T24" i="1"/>
  <c r="U24" i="1"/>
  <c r="F25" i="1"/>
  <c r="I25" i="1"/>
  <c r="M25" i="1"/>
  <c r="N25" i="1"/>
  <c r="R25" i="1"/>
  <c r="T25" i="1"/>
  <c r="U25" i="1"/>
  <c r="F26" i="1"/>
  <c r="I26" i="1"/>
  <c r="M26" i="1"/>
  <c r="N26" i="1"/>
  <c r="R26" i="1"/>
  <c r="T26" i="1"/>
  <c r="T27" i="1" s="1"/>
  <c r="U26" i="1"/>
  <c r="U27" i="1" s="1"/>
  <c r="F27" i="1"/>
  <c r="I27" i="1"/>
  <c r="M27" i="1"/>
  <c r="N27" i="1"/>
  <c r="R27" i="1"/>
  <c r="F28" i="1"/>
  <c r="I28" i="1"/>
  <c r="M28" i="1"/>
  <c r="N28" i="1"/>
  <c r="R28" i="1"/>
  <c r="T28" i="1"/>
  <c r="U28" i="1"/>
  <c r="F29" i="1"/>
  <c r="I29" i="1"/>
  <c r="M29" i="1"/>
  <c r="N29" i="1"/>
  <c r="R29" i="1"/>
  <c r="T29" i="1"/>
  <c r="U29" i="1"/>
  <c r="F30" i="1"/>
  <c r="I30" i="1"/>
  <c r="M30" i="1"/>
  <c r="N30" i="1"/>
  <c r="R30" i="1"/>
  <c r="T30" i="1"/>
  <c r="U30" i="1"/>
  <c r="F31" i="1"/>
  <c r="I31" i="1"/>
  <c r="M31" i="1"/>
  <c r="N31" i="1"/>
  <c r="R31" i="1"/>
  <c r="T31" i="1"/>
  <c r="U31" i="1"/>
  <c r="F32" i="1"/>
  <c r="I32" i="1"/>
  <c r="M32" i="1"/>
  <c r="N32" i="1"/>
  <c r="R32" i="1"/>
  <c r="T32" i="1"/>
  <c r="U32" i="1"/>
  <c r="F33" i="1"/>
  <c r="I33" i="1"/>
  <c r="M33" i="1"/>
  <c r="N33" i="1"/>
  <c r="R33" i="1"/>
  <c r="T33" i="1"/>
  <c r="U33" i="1"/>
  <c r="P10" i="1"/>
  <c r="K20" i="1"/>
  <c r="Q354" i="1" l="1"/>
  <c r="L354" i="1"/>
  <c r="E354" i="1"/>
  <c r="A355" i="1"/>
  <c r="G353" i="1"/>
  <c r="D353" i="1" s="1"/>
  <c r="G354" i="1"/>
  <c r="D354" i="1" s="1"/>
  <c r="Q353" i="1"/>
  <c r="E353" i="1"/>
  <c r="L353" i="1"/>
  <c r="H354" i="1"/>
  <c r="H369" i="1"/>
  <c r="H384" i="1"/>
  <c r="H322" i="1"/>
  <c r="H338" i="1"/>
  <c r="H289" i="10"/>
  <c r="G289" i="1"/>
  <c r="G290" i="1"/>
  <c r="E290" i="10"/>
  <c r="C291" i="1"/>
  <c r="H290" i="1"/>
  <c r="H337" i="1"/>
  <c r="H321" i="1"/>
  <c r="H305" i="1"/>
  <c r="H306" i="1" s="1"/>
  <c r="C280" i="10"/>
  <c r="H282" i="1"/>
  <c r="G280" i="1"/>
  <c r="D280" i="1" s="1"/>
  <c r="G281" i="1"/>
  <c r="D281" i="1" s="1"/>
  <c r="U196" i="1"/>
  <c r="P196" i="10" s="1"/>
  <c r="P195" i="10"/>
  <c r="T165" i="1"/>
  <c r="O164" i="10"/>
  <c r="T45" i="1"/>
  <c r="O45" i="10" s="1"/>
  <c r="O44" i="10"/>
  <c r="U98" i="1"/>
  <c r="P98" i="10" s="1"/>
  <c r="P97" i="10"/>
  <c r="T117" i="1"/>
  <c r="O117" i="10" s="1"/>
  <c r="O116" i="10"/>
  <c r="O175" i="10"/>
  <c r="O174" i="10"/>
  <c r="T177" i="1"/>
  <c r="O176" i="10"/>
  <c r="U199" i="1"/>
  <c r="P199" i="10" s="1"/>
  <c r="P198" i="10"/>
  <c r="U45" i="1"/>
  <c r="P45" i="10" s="1"/>
  <c r="P44" i="10"/>
  <c r="T199" i="1"/>
  <c r="O199" i="10" s="1"/>
  <c r="O198" i="10"/>
  <c r="U117" i="1"/>
  <c r="P117" i="10" s="1"/>
  <c r="P116" i="10"/>
  <c r="H178" i="1"/>
  <c r="H178" i="10" s="1"/>
  <c r="T98" i="1"/>
  <c r="O98" i="10" s="1"/>
  <c r="O97" i="10"/>
  <c r="O119" i="10"/>
  <c r="U121" i="1"/>
  <c r="P121" i="10" s="1"/>
  <c r="P120" i="10"/>
  <c r="P164" i="10"/>
  <c r="U165" i="1"/>
  <c r="T196" i="1"/>
  <c r="O196" i="10" s="1"/>
  <c r="O195" i="10"/>
  <c r="U79" i="1"/>
  <c r="P79" i="10" s="1"/>
  <c r="P78" i="10"/>
  <c r="T79" i="1"/>
  <c r="O79" i="10" s="1"/>
  <c r="O78" i="10"/>
  <c r="U143" i="1"/>
  <c r="P143" i="10" s="1"/>
  <c r="P142" i="10"/>
  <c r="T143" i="1"/>
  <c r="O143" i="10" s="1"/>
  <c r="O142" i="10"/>
  <c r="T121" i="1"/>
  <c r="O121" i="10" s="1"/>
  <c r="O120" i="10"/>
  <c r="H179" i="1"/>
  <c r="H179" i="10" s="1"/>
  <c r="T71" i="1"/>
  <c r="O70" i="10"/>
  <c r="T161" i="1"/>
  <c r="O160" i="10"/>
  <c r="T214" i="1"/>
  <c r="O214" i="10" s="1"/>
  <c r="O213" i="10"/>
  <c r="O158" i="10"/>
  <c r="H146" i="1"/>
  <c r="H146" i="10" s="1"/>
  <c r="P208" i="10"/>
  <c r="P181" i="10"/>
  <c r="U52" i="1"/>
  <c r="P51" i="10"/>
  <c r="O208" i="10"/>
  <c r="O204" i="10"/>
  <c r="O181" i="10"/>
  <c r="P177" i="10"/>
  <c r="O51" i="10"/>
  <c r="P220" i="10"/>
  <c r="P173" i="10"/>
  <c r="P159" i="10"/>
  <c r="H210" i="1"/>
  <c r="H210" i="10" s="1"/>
  <c r="I209" i="10"/>
  <c r="I211" i="10"/>
  <c r="H194" i="1"/>
  <c r="H194" i="10" s="1"/>
  <c r="I164" i="10"/>
  <c r="H116" i="1"/>
  <c r="H116" i="10" s="1"/>
  <c r="H115" i="10"/>
  <c r="H68" i="1"/>
  <c r="H68" i="10" s="1"/>
  <c r="I68" i="10"/>
  <c r="H130" i="1"/>
  <c r="H130" i="10" s="1"/>
  <c r="I130" i="10"/>
  <c r="I84" i="10"/>
  <c r="I86" i="10"/>
  <c r="H83" i="1"/>
  <c r="H83" i="10" s="1"/>
  <c r="I83" i="10"/>
  <c r="I67" i="10"/>
  <c r="H147" i="1"/>
  <c r="I85" i="10"/>
  <c r="I177" i="10"/>
  <c r="I114" i="10"/>
  <c r="H99" i="1"/>
  <c r="H99" i="10" s="1"/>
  <c r="I89" i="10"/>
  <c r="H226" i="1"/>
  <c r="H227" i="1" s="1"/>
  <c r="H163" i="1"/>
  <c r="H164" i="1" s="1"/>
  <c r="H275" i="1"/>
  <c r="H259" i="1"/>
  <c r="H243" i="1"/>
  <c r="H195" i="1"/>
  <c r="H51" i="1"/>
  <c r="H51" i="10" s="1"/>
  <c r="H35" i="1"/>
  <c r="H36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T2" i="1"/>
  <c r="U2" i="1"/>
  <c r="T3" i="1"/>
  <c r="O3" i="10" s="1"/>
  <c r="U3" i="1"/>
  <c r="P3" i="10" s="1"/>
  <c r="T4" i="1"/>
  <c r="O4" i="10" s="1"/>
  <c r="U4" i="1"/>
  <c r="T5" i="1"/>
  <c r="U5" i="1"/>
  <c r="P5" i="10" s="1"/>
  <c r="T6" i="1"/>
  <c r="O6" i="10" s="1"/>
  <c r="U6" i="1"/>
  <c r="T7" i="1"/>
  <c r="T8" i="1" s="1"/>
  <c r="O8" i="10" s="1"/>
  <c r="U7" i="1"/>
  <c r="U8" i="1" s="1"/>
  <c r="T9" i="1"/>
  <c r="O9" i="10" s="1"/>
  <c r="U9" i="1"/>
  <c r="T10" i="1"/>
  <c r="O10" i="10" s="1"/>
  <c r="U10" i="1"/>
  <c r="T11" i="1"/>
  <c r="O11" i="10" s="1"/>
  <c r="U11" i="1"/>
  <c r="P11" i="10" s="1"/>
  <c r="T12" i="1"/>
  <c r="T13" i="1" s="1"/>
  <c r="O13" i="10" s="1"/>
  <c r="U12" i="1"/>
  <c r="T14" i="1"/>
  <c r="O14" i="10" s="1"/>
  <c r="U14" i="1"/>
  <c r="T15" i="1"/>
  <c r="O15" i="10" s="1"/>
  <c r="U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N2" i="1"/>
  <c r="N3" i="1"/>
  <c r="N4" i="1"/>
  <c r="P4" i="10"/>
  <c r="N5" i="1"/>
  <c r="O5" i="10"/>
  <c r="N6" i="1"/>
  <c r="N7" i="1"/>
  <c r="N8" i="1"/>
  <c r="N9" i="1"/>
  <c r="N10" i="1"/>
  <c r="N11" i="1"/>
  <c r="N12" i="1"/>
  <c r="N13" i="1"/>
  <c r="N14" i="1"/>
  <c r="N15" i="1"/>
  <c r="N16" i="1"/>
  <c r="T16" i="1"/>
  <c r="O16" i="10" s="1"/>
  <c r="U16" i="1"/>
  <c r="N17" i="1"/>
  <c r="T17" i="1"/>
  <c r="O17" i="10" s="1"/>
  <c r="U17" i="1"/>
  <c r="N18" i="1"/>
  <c r="T18" i="1"/>
  <c r="O18" i="10" s="1"/>
  <c r="U18" i="1"/>
  <c r="N19" i="1"/>
  <c r="T19" i="1"/>
  <c r="O19" i="10" s="1"/>
  <c r="U19" i="1"/>
  <c r="N20" i="1"/>
  <c r="T20" i="1"/>
  <c r="O20" i="10" s="1"/>
  <c r="U20" i="1"/>
  <c r="N21" i="1"/>
  <c r="T21" i="1"/>
  <c r="O21" i="10" s="1"/>
  <c r="U21" i="1"/>
  <c r="N22" i="1"/>
  <c r="T22" i="1"/>
  <c r="O22" i="10" s="1"/>
  <c r="U22" i="1"/>
  <c r="O24" i="10"/>
  <c r="P24" i="10"/>
  <c r="O25" i="10"/>
  <c r="P25" i="10"/>
  <c r="O26" i="10"/>
  <c r="P26" i="10"/>
  <c r="O27" i="10"/>
  <c r="P27" i="10"/>
  <c r="O28" i="10"/>
  <c r="P28" i="10"/>
  <c r="O29" i="10"/>
  <c r="P29" i="10"/>
  <c r="O30" i="10"/>
  <c r="P30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U23" i="1"/>
  <c r="T23" i="1"/>
  <c r="O23" i="10" s="1"/>
  <c r="G2" i="1"/>
  <c r="D2" i="1" s="1"/>
  <c r="B353" i="1" l="1"/>
  <c r="B354" i="1"/>
  <c r="E355" i="1"/>
  <c r="H370" i="1"/>
  <c r="H355" i="1"/>
  <c r="A356" i="1"/>
  <c r="D289" i="1"/>
  <c r="G289" i="10"/>
  <c r="H323" i="1"/>
  <c r="D290" i="1"/>
  <c r="G290" i="10"/>
  <c r="H290" i="10"/>
  <c r="H291" i="1"/>
  <c r="E291" i="10"/>
  <c r="C292" i="1"/>
  <c r="H307" i="1"/>
  <c r="H339" i="1"/>
  <c r="B280" i="1"/>
  <c r="B281" i="1"/>
  <c r="G282" i="1"/>
  <c r="D282" i="1" s="1"/>
  <c r="H283" i="1"/>
  <c r="T162" i="1"/>
  <c r="O162" i="10" s="1"/>
  <c r="O161" i="10"/>
  <c r="T178" i="1"/>
  <c r="O177" i="10"/>
  <c r="T72" i="1"/>
  <c r="O72" i="10" s="1"/>
  <c r="O71" i="10"/>
  <c r="H100" i="1"/>
  <c r="H100" i="10" s="1"/>
  <c r="T166" i="1"/>
  <c r="O165" i="10"/>
  <c r="U166" i="1"/>
  <c r="P165" i="10"/>
  <c r="H131" i="1"/>
  <c r="H131" i="10" s="1"/>
  <c r="H117" i="1"/>
  <c r="H117" i="10" s="1"/>
  <c r="H211" i="1"/>
  <c r="H84" i="1"/>
  <c r="H84" i="10" s="1"/>
  <c r="U53" i="1"/>
  <c r="P53" i="10" s="1"/>
  <c r="P52" i="10"/>
  <c r="O7" i="10"/>
  <c r="H180" i="1"/>
  <c r="H180" i="10" s="1"/>
  <c r="H164" i="10"/>
  <c r="H165" i="1"/>
  <c r="H166" i="1" s="1"/>
  <c r="H166" i="10" s="1"/>
  <c r="H196" i="1"/>
  <c r="H195" i="10"/>
  <c r="H147" i="10"/>
  <c r="H148" i="1"/>
  <c r="H101" i="1"/>
  <c r="H101" i="10" s="1"/>
  <c r="H52" i="1"/>
  <c r="H132" i="1"/>
  <c r="H133" i="1" s="1"/>
  <c r="H133" i="10" s="1"/>
  <c r="H163" i="10"/>
  <c r="H69" i="1"/>
  <c r="H244" i="1"/>
  <c r="H228" i="1"/>
  <c r="H260" i="1"/>
  <c r="H276" i="1"/>
  <c r="H181" i="1"/>
  <c r="H181" i="10" s="1"/>
  <c r="H37" i="1"/>
  <c r="H37" i="10" s="1"/>
  <c r="P17" i="10"/>
  <c r="P9" i="10"/>
  <c r="P16" i="10"/>
  <c r="P22" i="10"/>
  <c r="P7" i="10"/>
  <c r="P10" i="10"/>
  <c r="P6" i="10"/>
  <c r="P15" i="10"/>
  <c r="P23" i="10"/>
  <c r="P21" i="10"/>
  <c r="P20" i="10"/>
  <c r="P14" i="10"/>
  <c r="P19" i="10"/>
  <c r="U13" i="1"/>
  <c r="P18" i="10"/>
  <c r="P8" i="10"/>
  <c r="P12" i="10"/>
  <c r="O12" i="10"/>
  <c r="E356" i="1" l="1"/>
  <c r="A357" i="1"/>
  <c r="H356" i="1"/>
  <c r="G355" i="1"/>
  <c r="D355" i="1" s="1"/>
  <c r="H371" i="1"/>
  <c r="Q355" i="1"/>
  <c r="L355" i="1"/>
  <c r="H340" i="1"/>
  <c r="H341" i="1" s="1"/>
  <c r="H342" i="1" s="1"/>
  <c r="H343" i="1" s="1"/>
  <c r="H344" i="1" s="1"/>
  <c r="F290" i="10"/>
  <c r="H324" i="1"/>
  <c r="B289" i="1"/>
  <c r="D289" i="10" s="1"/>
  <c r="B290" i="1"/>
  <c r="D290" i="10" s="1"/>
  <c r="F289" i="10"/>
  <c r="G292" i="1"/>
  <c r="H292" i="1"/>
  <c r="H291" i="10"/>
  <c r="H308" i="1"/>
  <c r="H345" i="1"/>
  <c r="C293" i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E292" i="10"/>
  <c r="G291" i="1"/>
  <c r="H284" i="1"/>
  <c r="B282" i="1"/>
  <c r="G283" i="1"/>
  <c r="D283" i="1" s="1"/>
  <c r="H211" i="10"/>
  <c r="H212" i="1"/>
  <c r="H85" i="1"/>
  <c r="T167" i="1"/>
  <c r="O166" i="10"/>
  <c r="T179" i="1"/>
  <c r="O178" i="10"/>
  <c r="U167" i="1"/>
  <c r="P166" i="10"/>
  <c r="H118" i="1"/>
  <c r="H118" i="10" s="1"/>
  <c r="H85" i="10"/>
  <c r="H86" i="1"/>
  <c r="H148" i="10"/>
  <c r="H149" i="1"/>
  <c r="H53" i="1"/>
  <c r="H52" i="10"/>
  <c r="H102" i="1"/>
  <c r="H102" i="10" s="1"/>
  <c r="H197" i="1"/>
  <c r="H196" i="10"/>
  <c r="H165" i="10"/>
  <c r="H132" i="10"/>
  <c r="H69" i="10"/>
  <c r="H70" i="1"/>
  <c r="H261" i="1"/>
  <c r="H229" i="1"/>
  <c r="H277" i="1"/>
  <c r="H245" i="1"/>
  <c r="H167" i="1"/>
  <c r="H167" i="10" s="1"/>
  <c r="H182" i="1"/>
  <c r="H182" i="10" s="1"/>
  <c r="H134" i="1"/>
  <c r="H134" i="10" s="1"/>
  <c r="H103" i="1"/>
  <c r="H103" i="10" s="1"/>
  <c r="H38" i="1"/>
  <c r="H38" i="10" s="1"/>
  <c r="P13" i="10"/>
  <c r="H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B2" i="1"/>
  <c r="A2" i="1"/>
  <c r="F3" i="1"/>
  <c r="C3" i="10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C2" i="10" s="1"/>
  <c r="I2" i="1"/>
  <c r="I2" i="10" s="1"/>
  <c r="N23" i="1"/>
  <c r="L2" i="10"/>
  <c r="I22" i="1"/>
  <c r="I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2" i="10"/>
  <c r="F2" i="10"/>
  <c r="H2" i="10"/>
  <c r="E2" i="10"/>
  <c r="D2" i="10"/>
  <c r="L34" i="10"/>
  <c r="L35" i="10"/>
  <c r="L36" i="10"/>
  <c r="N10" i="10"/>
  <c r="N31" i="10"/>
  <c r="M2" i="10"/>
  <c r="K20" i="10"/>
  <c r="J2" i="10"/>
  <c r="P2" i="10"/>
  <c r="O2" i="10"/>
  <c r="H357" i="1" l="1"/>
  <c r="G356" i="1"/>
  <c r="D356" i="1" s="1"/>
  <c r="H372" i="1"/>
  <c r="E357" i="1"/>
  <c r="A358" i="1"/>
  <c r="Q357" i="1" s="1"/>
  <c r="Q356" i="1"/>
  <c r="B356" i="1"/>
  <c r="B355" i="1"/>
  <c r="L356" i="1"/>
  <c r="H346" i="1"/>
  <c r="H309" i="1"/>
  <c r="G292" i="10"/>
  <c r="D292" i="1"/>
  <c r="H325" i="1"/>
  <c r="D291" i="1"/>
  <c r="G291" i="10"/>
  <c r="H293" i="1"/>
  <c r="G293" i="1" s="1"/>
  <c r="D293" i="1" s="1"/>
  <c r="H292" i="10"/>
  <c r="B283" i="1"/>
  <c r="H285" i="1"/>
  <c r="G284" i="1"/>
  <c r="D284" i="1" s="1"/>
  <c r="T180" i="1"/>
  <c r="O180" i="10" s="1"/>
  <c r="O179" i="10"/>
  <c r="T168" i="1"/>
  <c r="O168" i="10" s="1"/>
  <c r="O167" i="10"/>
  <c r="C38" i="1"/>
  <c r="E37" i="10"/>
  <c r="H212" i="10"/>
  <c r="H213" i="1"/>
  <c r="U168" i="1"/>
  <c r="P168" i="10" s="1"/>
  <c r="P167" i="10"/>
  <c r="H119" i="1"/>
  <c r="H119" i="10" s="1"/>
  <c r="H54" i="1"/>
  <c r="H53" i="10"/>
  <c r="H149" i="10"/>
  <c r="H150" i="1"/>
  <c r="H197" i="10"/>
  <c r="H198" i="1"/>
  <c r="H86" i="10"/>
  <c r="H87" i="1"/>
  <c r="H70" i="10"/>
  <c r="H71" i="1"/>
  <c r="H230" i="1"/>
  <c r="H262" i="1"/>
  <c r="H278" i="1"/>
  <c r="H246" i="1"/>
  <c r="H183" i="1"/>
  <c r="H183" i="10" s="1"/>
  <c r="H168" i="1"/>
  <c r="H135" i="1"/>
  <c r="H135" i="10" s="1"/>
  <c r="H120" i="1"/>
  <c r="H120" i="10" s="1"/>
  <c r="H104" i="1"/>
  <c r="H104" i="10" s="1"/>
  <c r="P2" i="1"/>
  <c r="K2" i="1"/>
  <c r="K2" i="10" s="1"/>
  <c r="H39" i="1"/>
  <c r="H39" i="10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/>
  <c r="H20" i="1" s="1"/>
  <c r="H21" i="1" s="1"/>
  <c r="H22" i="1" s="1"/>
  <c r="H23" i="1" s="1"/>
  <c r="A2" i="10"/>
  <c r="G3" i="1"/>
  <c r="A3" i="1"/>
  <c r="E2" i="1"/>
  <c r="B2" i="10" s="1"/>
  <c r="E26" i="10"/>
  <c r="E4" i="10"/>
  <c r="E3" i="10"/>
  <c r="I3" i="10"/>
  <c r="L357" i="1" l="1"/>
  <c r="H373" i="1"/>
  <c r="E358" i="1"/>
  <c r="A359" i="1"/>
  <c r="H358" i="1"/>
  <c r="G358" i="1" s="1"/>
  <c r="D358" i="1" s="1"/>
  <c r="G357" i="1"/>
  <c r="D357" i="1" s="1"/>
  <c r="H299" i="1"/>
  <c r="F291" i="10"/>
  <c r="B291" i="1"/>
  <c r="D291" i="10" s="1"/>
  <c r="H294" i="1"/>
  <c r="H295" i="1" s="1"/>
  <c r="H296" i="1" s="1"/>
  <c r="H297" i="1" s="1"/>
  <c r="H298" i="1" s="1"/>
  <c r="F292" i="10"/>
  <c r="H326" i="1"/>
  <c r="H327" i="1" s="1"/>
  <c r="H328" i="1" s="1"/>
  <c r="H329" i="1" s="1"/>
  <c r="H330" i="1" s="1"/>
  <c r="H331" i="1" s="1"/>
  <c r="H347" i="1"/>
  <c r="H310" i="1"/>
  <c r="H286" i="1"/>
  <c r="G285" i="1"/>
  <c r="D285" i="1" s="1"/>
  <c r="B284" i="1"/>
  <c r="H213" i="10"/>
  <c r="H214" i="1"/>
  <c r="C39" i="1"/>
  <c r="E38" i="10"/>
  <c r="H71" i="10"/>
  <c r="H72" i="1"/>
  <c r="H198" i="10"/>
  <c r="H199" i="1"/>
  <c r="H150" i="10"/>
  <c r="H151" i="1"/>
  <c r="H168" i="10"/>
  <c r="H87" i="10"/>
  <c r="H88" i="1"/>
  <c r="H55" i="1"/>
  <c r="H54" i="10"/>
  <c r="H263" i="1"/>
  <c r="H231" i="1"/>
  <c r="H247" i="1"/>
  <c r="H279" i="1"/>
  <c r="H169" i="1"/>
  <c r="H169" i="10" s="1"/>
  <c r="H184" i="1"/>
  <c r="H184" i="10" s="1"/>
  <c r="H136" i="1"/>
  <c r="H136" i="10" s="1"/>
  <c r="H105" i="1"/>
  <c r="H121" i="1"/>
  <c r="H121" i="10" s="1"/>
  <c r="H40" i="1"/>
  <c r="H40" i="10" s="1"/>
  <c r="H24" i="1"/>
  <c r="P3" i="1"/>
  <c r="K3" i="1"/>
  <c r="K4" i="1" s="1"/>
  <c r="E3" i="1"/>
  <c r="B3" i="10" s="1"/>
  <c r="Q2" i="1"/>
  <c r="L2" i="1"/>
  <c r="D3" i="1"/>
  <c r="G3" i="10"/>
  <c r="G4" i="1"/>
  <c r="G5" i="1" s="1"/>
  <c r="A3" i="10"/>
  <c r="A4" i="1"/>
  <c r="Q3" i="1" s="1"/>
  <c r="E27" i="10"/>
  <c r="C4" i="10"/>
  <c r="E5" i="10"/>
  <c r="L3" i="10"/>
  <c r="H3" i="10"/>
  <c r="I4" i="10"/>
  <c r="B358" i="1" l="1"/>
  <c r="E359" i="1"/>
  <c r="A360" i="1"/>
  <c r="B357" i="1"/>
  <c r="L358" i="1"/>
  <c r="Q358" i="1"/>
  <c r="H374" i="1"/>
  <c r="H359" i="1"/>
  <c r="H332" i="1"/>
  <c r="H311" i="1"/>
  <c r="B292" i="1"/>
  <c r="H348" i="1"/>
  <c r="H300" i="1"/>
  <c r="G294" i="1"/>
  <c r="D294" i="1" s="1"/>
  <c r="G286" i="1"/>
  <c r="D286" i="1" s="1"/>
  <c r="H287" i="1"/>
  <c r="B285" i="1"/>
  <c r="C40" i="1"/>
  <c r="E39" i="10"/>
  <c r="H214" i="10"/>
  <c r="H215" i="1"/>
  <c r="H55" i="10"/>
  <c r="H56" i="1"/>
  <c r="H88" i="10"/>
  <c r="H89" i="1"/>
  <c r="H151" i="10"/>
  <c r="H152" i="1"/>
  <c r="H106" i="1"/>
  <c r="H105" i="10"/>
  <c r="H199" i="10"/>
  <c r="H200" i="1"/>
  <c r="H72" i="10"/>
  <c r="H73" i="1"/>
  <c r="H248" i="1"/>
  <c r="H232" i="1"/>
  <c r="H264" i="1"/>
  <c r="H185" i="1"/>
  <c r="H185" i="10" s="1"/>
  <c r="H170" i="1"/>
  <c r="H170" i="10" s="1"/>
  <c r="H137" i="1"/>
  <c r="H137" i="10" s="1"/>
  <c r="H122" i="1"/>
  <c r="H122" i="10" s="1"/>
  <c r="P4" i="1"/>
  <c r="O4" i="1" s="1"/>
  <c r="H41" i="1"/>
  <c r="H41" i="10" s="1"/>
  <c r="H25" i="1"/>
  <c r="L3" i="1"/>
  <c r="J3" i="1"/>
  <c r="J3" i="10" s="1"/>
  <c r="K3" i="10"/>
  <c r="A4" i="10"/>
  <c r="D4" i="1"/>
  <c r="G4" i="10"/>
  <c r="G6" i="1"/>
  <c r="D5" i="1"/>
  <c r="G5" i="10"/>
  <c r="B3" i="1"/>
  <c r="D3" i="10" s="1"/>
  <c r="F3" i="10"/>
  <c r="A5" i="1"/>
  <c r="Q4" i="1" s="1"/>
  <c r="E4" i="1"/>
  <c r="B4" i="10" s="1"/>
  <c r="E28" i="10"/>
  <c r="E6" i="10"/>
  <c r="C5" i="10"/>
  <c r="L4" i="10"/>
  <c r="H4" i="10"/>
  <c r="L5" i="10"/>
  <c r="E360" i="1" l="1"/>
  <c r="A361" i="1"/>
  <c r="H360" i="1"/>
  <c r="G359" i="1"/>
  <c r="D359" i="1" s="1"/>
  <c r="H375" i="1"/>
  <c r="Q359" i="1"/>
  <c r="L359" i="1"/>
  <c r="G295" i="1"/>
  <c r="D295" i="1" s="1"/>
  <c r="D292" i="10"/>
  <c r="B293" i="1"/>
  <c r="H312" i="1"/>
  <c r="B294" i="1"/>
  <c r="H333" i="1"/>
  <c r="H349" i="1"/>
  <c r="H301" i="1"/>
  <c r="B286" i="1"/>
  <c r="H288" i="1"/>
  <c r="G288" i="1" s="1"/>
  <c r="D288" i="1" s="1"/>
  <c r="G287" i="1"/>
  <c r="D287" i="1" s="1"/>
  <c r="H215" i="10"/>
  <c r="H216" i="1"/>
  <c r="C41" i="1"/>
  <c r="E40" i="10"/>
  <c r="H73" i="10"/>
  <c r="H74" i="1"/>
  <c r="H107" i="1"/>
  <c r="H106" i="10"/>
  <c r="H152" i="10"/>
  <c r="H153" i="1"/>
  <c r="H89" i="10"/>
  <c r="H90" i="1"/>
  <c r="H200" i="10"/>
  <c r="H201" i="1"/>
  <c r="H57" i="1"/>
  <c r="H56" i="10"/>
  <c r="H265" i="1"/>
  <c r="H249" i="1"/>
  <c r="H233" i="1"/>
  <c r="H186" i="1"/>
  <c r="H186" i="10" s="1"/>
  <c r="H171" i="1"/>
  <c r="H171" i="10" s="1"/>
  <c r="H138" i="1"/>
  <c r="H138" i="10" s="1"/>
  <c r="K5" i="1"/>
  <c r="J5" i="1" s="1"/>
  <c r="H123" i="1"/>
  <c r="H123" i="10" s="1"/>
  <c r="P5" i="1"/>
  <c r="O5" i="1" s="1"/>
  <c r="L4" i="1"/>
  <c r="H42" i="1"/>
  <c r="H42" i="10" s="1"/>
  <c r="H26" i="1"/>
  <c r="J4" i="1"/>
  <c r="J4" i="10" s="1"/>
  <c r="K4" i="10"/>
  <c r="B4" i="1"/>
  <c r="D4" i="10" s="1"/>
  <c r="G7" i="1"/>
  <c r="D6" i="1"/>
  <c r="G6" i="10"/>
  <c r="A6" i="1"/>
  <c r="E5" i="1"/>
  <c r="B5" i="10" s="1"/>
  <c r="A5" i="10"/>
  <c r="E29" i="10"/>
  <c r="C6" i="10"/>
  <c r="E7" i="10"/>
  <c r="F4" i="10"/>
  <c r="H5" i="10"/>
  <c r="I5" i="10"/>
  <c r="L6" i="10"/>
  <c r="H376" i="1" l="1"/>
  <c r="H361" i="1"/>
  <c r="E361" i="1"/>
  <c r="A362" i="1"/>
  <c r="Q361" i="1" s="1"/>
  <c r="Q360" i="1"/>
  <c r="B359" i="1"/>
  <c r="G360" i="1"/>
  <c r="D360" i="1" s="1"/>
  <c r="L360" i="1"/>
  <c r="G296" i="1"/>
  <c r="D296" i="1" s="1"/>
  <c r="B296" i="1" s="1"/>
  <c r="B295" i="1"/>
  <c r="H302" i="1"/>
  <c r="H313" i="1"/>
  <c r="H334" i="1"/>
  <c r="H350" i="1"/>
  <c r="B288" i="1"/>
  <c r="B287" i="1"/>
  <c r="C42" i="1"/>
  <c r="E41" i="10"/>
  <c r="H216" i="10"/>
  <c r="H217" i="1"/>
  <c r="H58" i="1"/>
  <c r="H57" i="10"/>
  <c r="H108" i="1"/>
  <c r="H107" i="10"/>
  <c r="H74" i="10"/>
  <c r="H75" i="1"/>
  <c r="H90" i="10"/>
  <c r="H91" i="1"/>
  <c r="H201" i="10"/>
  <c r="H202" i="1"/>
  <c r="H153" i="10"/>
  <c r="H154" i="1"/>
  <c r="H266" i="1"/>
  <c r="H234" i="1"/>
  <c r="H250" i="1"/>
  <c r="H187" i="1"/>
  <c r="H172" i="1"/>
  <c r="H172" i="10" s="1"/>
  <c r="H139" i="1"/>
  <c r="H139" i="10" s="1"/>
  <c r="K6" i="1"/>
  <c r="J6" i="1" s="1"/>
  <c r="H124" i="1"/>
  <c r="H124" i="10" s="1"/>
  <c r="P6" i="1"/>
  <c r="O6" i="1" s="1"/>
  <c r="H43" i="1"/>
  <c r="H43" i="10" s="1"/>
  <c r="H27" i="1"/>
  <c r="L5" i="1"/>
  <c r="Q5" i="1"/>
  <c r="K5" i="10"/>
  <c r="J5" i="10"/>
  <c r="B5" i="1"/>
  <c r="D5" i="10" s="1"/>
  <c r="G8" i="1"/>
  <c r="D7" i="1"/>
  <c r="G7" i="10"/>
  <c r="B6" i="1"/>
  <c r="D6" i="10" s="1"/>
  <c r="A7" i="1"/>
  <c r="L6" i="1" s="1"/>
  <c r="E6" i="1"/>
  <c r="B6" i="10" s="1"/>
  <c r="A6" i="10"/>
  <c r="E30" i="10"/>
  <c r="E8" i="10"/>
  <c r="C7" i="10"/>
  <c r="F5" i="10"/>
  <c r="H6" i="10"/>
  <c r="I6" i="10"/>
  <c r="L7" i="10"/>
  <c r="H362" i="1" l="1"/>
  <c r="B360" i="1"/>
  <c r="E362" i="1"/>
  <c r="A363" i="1"/>
  <c r="L362" i="1"/>
  <c r="L361" i="1"/>
  <c r="G361" i="1"/>
  <c r="D361" i="1" s="1"/>
  <c r="H377" i="1"/>
  <c r="G297" i="1"/>
  <c r="D297" i="1" s="1"/>
  <c r="B297" i="1" s="1"/>
  <c r="H351" i="1"/>
  <c r="H335" i="1"/>
  <c r="H314" i="1"/>
  <c r="H303" i="1"/>
  <c r="H217" i="10"/>
  <c r="H218" i="1"/>
  <c r="C43" i="1"/>
  <c r="E42" i="10"/>
  <c r="H154" i="10"/>
  <c r="H155" i="1"/>
  <c r="H202" i="10"/>
  <c r="H203" i="1"/>
  <c r="H109" i="1"/>
  <c r="H108" i="10"/>
  <c r="H188" i="1"/>
  <c r="H187" i="10"/>
  <c r="H91" i="10"/>
  <c r="H92" i="1"/>
  <c r="H75" i="10"/>
  <c r="H76" i="1"/>
  <c r="H58" i="10"/>
  <c r="H59" i="1"/>
  <c r="H267" i="1"/>
  <c r="H251" i="1"/>
  <c r="H235" i="1"/>
  <c r="H173" i="1"/>
  <c r="H173" i="10" s="1"/>
  <c r="H140" i="1"/>
  <c r="H140" i="10" s="1"/>
  <c r="H125" i="1"/>
  <c r="H125" i="10" s="1"/>
  <c r="H44" i="1"/>
  <c r="H44" i="10" s="1"/>
  <c r="B7" i="1"/>
  <c r="H28" i="1"/>
  <c r="K7" i="1"/>
  <c r="P7" i="1"/>
  <c r="Q6" i="1"/>
  <c r="K6" i="10"/>
  <c r="J6" i="10"/>
  <c r="G9" i="1"/>
  <c r="D8" i="1"/>
  <c r="G8" i="10"/>
  <c r="A8" i="1"/>
  <c r="E7" i="1"/>
  <c r="B7" i="10" s="1"/>
  <c r="A7" i="10"/>
  <c r="E31" i="10"/>
  <c r="C8" i="10"/>
  <c r="E9" i="10"/>
  <c r="H7" i="10"/>
  <c r="D7" i="10"/>
  <c r="I7" i="10"/>
  <c r="F6" i="10"/>
  <c r="L8" i="10"/>
  <c r="E363" i="1" l="1"/>
  <c r="A364" i="1"/>
  <c r="H378" i="1"/>
  <c r="Q362" i="1"/>
  <c r="B361" i="1"/>
  <c r="H363" i="1"/>
  <c r="G363" i="1" s="1"/>
  <c r="D363" i="1" s="1"/>
  <c r="G362" i="1"/>
  <c r="D362" i="1" s="1"/>
  <c r="G298" i="1"/>
  <c r="D298" i="1"/>
  <c r="G299" i="1"/>
  <c r="B298" i="1"/>
  <c r="H315" i="1"/>
  <c r="C44" i="1"/>
  <c r="E43" i="10"/>
  <c r="H218" i="10"/>
  <c r="H219" i="1"/>
  <c r="H59" i="10"/>
  <c r="H60" i="1"/>
  <c r="H110" i="1"/>
  <c r="H109" i="10"/>
  <c r="H203" i="10"/>
  <c r="H204" i="1"/>
  <c r="H189" i="1"/>
  <c r="H188" i="10"/>
  <c r="H155" i="10"/>
  <c r="H156" i="1"/>
  <c r="H76" i="10"/>
  <c r="H77" i="1"/>
  <c r="H92" i="10"/>
  <c r="H93" i="1"/>
  <c r="H252" i="1"/>
  <c r="H268" i="1"/>
  <c r="H236" i="1"/>
  <c r="H174" i="1"/>
  <c r="H174" i="10" s="1"/>
  <c r="H141" i="1"/>
  <c r="H141" i="10" s="1"/>
  <c r="H126" i="1"/>
  <c r="H126" i="10" s="1"/>
  <c r="B8" i="1"/>
  <c r="H45" i="1"/>
  <c r="H29" i="1"/>
  <c r="P8" i="1"/>
  <c r="O7" i="1"/>
  <c r="K8" i="1"/>
  <c r="J7" i="1"/>
  <c r="J7" i="10" s="1"/>
  <c r="L7" i="1"/>
  <c r="Q7" i="1"/>
  <c r="K7" i="10"/>
  <c r="G10" i="1"/>
  <c r="D9" i="1"/>
  <c r="G9" i="10"/>
  <c r="A9" i="1"/>
  <c r="E8" i="1"/>
  <c r="B8" i="10" s="1"/>
  <c r="A8" i="10"/>
  <c r="E32" i="10"/>
  <c r="E10" i="10"/>
  <c r="C9" i="10"/>
  <c r="F7" i="10"/>
  <c r="H8" i="10"/>
  <c r="D8" i="10"/>
  <c r="I8" i="10"/>
  <c r="H9" i="10"/>
  <c r="L9" i="10"/>
  <c r="E364" i="1" l="1"/>
  <c r="A365" i="1"/>
  <c r="Q364" i="1" s="1"/>
  <c r="H379" i="1"/>
  <c r="H364" i="1"/>
  <c r="G364" i="1" s="1"/>
  <c r="D364" i="1" s="1"/>
  <c r="Q363" i="1"/>
  <c r="L363" i="1"/>
  <c r="B362" i="1"/>
  <c r="B363" i="1" s="1"/>
  <c r="H316" i="1"/>
  <c r="D299" i="1"/>
  <c r="G300" i="1"/>
  <c r="B299" i="1"/>
  <c r="H219" i="10"/>
  <c r="H220" i="1"/>
  <c r="C45" i="1"/>
  <c r="E44" i="10"/>
  <c r="H77" i="10"/>
  <c r="H78" i="1"/>
  <c r="H93" i="10"/>
  <c r="H94" i="1"/>
  <c r="H204" i="10"/>
  <c r="H205" i="1"/>
  <c r="H156" i="10"/>
  <c r="H157" i="1"/>
  <c r="H111" i="1"/>
  <c r="H110" i="10"/>
  <c r="H60" i="10"/>
  <c r="H61" i="1"/>
  <c r="H46" i="1"/>
  <c r="H46" i="10" s="1"/>
  <c r="H45" i="10"/>
  <c r="H190" i="1"/>
  <c r="H189" i="10"/>
  <c r="B9" i="1"/>
  <c r="H237" i="1"/>
  <c r="H269" i="1"/>
  <c r="H253" i="1"/>
  <c r="H175" i="1"/>
  <c r="H175" i="10" s="1"/>
  <c r="H142" i="1"/>
  <c r="H142" i="10" s="1"/>
  <c r="H127" i="1"/>
  <c r="H127" i="10" s="1"/>
  <c r="H30" i="1"/>
  <c r="H31" i="1" s="1"/>
  <c r="K9" i="1"/>
  <c r="J8" i="1"/>
  <c r="J8" i="10" s="1"/>
  <c r="P9" i="1"/>
  <c r="O8" i="1"/>
  <c r="L8" i="1"/>
  <c r="Q8" i="1"/>
  <c r="K8" i="10"/>
  <c r="G11" i="1"/>
  <c r="D10" i="1"/>
  <c r="B10" i="1" s="1"/>
  <c r="G10" i="10"/>
  <c r="A10" i="1"/>
  <c r="E9" i="1"/>
  <c r="B9" i="10" s="1"/>
  <c r="A9" i="10"/>
  <c r="E33" i="10"/>
  <c r="C10" i="10"/>
  <c r="E11" i="10"/>
  <c r="F9" i="10"/>
  <c r="I9" i="10"/>
  <c r="D9" i="10"/>
  <c r="F8" i="10"/>
  <c r="L10" i="10"/>
  <c r="B364" i="1" l="1"/>
  <c r="H380" i="1"/>
  <c r="H365" i="1"/>
  <c r="E365" i="1"/>
  <c r="A366" i="1"/>
  <c r="Q365" i="1" s="1"/>
  <c r="L364" i="1"/>
  <c r="D300" i="1"/>
  <c r="G301" i="1"/>
  <c r="B300" i="1"/>
  <c r="H317" i="1"/>
  <c r="C46" i="1"/>
  <c r="E45" i="10"/>
  <c r="H220" i="10"/>
  <c r="H221" i="1"/>
  <c r="H191" i="1"/>
  <c r="H190" i="10"/>
  <c r="H61" i="10"/>
  <c r="H62" i="1"/>
  <c r="H94" i="10"/>
  <c r="H95" i="1"/>
  <c r="H111" i="10"/>
  <c r="H112" i="1"/>
  <c r="H157" i="10"/>
  <c r="H158" i="1"/>
  <c r="H78" i="10"/>
  <c r="H79" i="1"/>
  <c r="H47" i="1"/>
  <c r="H47" i="10" s="1"/>
  <c r="H205" i="10"/>
  <c r="H206" i="1"/>
  <c r="H238" i="1"/>
  <c r="H270" i="1"/>
  <c r="H254" i="1"/>
  <c r="H176" i="1"/>
  <c r="H176" i="10" s="1"/>
  <c r="H143" i="1"/>
  <c r="H143" i="10" s="1"/>
  <c r="H128" i="1"/>
  <c r="H128" i="10" s="1"/>
  <c r="H32" i="1"/>
  <c r="O9" i="1"/>
  <c r="O10" i="1"/>
  <c r="K10" i="1"/>
  <c r="J9" i="1"/>
  <c r="J9" i="10" s="1"/>
  <c r="L9" i="1"/>
  <c r="Q9" i="1"/>
  <c r="K9" i="10"/>
  <c r="G12" i="1"/>
  <c r="D11" i="1"/>
  <c r="B11" i="1" s="1"/>
  <c r="G11" i="10"/>
  <c r="A11" i="1"/>
  <c r="P11" i="1" s="1"/>
  <c r="E10" i="1"/>
  <c r="B10" i="10" s="1"/>
  <c r="A10" i="10"/>
  <c r="E34" i="10"/>
  <c r="C11" i="10"/>
  <c r="E12" i="10"/>
  <c r="I10" i="10"/>
  <c r="D10" i="10"/>
  <c r="H10" i="10"/>
  <c r="L11" i="10"/>
  <c r="E366" i="1" l="1"/>
  <c r="A367" i="1"/>
  <c r="L366" i="1" s="1"/>
  <c r="L365" i="1"/>
  <c r="H366" i="1"/>
  <c r="G366" i="1" s="1"/>
  <c r="D366" i="1" s="1"/>
  <c r="G365" i="1"/>
  <c r="D365" i="1" s="1"/>
  <c r="H381" i="1"/>
  <c r="H318" i="1"/>
  <c r="D301" i="1"/>
  <c r="G302" i="1"/>
  <c r="B301" i="1"/>
  <c r="H221" i="10"/>
  <c r="H222" i="1"/>
  <c r="C47" i="1"/>
  <c r="E46" i="10"/>
  <c r="H79" i="10"/>
  <c r="H80" i="1"/>
  <c r="H95" i="10"/>
  <c r="H96" i="1"/>
  <c r="H62" i="10"/>
  <c r="H63" i="1"/>
  <c r="H48" i="1"/>
  <c r="H48" i="10" s="1"/>
  <c r="H158" i="10"/>
  <c r="H159" i="1"/>
  <c r="H112" i="10"/>
  <c r="H113" i="1"/>
  <c r="H206" i="10"/>
  <c r="H207" i="1"/>
  <c r="H192" i="1"/>
  <c r="H191" i="10"/>
  <c r="H255" i="1"/>
  <c r="H239" i="1"/>
  <c r="H271" i="1"/>
  <c r="H272" i="1" s="1"/>
  <c r="H273" i="1" s="1"/>
  <c r="H177" i="1"/>
  <c r="H144" i="1"/>
  <c r="H144" i="10" s="1"/>
  <c r="H129" i="1"/>
  <c r="H49" i="1"/>
  <c r="H49" i="10" s="1"/>
  <c r="H33" i="1"/>
  <c r="O11" i="1"/>
  <c r="K11" i="1"/>
  <c r="J10" i="1"/>
  <c r="J10" i="10" s="1"/>
  <c r="L10" i="1"/>
  <c r="Q10" i="1"/>
  <c r="K10" i="10"/>
  <c r="G13" i="1"/>
  <c r="D12" i="1"/>
  <c r="B12" i="1" s="1"/>
  <c r="G12" i="10"/>
  <c r="A12" i="1"/>
  <c r="P12" i="1" s="1"/>
  <c r="E11" i="1"/>
  <c r="B11" i="10" s="1"/>
  <c r="A11" i="10"/>
  <c r="E35" i="10"/>
  <c r="E13" i="10"/>
  <c r="C12" i="10"/>
  <c r="D11" i="10"/>
  <c r="F10" i="10"/>
  <c r="I11" i="10"/>
  <c r="H11" i="10"/>
  <c r="L12" i="10"/>
  <c r="B365" i="1" l="1"/>
  <c r="B366" i="1" s="1"/>
  <c r="H382" i="1"/>
  <c r="H367" i="1"/>
  <c r="G367" i="1"/>
  <c r="D367" i="1" s="1"/>
  <c r="E367" i="1"/>
  <c r="A368" i="1"/>
  <c r="Q366" i="1"/>
  <c r="H319" i="1"/>
  <c r="D302" i="1"/>
  <c r="B302" i="1" s="1"/>
  <c r="G303" i="1"/>
  <c r="C48" i="1"/>
  <c r="E47" i="10"/>
  <c r="H222" i="10"/>
  <c r="H223" i="1"/>
  <c r="H96" i="10"/>
  <c r="H97" i="1"/>
  <c r="H129" i="10"/>
  <c r="H159" i="10"/>
  <c r="H160" i="1"/>
  <c r="H63" i="10"/>
  <c r="H64" i="1"/>
  <c r="H193" i="1"/>
  <c r="H193" i="10" s="1"/>
  <c r="H192" i="10"/>
  <c r="H80" i="10"/>
  <c r="H81" i="1"/>
  <c r="H113" i="10"/>
  <c r="H114" i="1"/>
  <c r="H114" i="10" s="1"/>
  <c r="H177" i="10"/>
  <c r="H207" i="10"/>
  <c r="H208" i="1"/>
  <c r="H240" i="1"/>
  <c r="H256" i="1"/>
  <c r="H145" i="1"/>
  <c r="H50" i="1"/>
  <c r="H50" i="10" s="1"/>
  <c r="H34" i="1"/>
  <c r="K12" i="1"/>
  <c r="J11" i="1"/>
  <c r="J11" i="10" s="1"/>
  <c r="O12" i="1"/>
  <c r="L11" i="1"/>
  <c r="Q11" i="1"/>
  <c r="K11" i="10"/>
  <c r="M11" i="10"/>
  <c r="N11" i="10"/>
  <c r="G14" i="1"/>
  <c r="D13" i="1"/>
  <c r="B13" i="1" s="1"/>
  <c r="G13" i="10"/>
  <c r="A13" i="1"/>
  <c r="P13" i="1" s="1"/>
  <c r="E12" i="1"/>
  <c r="B12" i="10" s="1"/>
  <c r="A12" i="10"/>
  <c r="E36" i="10"/>
  <c r="F11" i="10"/>
  <c r="C13" i="10"/>
  <c r="E14" i="10"/>
  <c r="I12" i="10"/>
  <c r="H13" i="10"/>
  <c r="H12" i="10"/>
  <c r="D12" i="10"/>
  <c r="F12" i="10"/>
  <c r="L13" i="10"/>
  <c r="E368" i="1" l="1"/>
  <c r="P368" i="1"/>
  <c r="O368" i="1" s="1"/>
  <c r="A369" i="1"/>
  <c r="Q367" i="1"/>
  <c r="L367" i="1"/>
  <c r="G368" i="1"/>
  <c r="B367" i="1"/>
  <c r="D303" i="1"/>
  <c r="G304" i="1"/>
  <c r="B303" i="1"/>
  <c r="H223" i="10"/>
  <c r="H224" i="1"/>
  <c r="C49" i="1"/>
  <c r="E48" i="10"/>
  <c r="H208" i="10"/>
  <c r="H209" i="1"/>
  <c r="H209" i="10" s="1"/>
  <c r="H97" i="10"/>
  <c r="H98" i="1"/>
  <c r="H81" i="10"/>
  <c r="H82" i="1"/>
  <c r="H82" i="10" s="1"/>
  <c r="H64" i="10"/>
  <c r="H65" i="1"/>
  <c r="H160" i="10"/>
  <c r="H161" i="1"/>
  <c r="H145" i="10"/>
  <c r="H257" i="1"/>
  <c r="H241" i="1"/>
  <c r="O13" i="1"/>
  <c r="K13" i="1"/>
  <c r="J12" i="1"/>
  <c r="J12" i="10" s="1"/>
  <c r="M12" i="10"/>
  <c r="N12" i="10"/>
  <c r="L12" i="1"/>
  <c r="Q12" i="1"/>
  <c r="K12" i="10"/>
  <c r="G15" i="1"/>
  <c r="D14" i="1"/>
  <c r="B14" i="1" s="1"/>
  <c r="G14" i="10"/>
  <c r="A14" i="1"/>
  <c r="Q13" i="1" s="1"/>
  <c r="E13" i="1"/>
  <c r="B13" i="10" s="1"/>
  <c r="A13" i="10"/>
  <c r="C14" i="10"/>
  <c r="E15" i="10"/>
  <c r="F13" i="10"/>
  <c r="I13" i="10"/>
  <c r="L14" i="10"/>
  <c r="D368" i="1" l="1"/>
  <c r="G369" i="1"/>
  <c r="E369" i="1"/>
  <c r="P369" i="1"/>
  <c r="O369" i="1" s="1"/>
  <c r="A370" i="1"/>
  <c r="Q369" i="1" s="1"/>
  <c r="Q368" i="1"/>
  <c r="L368" i="1"/>
  <c r="D304" i="1"/>
  <c r="G305" i="1"/>
  <c r="B304" i="1"/>
  <c r="C50" i="1"/>
  <c r="E49" i="10"/>
  <c r="H225" i="1"/>
  <c r="H225" i="10" s="1"/>
  <c r="H224" i="10"/>
  <c r="H161" i="10"/>
  <c r="H162" i="1"/>
  <c r="H98" i="10"/>
  <c r="H66" i="1"/>
  <c r="H65" i="10"/>
  <c r="K14" i="1"/>
  <c r="J13" i="1"/>
  <c r="J13" i="10" s="1"/>
  <c r="P14" i="1"/>
  <c r="L13" i="1"/>
  <c r="K13" i="10"/>
  <c r="M13" i="10"/>
  <c r="N13" i="10"/>
  <c r="G16" i="1"/>
  <c r="D15" i="1"/>
  <c r="B15" i="1" s="1"/>
  <c r="G15" i="10"/>
  <c r="A15" i="1"/>
  <c r="Q14" i="1" s="1"/>
  <c r="E14" i="1"/>
  <c r="B14" i="10" s="1"/>
  <c r="A14" i="10"/>
  <c r="D13" i="10"/>
  <c r="C15" i="10"/>
  <c r="E16" i="10"/>
  <c r="H14" i="10"/>
  <c r="I14" i="10"/>
  <c r="F14" i="10"/>
  <c r="L15" i="10"/>
  <c r="D369" i="1" l="1"/>
  <c r="G370" i="1"/>
  <c r="P370" i="1"/>
  <c r="O370" i="1" s="1"/>
  <c r="E370" i="1"/>
  <c r="A371" i="1"/>
  <c r="L369" i="1"/>
  <c r="B368" i="1"/>
  <c r="B369" i="1" s="1"/>
  <c r="D305" i="1"/>
  <c r="B305" i="1" s="1"/>
  <c r="G306" i="1"/>
  <c r="C51" i="1"/>
  <c r="E50" i="10"/>
  <c r="H66" i="10"/>
  <c r="H162" i="10"/>
  <c r="P15" i="1"/>
  <c r="O14" i="1"/>
  <c r="M14" i="10" s="1"/>
  <c r="K15" i="1"/>
  <c r="J14" i="1"/>
  <c r="J14" i="10" s="1"/>
  <c r="N14" i="10"/>
  <c r="L14" i="1"/>
  <c r="K14" i="10"/>
  <c r="G17" i="1"/>
  <c r="D16" i="1"/>
  <c r="B16" i="1" s="1"/>
  <c r="G16" i="10"/>
  <c r="A16" i="1"/>
  <c r="Q15" i="1" s="1"/>
  <c r="E15" i="1"/>
  <c r="B15" i="10" s="1"/>
  <c r="A15" i="10"/>
  <c r="I36" i="10"/>
  <c r="D14" i="10"/>
  <c r="C16" i="10"/>
  <c r="E17" i="10"/>
  <c r="H15" i="10"/>
  <c r="I15" i="10"/>
  <c r="H16" i="10"/>
  <c r="L16" i="10"/>
  <c r="P371" i="1" l="1"/>
  <c r="O371" i="1" s="1"/>
  <c r="E371" i="1"/>
  <c r="A372" i="1"/>
  <c r="Q370" i="1"/>
  <c r="D370" i="1"/>
  <c r="G371" i="1"/>
  <c r="L370" i="1"/>
  <c r="B370" i="1"/>
  <c r="D306" i="1"/>
  <c r="G307" i="1"/>
  <c r="B306" i="1"/>
  <c r="C52" i="1"/>
  <c r="E51" i="10"/>
  <c r="K16" i="1"/>
  <c r="J15" i="1"/>
  <c r="J15" i="10" s="1"/>
  <c r="P16" i="1"/>
  <c r="O15" i="1"/>
  <c r="M15" i="10" s="1"/>
  <c r="K15" i="10"/>
  <c r="L15" i="1"/>
  <c r="N15" i="10"/>
  <c r="G18" i="1"/>
  <c r="D17" i="1"/>
  <c r="B17" i="1" s="1"/>
  <c r="G17" i="10"/>
  <c r="A17" i="1"/>
  <c r="Q16" i="1" s="1"/>
  <c r="E16" i="1"/>
  <c r="B16" i="10" s="1"/>
  <c r="A16" i="10"/>
  <c r="D15" i="10"/>
  <c r="F15" i="10"/>
  <c r="E18" i="10"/>
  <c r="C17" i="10"/>
  <c r="I16" i="10"/>
  <c r="F16" i="10"/>
  <c r="L17" i="10"/>
  <c r="D371" i="1" l="1"/>
  <c r="G372" i="1"/>
  <c r="B371" i="1"/>
  <c r="E372" i="1"/>
  <c r="P372" i="1"/>
  <c r="O372" i="1" s="1"/>
  <c r="A373" i="1"/>
  <c r="L372" i="1" s="1"/>
  <c r="Q371" i="1"/>
  <c r="L371" i="1"/>
  <c r="D307" i="1"/>
  <c r="G308" i="1"/>
  <c r="B307" i="1"/>
  <c r="C53" i="1"/>
  <c r="E52" i="10"/>
  <c r="P17" i="1"/>
  <c r="O16" i="1"/>
  <c r="M16" i="10" s="1"/>
  <c r="K17" i="1"/>
  <c r="J16" i="1"/>
  <c r="J16" i="10" s="1"/>
  <c r="N16" i="10"/>
  <c r="L16" i="1"/>
  <c r="K16" i="10"/>
  <c r="G19" i="1"/>
  <c r="D18" i="1"/>
  <c r="B18" i="1" s="1"/>
  <c r="G18" i="10"/>
  <c r="A18" i="1"/>
  <c r="E17" i="1"/>
  <c r="B17" i="10" s="1"/>
  <c r="A17" i="10"/>
  <c r="E19" i="10"/>
  <c r="C18" i="10"/>
  <c r="H17" i="10"/>
  <c r="D16" i="10"/>
  <c r="I17" i="10"/>
  <c r="L18" i="10"/>
  <c r="Q372" i="1" l="1"/>
  <c r="P373" i="1"/>
  <c r="O373" i="1" s="1"/>
  <c r="E373" i="1"/>
  <c r="A374" i="1"/>
  <c r="L373" i="1" s="1"/>
  <c r="D372" i="1"/>
  <c r="G373" i="1"/>
  <c r="B372" i="1"/>
  <c r="D308" i="1"/>
  <c r="G309" i="1"/>
  <c r="B308" i="1"/>
  <c r="C54" i="1"/>
  <c r="E53" i="10"/>
  <c r="K18" i="1"/>
  <c r="J17" i="1"/>
  <c r="J17" i="10" s="1"/>
  <c r="P18" i="1"/>
  <c r="O17" i="1"/>
  <c r="M17" i="10" s="1"/>
  <c r="K17" i="10"/>
  <c r="L17" i="1"/>
  <c r="Q17" i="1"/>
  <c r="N17" i="10"/>
  <c r="G20" i="1"/>
  <c r="D19" i="1"/>
  <c r="B19" i="1" s="1"/>
  <c r="G19" i="10"/>
  <c r="A19" i="1"/>
  <c r="E18" i="1"/>
  <c r="B18" i="10" s="1"/>
  <c r="A18" i="10"/>
  <c r="D17" i="10"/>
  <c r="E20" i="10"/>
  <c r="C19" i="10"/>
  <c r="F17" i="10"/>
  <c r="I18" i="10"/>
  <c r="H18" i="10"/>
  <c r="F18" i="10"/>
  <c r="L19" i="10"/>
  <c r="B373" i="1" l="1"/>
  <c r="D373" i="1"/>
  <c r="G374" i="1"/>
  <c r="P374" i="1"/>
  <c r="O374" i="1" s="1"/>
  <c r="E374" i="1"/>
  <c r="A375" i="1"/>
  <c r="L374" i="1"/>
  <c r="Q373" i="1"/>
  <c r="D309" i="1"/>
  <c r="G310" i="1"/>
  <c r="B309" i="1"/>
  <c r="C55" i="1"/>
  <c r="E54" i="10"/>
  <c r="P19" i="1"/>
  <c r="O18" i="1"/>
  <c r="M18" i="10" s="1"/>
  <c r="K19" i="1"/>
  <c r="J18" i="1"/>
  <c r="J18" i="10" s="1"/>
  <c r="N18" i="10"/>
  <c r="Q18" i="1"/>
  <c r="K18" i="10"/>
  <c r="L18" i="1"/>
  <c r="G21" i="1"/>
  <c r="D20" i="1"/>
  <c r="B20" i="1" s="1"/>
  <c r="G20" i="10"/>
  <c r="A20" i="1"/>
  <c r="E19" i="1"/>
  <c r="B19" i="10" s="1"/>
  <c r="A19" i="10"/>
  <c r="D18" i="10"/>
  <c r="C20" i="10"/>
  <c r="E21" i="10"/>
  <c r="I19" i="10"/>
  <c r="H19" i="10"/>
  <c r="F19" i="10"/>
  <c r="L20" i="10"/>
  <c r="P375" i="1" l="1"/>
  <c r="O375" i="1" s="1"/>
  <c r="E375" i="1"/>
  <c r="A376" i="1"/>
  <c r="D374" i="1"/>
  <c r="G375" i="1"/>
  <c r="B374" i="1"/>
  <c r="Q374" i="1"/>
  <c r="D310" i="1"/>
  <c r="B310" i="1" s="1"/>
  <c r="G311" i="1"/>
  <c r="E55" i="10"/>
  <c r="C56" i="1"/>
  <c r="J19" i="1"/>
  <c r="J19" i="10" s="1"/>
  <c r="J20" i="1"/>
  <c r="J20" i="10" s="1"/>
  <c r="P20" i="1"/>
  <c r="O19" i="1"/>
  <c r="M19" i="10" s="1"/>
  <c r="L19" i="1"/>
  <c r="Q19" i="1"/>
  <c r="K19" i="10"/>
  <c r="G22" i="1"/>
  <c r="D21" i="1"/>
  <c r="B21" i="1" s="1"/>
  <c r="G21" i="10"/>
  <c r="A21" i="1"/>
  <c r="K21" i="1" s="1"/>
  <c r="E20" i="1"/>
  <c r="B20" i="10" s="1"/>
  <c r="A20" i="10"/>
  <c r="D19" i="10"/>
  <c r="E22" i="10"/>
  <c r="C21" i="10"/>
  <c r="H20" i="10"/>
  <c r="I20" i="10"/>
  <c r="L21" i="10"/>
  <c r="F20" i="10"/>
  <c r="D375" i="1" l="1"/>
  <c r="B375" i="1" s="1"/>
  <c r="G376" i="1"/>
  <c r="E376" i="1"/>
  <c r="P376" i="1"/>
  <c r="O376" i="1" s="1"/>
  <c r="A377" i="1"/>
  <c r="Q375" i="1"/>
  <c r="L375" i="1"/>
  <c r="D311" i="1"/>
  <c r="G312" i="1"/>
  <c r="C57" i="1"/>
  <c r="E56" i="10"/>
  <c r="J21" i="1"/>
  <c r="P21" i="1"/>
  <c r="O20" i="1"/>
  <c r="M20" i="10" s="1"/>
  <c r="N19" i="10"/>
  <c r="L20" i="1"/>
  <c r="Q20" i="1"/>
  <c r="G23" i="1"/>
  <c r="G24" i="1" s="1"/>
  <c r="D22" i="1"/>
  <c r="B22" i="1" s="1"/>
  <c r="G22" i="10"/>
  <c r="A22" i="1"/>
  <c r="K22" i="1" s="1"/>
  <c r="E21" i="1"/>
  <c r="B21" i="10" s="1"/>
  <c r="A21" i="10"/>
  <c r="D20" i="10"/>
  <c r="C22" i="10"/>
  <c r="E23" i="10"/>
  <c r="H21" i="10"/>
  <c r="I21" i="10"/>
  <c r="L22" i="10"/>
  <c r="I26" i="10"/>
  <c r="H26" i="10"/>
  <c r="E377" i="1" l="1"/>
  <c r="P377" i="1"/>
  <c r="O377" i="1" s="1"/>
  <c r="A378" i="1"/>
  <c r="Q376" i="1"/>
  <c r="L376" i="1"/>
  <c r="D376" i="1"/>
  <c r="G377" i="1"/>
  <c r="B376" i="1"/>
  <c r="D312" i="1"/>
  <c r="G313" i="1"/>
  <c r="B311" i="1"/>
  <c r="B312" i="1" s="1"/>
  <c r="C58" i="1"/>
  <c r="E57" i="10"/>
  <c r="D24" i="1"/>
  <c r="G25" i="1"/>
  <c r="P22" i="1"/>
  <c r="O22" i="1" s="1"/>
  <c r="O21" i="1"/>
  <c r="M21" i="10" s="1"/>
  <c r="J22" i="1"/>
  <c r="N20" i="10"/>
  <c r="L21" i="1"/>
  <c r="Q21" i="1"/>
  <c r="J21" i="10"/>
  <c r="K21" i="10"/>
  <c r="D23" i="1"/>
  <c r="G23" i="10"/>
  <c r="A23" i="1"/>
  <c r="A24" i="1" s="1"/>
  <c r="E22" i="1"/>
  <c r="B22" i="10" s="1"/>
  <c r="A22" i="10"/>
  <c r="D21" i="10"/>
  <c r="E24" i="10"/>
  <c r="E25" i="10"/>
  <c r="C23" i="10"/>
  <c r="F21" i="10"/>
  <c r="H22" i="10"/>
  <c r="I22" i="10"/>
  <c r="D22" i="10"/>
  <c r="L23" i="10"/>
  <c r="H27" i="10"/>
  <c r="I27" i="10"/>
  <c r="D377" i="1" l="1"/>
  <c r="B377" i="1" s="1"/>
  <c r="G378" i="1"/>
  <c r="P378" i="1"/>
  <c r="O378" i="1" s="1"/>
  <c r="E378" i="1"/>
  <c r="A379" i="1"/>
  <c r="Q378" i="1" s="1"/>
  <c r="L377" i="1"/>
  <c r="Q377" i="1"/>
  <c r="D313" i="1"/>
  <c r="G314" i="1"/>
  <c r="B313" i="1"/>
  <c r="C59" i="1"/>
  <c r="E58" i="10"/>
  <c r="A25" i="1"/>
  <c r="Q24" i="1" s="1"/>
  <c r="E24" i="1"/>
  <c r="D25" i="1"/>
  <c r="G25" i="10"/>
  <c r="G26" i="1"/>
  <c r="B23" i="1"/>
  <c r="B24" i="1" s="1"/>
  <c r="B25" i="1" s="1"/>
  <c r="P23" i="1"/>
  <c r="K23" i="1"/>
  <c r="Q23" i="1"/>
  <c r="L23" i="1"/>
  <c r="L22" i="1"/>
  <c r="M22" i="10"/>
  <c r="N21" i="10"/>
  <c r="Q22" i="1"/>
  <c r="K22" i="10"/>
  <c r="J22" i="10"/>
  <c r="G24" i="10"/>
  <c r="E23" i="1"/>
  <c r="B23" i="10" s="1"/>
  <c r="A23" i="10"/>
  <c r="C25" i="10"/>
  <c r="C24" i="10"/>
  <c r="F22" i="10"/>
  <c r="H23" i="10"/>
  <c r="I23" i="10"/>
  <c r="F23" i="10"/>
  <c r="L24" i="10"/>
  <c r="I28" i="10"/>
  <c r="H28" i="10"/>
  <c r="D23" i="10"/>
  <c r="D378" i="1" l="1"/>
  <c r="G379" i="1"/>
  <c r="P379" i="1"/>
  <c r="O379" i="1" s="1"/>
  <c r="E379" i="1"/>
  <c r="A380" i="1"/>
  <c r="L378" i="1"/>
  <c r="B378" i="1"/>
  <c r="D314" i="1"/>
  <c r="G315" i="1"/>
  <c r="B314" i="1"/>
  <c r="C60" i="1"/>
  <c r="E59" i="10"/>
  <c r="A25" i="10"/>
  <c r="L24" i="1"/>
  <c r="A26" i="1"/>
  <c r="Q25" i="1" s="1"/>
  <c r="E25" i="1"/>
  <c r="B25" i="10" s="1"/>
  <c r="D26" i="1"/>
  <c r="B26" i="1" s="1"/>
  <c r="G26" i="10"/>
  <c r="G27" i="1"/>
  <c r="J23" i="1"/>
  <c r="J23" i="10" s="1"/>
  <c r="K24" i="1"/>
  <c r="O23" i="1"/>
  <c r="M23" i="10" s="1"/>
  <c r="P24" i="1"/>
  <c r="N22" i="10"/>
  <c r="K23" i="10"/>
  <c r="B24" i="10"/>
  <c r="A24" i="10"/>
  <c r="C26" i="10"/>
  <c r="I24" i="10"/>
  <c r="H25" i="10"/>
  <c r="I25" i="10"/>
  <c r="H24" i="10"/>
  <c r="F24" i="10"/>
  <c r="L25" i="10"/>
  <c r="I29" i="10"/>
  <c r="D24" i="10"/>
  <c r="H29" i="10"/>
  <c r="I30" i="10"/>
  <c r="E380" i="1" l="1"/>
  <c r="P380" i="1"/>
  <c r="O380" i="1" s="1"/>
  <c r="A381" i="1"/>
  <c r="Q379" i="1"/>
  <c r="L379" i="1"/>
  <c r="D379" i="1"/>
  <c r="G380" i="1"/>
  <c r="B379" i="1"/>
  <c r="D315" i="1"/>
  <c r="G316" i="1"/>
  <c r="B315" i="1"/>
  <c r="C61" i="1"/>
  <c r="E60" i="10"/>
  <c r="A26" i="10"/>
  <c r="L25" i="1"/>
  <c r="E26" i="1"/>
  <c r="B26" i="10" s="1"/>
  <c r="A27" i="1"/>
  <c r="A27" i="10" s="1"/>
  <c r="D27" i="1"/>
  <c r="B27" i="1" s="1"/>
  <c r="G27" i="10"/>
  <c r="G28" i="1"/>
  <c r="O24" i="1"/>
  <c r="M24" i="10" s="1"/>
  <c r="P25" i="1"/>
  <c r="N23" i="10"/>
  <c r="J24" i="1"/>
  <c r="J24" i="10" s="1"/>
  <c r="K25" i="1"/>
  <c r="K24" i="10"/>
  <c r="C27" i="10"/>
  <c r="F25" i="10"/>
  <c r="L26" i="10"/>
  <c r="D25" i="10"/>
  <c r="H30" i="10"/>
  <c r="H31" i="10"/>
  <c r="D380" i="1" l="1"/>
  <c r="G381" i="1"/>
  <c r="B380" i="1"/>
  <c r="E381" i="1"/>
  <c r="P381" i="1"/>
  <c r="O381" i="1" s="1"/>
  <c r="A382" i="1"/>
  <c r="L381" i="1" s="1"/>
  <c r="Q380" i="1"/>
  <c r="L380" i="1"/>
  <c r="D316" i="1"/>
  <c r="B316" i="1" s="1"/>
  <c r="G317" i="1"/>
  <c r="C62" i="1"/>
  <c r="E61" i="10"/>
  <c r="Q26" i="1"/>
  <c r="L26" i="1"/>
  <c r="A28" i="1"/>
  <c r="E27" i="1"/>
  <c r="B27" i="10" s="1"/>
  <c r="D28" i="1"/>
  <c r="G28" i="10"/>
  <c r="G29" i="1"/>
  <c r="J25" i="1"/>
  <c r="J25" i="10" s="1"/>
  <c r="K26" i="1"/>
  <c r="K25" i="10"/>
  <c r="O25" i="1"/>
  <c r="M25" i="10" s="1"/>
  <c r="P26" i="1"/>
  <c r="N24" i="10"/>
  <c r="C28" i="10"/>
  <c r="L27" i="10"/>
  <c r="D26" i="10"/>
  <c r="F26" i="10"/>
  <c r="P382" i="1" l="1"/>
  <c r="O382" i="1" s="1"/>
  <c r="E382" i="1"/>
  <c r="A383" i="1"/>
  <c r="Q381" i="1"/>
  <c r="D381" i="1"/>
  <c r="G382" i="1"/>
  <c r="B381" i="1"/>
  <c r="D317" i="1"/>
  <c r="G318" i="1"/>
  <c r="B317" i="1"/>
  <c r="C63" i="1"/>
  <c r="E62" i="10"/>
  <c r="E28" i="1"/>
  <c r="B28" i="10" s="1"/>
  <c r="A29" i="1"/>
  <c r="L28" i="1" s="1"/>
  <c r="A28" i="10"/>
  <c r="Q27" i="1"/>
  <c r="L27" i="1"/>
  <c r="D29" i="1"/>
  <c r="G29" i="10"/>
  <c r="G30" i="1"/>
  <c r="B28" i="1"/>
  <c r="B29" i="1" s="1"/>
  <c r="O26" i="1"/>
  <c r="M26" i="10" s="1"/>
  <c r="P27" i="1"/>
  <c r="N25" i="10"/>
  <c r="J26" i="1"/>
  <c r="J26" i="10" s="1"/>
  <c r="K27" i="1"/>
  <c r="K26" i="10"/>
  <c r="C29" i="10"/>
  <c r="L28" i="10"/>
  <c r="H32" i="10"/>
  <c r="I31" i="10"/>
  <c r="H33" i="10"/>
  <c r="I32" i="10"/>
  <c r="D27" i="10"/>
  <c r="F27" i="10"/>
  <c r="D382" i="1" l="1"/>
  <c r="G383" i="1"/>
  <c r="B382" i="1"/>
  <c r="P383" i="1"/>
  <c r="O383" i="1" s="1"/>
  <c r="E383" i="1"/>
  <c r="A384" i="1"/>
  <c r="L382" i="1"/>
  <c r="Q382" i="1"/>
  <c r="D318" i="1"/>
  <c r="B318" i="1" s="1"/>
  <c r="G319" i="1"/>
  <c r="C64" i="1"/>
  <c r="E63" i="10"/>
  <c r="A29" i="10"/>
  <c r="Q28" i="1"/>
  <c r="E29" i="1"/>
  <c r="B29" i="10" s="1"/>
  <c r="A30" i="1"/>
  <c r="L29" i="1" s="1"/>
  <c r="D30" i="1"/>
  <c r="G30" i="10"/>
  <c r="G31" i="1"/>
  <c r="B30" i="1"/>
  <c r="J27" i="1"/>
  <c r="J27" i="10" s="1"/>
  <c r="K27" i="10"/>
  <c r="K28" i="1"/>
  <c r="O27" i="1"/>
  <c r="M27" i="10" s="1"/>
  <c r="N26" i="10"/>
  <c r="P28" i="1"/>
  <c r="C30" i="10"/>
  <c r="L29" i="10"/>
  <c r="H35" i="10"/>
  <c r="I34" i="10"/>
  <c r="D28" i="10"/>
  <c r="F28" i="10"/>
  <c r="H34" i="10"/>
  <c r="I33" i="10"/>
  <c r="E384" i="1" l="1"/>
  <c r="L384" i="1"/>
  <c r="P384" i="1"/>
  <c r="O384" i="1" s="1"/>
  <c r="Q384" i="1"/>
  <c r="L383" i="1"/>
  <c r="D383" i="1"/>
  <c r="G384" i="1"/>
  <c r="D384" i="1" s="1"/>
  <c r="Q383" i="1"/>
  <c r="B383" i="1"/>
  <c r="D319" i="1"/>
  <c r="G320" i="1"/>
  <c r="B319" i="1"/>
  <c r="E64" i="10"/>
  <c r="C65" i="1"/>
  <c r="Q29" i="1"/>
  <c r="E30" i="1"/>
  <c r="B30" i="10" s="1"/>
  <c r="A31" i="1"/>
  <c r="A31" i="10" s="1"/>
  <c r="A30" i="10"/>
  <c r="D31" i="1"/>
  <c r="B31" i="1" s="1"/>
  <c r="G31" i="10"/>
  <c r="G32" i="1"/>
  <c r="J28" i="1"/>
  <c r="J28" i="10" s="1"/>
  <c r="K28" i="10"/>
  <c r="K29" i="1"/>
  <c r="O28" i="1"/>
  <c r="M28" i="10" s="1"/>
  <c r="N27" i="10"/>
  <c r="P29" i="1"/>
  <c r="C31" i="10"/>
  <c r="L30" i="10"/>
  <c r="H36" i="10"/>
  <c r="I35" i="10"/>
  <c r="D29" i="10"/>
  <c r="F29" i="10"/>
  <c r="B384" i="1" l="1"/>
  <c r="D320" i="1"/>
  <c r="G321" i="1"/>
  <c r="B320" i="1"/>
  <c r="C66" i="1"/>
  <c r="E65" i="10"/>
  <c r="L30" i="1"/>
  <c r="Q30" i="1"/>
  <c r="E31" i="1"/>
  <c r="B31" i="10" s="1"/>
  <c r="A32" i="1"/>
  <c r="L31" i="1" s="1"/>
  <c r="D32" i="1"/>
  <c r="B32" i="1" s="1"/>
  <c r="G32" i="10"/>
  <c r="G33" i="1"/>
  <c r="J29" i="1"/>
  <c r="J29" i="10" s="1"/>
  <c r="K29" i="10"/>
  <c r="K30" i="1"/>
  <c r="O29" i="1"/>
  <c r="M29" i="10" s="1"/>
  <c r="N28" i="10"/>
  <c r="P30" i="1"/>
  <c r="C32" i="10"/>
  <c r="L31" i="10"/>
  <c r="D30" i="10"/>
  <c r="F30" i="10"/>
  <c r="D321" i="1" l="1"/>
  <c r="G322" i="1"/>
  <c r="B321" i="1"/>
  <c r="E66" i="10"/>
  <c r="C67" i="1"/>
  <c r="Q31" i="1"/>
  <c r="E32" i="1"/>
  <c r="B32" i="10" s="1"/>
  <c r="A33" i="1"/>
  <c r="A33" i="10" s="1"/>
  <c r="A32" i="10"/>
  <c r="D33" i="1"/>
  <c r="G33" i="10"/>
  <c r="G34" i="1"/>
  <c r="G35" i="1" s="1"/>
  <c r="B33" i="1"/>
  <c r="J30" i="1"/>
  <c r="J30" i="10" s="1"/>
  <c r="K30" i="10"/>
  <c r="K31" i="1"/>
  <c r="O30" i="1"/>
  <c r="M30" i="10" s="1"/>
  <c r="N29" i="10"/>
  <c r="P31" i="1"/>
  <c r="C33" i="10"/>
  <c r="L32" i="10"/>
  <c r="L33" i="10"/>
  <c r="D31" i="10"/>
  <c r="F31" i="10"/>
  <c r="D322" i="1" l="1"/>
  <c r="G323" i="1"/>
  <c r="B322" i="1"/>
  <c r="C68" i="1"/>
  <c r="E67" i="10"/>
  <c r="L32" i="1"/>
  <c r="D35" i="1"/>
  <c r="G36" i="1"/>
  <c r="G35" i="10"/>
  <c r="Q32" i="1"/>
  <c r="A34" i="1"/>
  <c r="A35" i="1" s="1"/>
  <c r="E33" i="1"/>
  <c r="B33" i="10" s="1"/>
  <c r="D34" i="1"/>
  <c r="G34" i="10"/>
  <c r="B34" i="1"/>
  <c r="J31" i="1"/>
  <c r="J31" i="10" s="1"/>
  <c r="K31" i="10"/>
  <c r="K32" i="1"/>
  <c r="O31" i="1"/>
  <c r="M31" i="10" s="1"/>
  <c r="N30" i="10"/>
  <c r="P32" i="1"/>
  <c r="D32" i="10"/>
  <c r="F32" i="10"/>
  <c r="D323" i="1" l="1"/>
  <c r="G324" i="1"/>
  <c r="B323" i="1"/>
  <c r="E68" i="10"/>
  <c r="C69" i="1"/>
  <c r="L33" i="1"/>
  <c r="Q33" i="1"/>
  <c r="B35" i="1"/>
  <c r="D36" i="1"/>
  <c r="G37" i="1"/>
  <c r="G37" i="10" s="1"/>
  <c r="G36" i="10"/>
  <c r="E35" i="1"/>
  <c r="B35" i="10" s="1"/>
  <c r="A36" i="1"/>
  <c r="Q35" i="1" s="1"/>
  <c r="A35" i="10"/>
  <c r="Q34" i="1"/>
  <c r="E34" i="1"/>
  <c r="B34" i="10" s="1"/>
  <c r="L34" i="1"/>
  <c r="A34" i="10"/>
  <c r="J32" i="1"/>
  <c r="J32" i="10" s="1"/>
  <c r="K32" i="10"/>
  <c r="K33" i="1"/>
  <c r="K34" i="1" s="1"/>
  <c r="K35" i="1" s="1"/>
  <c r="O32" i="1"/>
  <c r="M32" i="10" s="1"/>
  <c r="N32" i="10"/>
  <c r="P33" i="1"/>
  <c r="P34" i="1" s="1"/>
  <c r="P35" i="1" s="1"/>
  <c r="C34" i="10"/>
  <c r="D33" i="10"/>
  <c r="F33" i="10"/>
  <c r="D324" i="1" l="1"/>
  <c r="G325" i="1"/>
  <c r="B324" i="1"/>
  <c r="E69" i="10"/>
  <c r="C70" i="1"/>
  <c r="B36" i="1"/>
  <c r="B37" i="1" s="1"/>
  <c r="D37" i="10" s="1"/>
  <c r="D37" i="1"/>
  <c r="F37" i="10" s="1"/>
  <c r="G38" i="1"/>
  <c r="G38" i="10" s="1"/>
  <c r="L35" i="1"/>
  <c r="A37" i="1"/>
  <c r="E36" i="1"/>
  <c r="B36" i="10" s="1"/>
  <c r="A36" i="10"/>
  <c r="O35" i="1"/>
  <c r="M35" i="10" s="1"/>
  <c r="P36" i="1"/>
  <c r="J35" i="1"/>
  <c r="J35" i="10" s="1"/>
  <c r="K36" i="1"/>
  <c r="N35" i="10"/>
  <c r="K35" i="10"/>
  <c r="O34" i="1"/>
  <c r="M34" i="10" s="1"/>
  <c r="N34" i="10"/>
  <c r="J34" i="1"/>
  <c r="J34" i="10" s="1"/>
  <c r="K34" i="10"/>
  <c r="O33" i="1"/>
  <c r="M33" i="10" s="1"/>
  <c r="N33" i="10"/>
  <c r="J33" i="1"/>
  <c r="J33" i="10" s="1"/>
  <c r="K33" i="10"/>
  <c r="C35" i="10"/>
  <c r="D34" i="10"/>
  <c r="F34" i="10"/>
  <c r="F36" i="10"/>
  <c r="D325" i="1" l="1"/>
  <c r="G326" i="1"/>
  <c r="B325" i="1"/>
  <c r="C71" i="1"/>
  <c r="E70" i="10"/>
  <c r="L36" i="1"/>
  <c r="A37" i="10"/>
  <c r="D38" i="1"/>
  <c r="F38" i="10" s="1"/>
  <c r="G39" i="1"/>
  <c r="G39" i="10" s="1"/>
  <c r="Q36" i="1"/>
  <c r="E37" i="1"/>
  <c r="B37" i="10" s="1"/>
  <c r="A38" i="1"/>
  <c r="J36" i="1"/>
  <c r="J36" i="10" s="1"/>
  <c r="K37" i="1"/>
  <c r="K37" i="10" s="1"/>
  <c r="K36" i="10"/>
  <c r="O36" i="1"/>
  <c r="M36" i="10" s="1"/>
  <c r="P37" i="1"/>
  <c r="N37" i="10" s="1"/>
  <c r="N36" i="10"/>
  <c r="C36" i="10"/>
  <c r="D35" i="10"/>
  <c r="F35" i="10"/>
  <c r="D36" i="10"/>
  <c r="N2" i="10"/>
  <c r="O3" i="1"/>
  <c r="M3" i="10" s="1"/>
  <c r="D326" i="1" l="1"/>
  <c r="G327" i="1"/>
  <c r="B326" i="1"/>
  <c r="C72" i="1"/>
  <c r="E71" i="10"/>
  <c r="B38" i="1"/>
  <c r="D38" i="10" s="1"/>
  <c r="L37" i="1"/>
  <c r="A38" i="10"/>
  <c r="Q37" i="1"/>
  <c r="D39" i="1"/>
  <c r="F39" i="10" s="1"/>
  <c r="G40" i="1"/>
  <c r="G40" i="10" s="1"/>
  <c r="E38" i="1"/>
  <c r="B38" i="10" s="1"/>
  <c r="A39" i="1"/>
  <c r="A39" i="10" s="1"/>
  <c r="O37" i="1"/>
  <c r="M37" i="10" s="1"/>
  <c r="P38" i="1"/>
  <c r="N38" i="10" s="1"/>
  <c r="J37" i="1"/>
  <c r="J37" i="10" s="1"/>
  <c r="K38" i="1"/>
  <c r="K38" i="10" s="1"/>
  <c r="N3" i="10"/>
  <c r="D327" i="1" l="1"/>
  <c r="G328" i="1"/>
  <c r="B327" i="1"/>
  <c r="C73" i="1"/>
  <c r="E72" i="10"/>
  <c r="G41" i="1"/>
  <c r="G41" i="10" s="1"/>
  <c r="D40" i="1"/>
  <c r="F40" i="10" s="1"/>
  <c r="B39" i="1"/>
  <c r="D39" i="10" s="1"/>
  <c r="L38" i="1"/>
  <c r="E39" i="1"/>
  <c r="B39" i="10" s="1"/>
  <c r="A40" i="1"/>
  <c r="Q38" i="1"/>
  <c r="J38" i="1"/>
  <c r="J38" i="10" s="1"/>
  <c r="K39" i="1"/>
  <c r="K39" i="10" s="1"/>
  <c r="O38" i="1"/>
  <c r="M38" i="10" s="1"/>
  <c r="P39" i="1"/>
  <c r="N39" i="10" s="1"/>
  <c r="N4" i="10"/>
  <c r="M4" i="10"/>
  <c r="D328" i="1" l="1"/>
  <c r="G329" i="1"/>
  <c r="C74" i="1"/>
  <c r="E73" i="10"/>
  <c r="Q39" i="1"/>
  <c r="A40" i="10"/>
  <c r="L39" i="1"/>
  <c r="G42" i="1"/>
  <c r="G42" i="10" s="1"/>
  <c r="D41" i="1"/>
  <c r="F41" i="10" s="1"/>
  <c r="B40" i="1"/>
  <c r="D40" i="10" s="1"/>
  <c r="E40" i="1"/>
  <c r="B40" i="10" s="1"/>
  <c r="A41" i="1"/>
  <c r="J39" i="1"/>
  <c r="J39" i="10" s="1"/>
  <c r="K40" i="1"/>
  <c r="K40" i="10" s="1"/>
  <c r="O39" i="1"/>
  <c r="M39" i="10" s="1"/>
  <c r="P40" i="1"/>
  <c r="N40" i="10" s="1"/>
  <c r="N5" i="10"/>
  <c r="M5" i="10"/>
  <c r="D329" i="1" l="1"/>
  <c r="G330" i="1"/>
  <c r="B328" i="1"/>
  <c r="C75" i="1"/>
  <c r="E74" i="10"/>
  <c r="B41" i="1"/>
  <c r="D41" i="10" s="1"/>
  <c r="Q40" i="1"/>
  <c r="A41" i="10"/>
  <c r="D42" i="1"/>
  <c r="F42" i="10" s="1"/>
  <c r="G43" i="1"/>
  <c r="G43" i="10" s="1"/>
  <c r="L40" i="1"/>
  <c r="E41" i="1"/>
  <c r="B41" i="10" s="1"/>
  <c r="A42" i="1"/>
  <c r="O40" i="1"/>
  <c r="M40" i="10" s="1"/>
  <c r="P41" i="1"/>
  <c r="N41" i="10" s="1"/>
  <c r="J40" i="1"/>
  <c r="J40" i="10" s="1"/>
  <c r="J41" i="1"/>
  <c r="J41" i="10" s="1"/>
  <c r="N6" i="10"/>
  <c r="M6" i="10"/>
  <c r="B329" i="1" l="1"/>
  <c r="D330" i="1"/>
  <c r="G331" i="1"/>
  <c r="B330" i="1"/>
  <c r="C76" i="1"/>
  <c r="E75" i="10"/>
  <c r="L41" i="1"/>
  <c r="A42" i="10"/>
  <c r="G44" i="1"/>
  <c r="G44" i="10" s="1"/>
  <c r="D43" i="1"/>
  <c r="F43" i="10" s="1"/>
  <c r="B42" i="1"/>
  <c r="D42" i="10" s="1"/>
  <c r="K42" i="1"/>
  <c r="E42" i="1"/>
  <c r="B42" i="10" s="1"/>
  <c r="A43" i="1"/>
  <c r="Q41" i="1"/>
  <c r="O41" i="1"/>
  <c r="M41" i="10" s="1"/>
  <c r="P42" i="1"/>
  <c r="N42" i="10" s="1"/>
  <c r="M7" i="10"/>
  <c r="N7" i="10"/>
  <c r="D331" i="1" l="1"/>
  <c r="G332" i="1"/>
  <c r="B331" i="1"/>
  <c r="C77" i="1"/>
  <c r="E76" i="10"/>
  <c r="J42" i="1"/>
  <c r="J42" i="10" s="1"/>
  <c r="K42" i="10"/>
  <c r="A44" i="1"/>
  <c r="A44" i="10" s="1"/>
  <c r="A43" i="10"/>
  <c r="D44" i="1"/>
  <c r="F44" i="10" s="1"/>
  <c r="G45" i="1"/>
  <c r="G45" i="10" s="1"/>
  <c r="B43" i="1"/>
  <c r="D43" i="10" s="1"/>
  <c r="L42" i="1"/>
  <c r="E43" i="1"/>
  <c r="B43" i="10" s="1"/>
  <c r="K43" i="1"/>
  <c r="K43" i="10" s="1"/>
  <c r="Q42" i="1"/>
  <c r="O42" i="1"/>
  <c r="M42" i="10" s="1"/>
  <c r="P43" i="1"/>
  <c r="M8" i="10"/>
  <c r="N8" i="10"/>
  <c r="E44" i="1" l="1"/>
  <c r="B44" i="10" s="1"/>
  <c r="A45" i="1"/>
  <c r="D332" i="1"/>
  <c r="G333" i="1"/>
  <c r="B332" i="1"/>
  <c r="C78" i="1"/>
  <c r="E77" i="10"/>
  <c r="L43" i="1"/>
  <c r="Q43" i="1"/>
  <c r="P44" i="1"/>
  <c r="N44" i="10" s="1"/>
  <c r="N43" i="10"/>
  <c r="Q44" i="1"/>
  <c r="A45" i="10"/>
  <c r="L44" i="1"/>
  <c r="B44" i="1"/>
  <c r="D44" i="10" s="1"/>
  <c r="D45" i="1"/>
  <c r="G46" i="1"/>
  <c r="G46" i="10" s="1"/>
  <c r="E45" i="1"/>
  <c r="B45" i="10" s="1"/>
  <c r="A46" i="1"/>
  <c r="J43" i="1"/>
  <c r="J43" i="10" s="1"/>
  <c r="K44" i="1"/>
  <c r="K44" i="10" s="1"/>
  <c r="O43" i="1"/>
  <c r="M43" i="10" s="1"/>
  <c r="M9" i="10"/>
  <c r="M10" i="10"/>
  <c r="N9" i="10"/>
  <c r="D333" i="1" l="1"/>
  <c r="G334" i="1"/>
  <c r="B333" i="1"/>
  <c r="C79" i="1"/>
  <c r="E78" i="10"/>
  <c r="B45" i="1"/>
  <c r="D45" i="10" s="1"/>
  <c r="F45" i="10"/>
  <c r="P45" i="1"/>
  <c r="N45" i="10" s="1"/>
  <c r="O44" i="1"/>
  <c r="M44" i="10" s="1"/>
  <c r="Q45" i="1"/>
  <c r="A46" i="10"/>
  <c r="L45" i="1"/>
  <c r="D46" i="1"/>
  <c r="F46" i="10" s="1"/>
  <c r="G47" i="1"/>
  <c r="G47" i="10" s="1"/>
  <c r="A47" i="1"/>
  <c r="E46" i="1"/>
  <c r="B46" i="10" s="1"/>
  <c r="J44" i="1"/>
  <c r="J44" i="10" s="1"/>
  <c r="K45" i="1"/>
  <c r="K45" i="10" s="1"/>
  <c r="D334" i="1" l="1"/>
  <c r="G335" i="1"/>
  <c r="B334" i="1"/>
  <c r="C80" i="1"/>
  <c r="E79" i="10"/>
  <c r="P46" i="1"/>
  <c r="N46" i="10" s="1"/>
  <c r="O45" i="1"/>
  <c r="M45" i="10" s="1"/>
  <c r="L46" i="1"/>
  <c r="A47" i="10"/>
  <c r="D47" i="1"/>
  <c r="F47" i="10" s="1"/>
  <c r="G48" i="1"/>
  <c r="G48" i="10" s="1"/>
  <c r="B46" i="1"/>
  <c r="D46" i="10" s="1"/>
  <c r="Q46" i="1"/>
  <c r="E47" i="1"/>
  <c r="B47" i="10" s="1"/>
  <c r="A48" i="1"/>
  <c r="A48" i="10" s="1"/>
  <c r="J45" i="1"/>
  <c r="J45" i="10" s="1"/>
  <c r="K46" i="1"/>
  <c r="K46" i="10" s="1"/>
  <c r="D335" i="1" l="1"/>
  <c r="G336" i="1"/>
  <c r="B335" i="1"/>
  <c r="C81" i="1"/>
  <c r="E80" i="10"/>
  <c r="P47" i="1"/>
  <c r="N47" i="10" s="1"/>
  <c r="O46" i="1"/>
  <c r="M46" i="10" s="1"/>
  <c r="B47" i="1"/>
  <c r="D47" i="10" s="1"/>
  <c r="D48" i="1"/>
  <c r="F48" i="10" s="1"/>
  <c r="G49" i="1"/>
  <c r="G49" i="10" s="1"/>
  <c r="E48" i="1"/>
  <c r="B48" i="10" s="1"/>
  <c r="A49" i="1"/>
  <c r="Q47" i="1"/>
  <c r="L47" i="1"/>
  <c r="J46" i="1"/>
  <c r="J46" i="10" s="1"/>
  <c r="K47" i="1"/>
  <c r="K47" i="10" s="1"/>
  <c r="D336" i="1" l="1"/>
  <c r="B336" i="1" s="1"/>
  <c r="G337" i="1"/>
  <c r="C82" i="1"/>
  <c r="E81" i="10"/>
  <c r="B48" i="1"/>
  <c r="D48" i="10" s="1"/>
  <c r="L48" i="1"/>
  <c r="A49" i="10"/>
  <c r="O48" i="1"/>
  <c r="M48" i="10" s="1"/>
  <c r="O47" i="1"/>
  <c r="M47" i="10" s="1"/>
  <c r="Q48" i="1"/>
  <c r="D49" i="1"/>
  <c r="F49" i="10" s="1"/>
  <c r="G50" i="1"/>
  <c r="G50" i="10" s="1"/>
  <c r="B49" i="1"/>
  <c r="D49" i="10" s="1"/>
  <c r="P49" i="1"/>
  <c r="E49" i="1"/>
  <c r="B49" i="10" s="1"/>
  <c r="A50" i="1"/>
  <c r="J47" i="1"/>
  <c r="J47" i="10" s="1"/>
  <c r="K48" i="1"/>
  <c r="K48" i="10" s="1"/>
  <c r="D337" i="1" l="1"/>
  <c r="G338" i="1"/>
  <c r="B337" i="1"/>
  <c r="C83" i="1"/>
  <c r="E82" i="10"/>
  <c r="L49" i="1"/>
  <c r="A50" i="10"/>
  <c r="O49" i="1"/>
  <c r="M49" i="10" s="1"/>
  <c r="N49" i="10"/>
  <c r="Q49" i="1"/>
  <c r="D50" i="1"/>
  <c r="F50" i="10" s="1"/>
  <c r="G51" i="1"/>
  <c r="G51" i="10" s="1"/>
  <c r="B50" i="1"/>
  <c r="D50" i="10" s="1"/>
  <c r="E50" i="1"/>
  <c r="B50" i="10" s="1"/>
  <c r="A51" i="1"/>
  <c r="A51" i="10" s="1"/>
  <c r="P50" i="1"/>
  <c r="J48" i="1"/>
  <c r="J48" i="10" s="1"/>
  <c r="K49" i="1"/>
  <c r="K49" i="10" s="1"/>
  <c r="D338" i="1" l="1"/>
  <c r="G339" i="1"/>
  <c r="B338" i="1"/>
  <c r="C84" i="1"/>
  <c r="E83" i="10"/>
  <c r="O50" i="1"/>
  <c r="M50" i="10" s="1"/>
  <c r="N50" i="10"/>
  <c r="Q50" i="1"/>
  <c r="D51" i="1"/>
  <c r="F51" i="10" s="1"/>
  <c r="G52" i="1"/>
  <c r="G52" i="10" s="1"/>
  <c r="L50" i="1"/>
  <c r="E51" i="1"/>
  <c r="B51" i="10" s="1"/>
  <c r="P51" i="1"/>
  <c r="A52" i="1"/>
  <c r="J49" i="1"/>
  <c r="J49" i="10" s="1"/>
  <c r="K50" i="1"/>
  <c r="K50" i="10" s="1"/>
  <c r="D339" i="1" l="1"/>
  <c r="B339" i="1" s="1"/>
  <c r="G340" i="1"/>
  <c r="B51" i="1"/>
  <c r="D51" i="10" s="1"/>
  <c r="E84" i="10"/>
  <c r="C85" i="1"/>
  <c r="L51" i="1"/>
  <c r="A52" i="10"/>
  <c r="O51" i="1"/>
  <c r="M51" i="10" s="1"/>
  <c r="N51" i="10"/>
  <c r="Q51" i="1"/>
  <c r="G53" i="1"/>
  <c r="G53" i="10" s="1"/>
  <c r="D52" i="1"/>
  <c r="F52" i="10" s="1"/>
  <c r="B52" i="1"/>
  <c r="D52" i="10" s="1"/>
  <c r="A53" i="1"/>
  <c r="E52" i="1"/>
  <c r="B52" i="10" s="1"/>
  <c r="P52" i="1"/>
  <c r="J50" i="1"/>
  <c r="J50" i="10" s="1"/>
  <c r="K51" i="1"/>
  <c r="K51" i="10" s="1"/>
  <c r="D340" i="1" l="1"/>
  <c r="G341" i="1"/>
  <c r="B340" i="1"/>
  <c r="E85" i="10"/>
  <c r="C86" i="1"/>
  <c r="O52" i="1"/>
  <c r="M52" i="10" s="1"/>
  <c r="N52" i="10"/>
  <c r="Q52" i="1"/>
  <c r="A53" i="10"/>
  <c r="D53" i="1"/>
  <c r="G54" i="1"/>
  <c r="G54" i="10" s="1"/>
  <c r="L52" i="1"/>
  <c r="E53" i="1"/>
  <c r="B53" i="10" s="1"/>
  <c r="A54" i="1"/>
  <c r="P53" i="1"/>
  <c r="J51" i="1"/>
  <c r="J51" i="10" s="1"/>
  <c r="K52" i="1"/>
  <c r="K52" i="10" s="1"/>
  <c r="D341" i="1" l="1"/>
  <c r="B341" i="1" s="1"/>
  <c r="G342" i="1"/>
  <c r="C87" i="1"/>
  <c r="E86" i="10"/>
  <c r="B53" i="1"/>
  <c r="D53" i="10" s="1"/>
  <c r="F53" i="10"/>
  <c r="O53" i="1"/>
  <c r="M53" i="10" s="1"/>
  <c r="N53" i="10"/>
  <c r="Q53" i="1"/>
  <c r="A54" i="10"/>
  <c r="L53" i="1"/>
  <c r="D54" i="1"/>
  <c r="G55" i="1"/>
  <c r="G55" i="10" s="1"/>
  <c r="A55" i="1"/>
  <c r="A55" i="10" s="1"/>
  <c r="E54" i="1"/>
  <c r="B54" i="10" s="1"/>
  <c r="P54" i="1"/>
  <c r="J52" i="1"/>
  <c r="J52" i="10" s="1"/>
  <c r="K53" i="1"/>
  <c r="K53" i="10" s="1"/>
  <c r="D342" i="1" l="1"/>
  <c r="G343" i="1"/>
  <c r="C88" i="1"/>
  <c r="E87" i="10"/>
  <c r="B54" i="1"/>
  <c r="D54" i="10" s="1"/>
  <c r="F54" i="10"/>
  <c r="O54" i="1"/>
  <c r="M54" i="10" s="1"/>
  <c r="N54" i="10"/>
  <c r="Q54" i="1"/>
  <c r="A56" i="1"/>
  <c r="D55" i="1"/>
  <c r="F55" i="10" s="1"/>
  <c r="G56" i="1"/>
  <c r="G56" i="10" s="1"/>
  <c r="L54" i="1"/>
  <c r="E55" i="1"/>
  <c r="B55" i="10" s="1"/>
  <c r="P55" i="1"/>
  <c r="N55" i="10" s="1"/>
  <c r="J53" i="1"/>
  <c r="J53" i="10" s="1"/>
  <c r="K54" i="1"/>
  <c r="K54" i="10" s="1"/>
  <c r="D343" i="1" l="1"/>
  <c r="G344" i="1"/>
  <c r="B342" i="1"/>
  <c r="B343" i="1" s="1"/>
  <c r="E88" i="10"/>
  <c r="C89" i="1"/>
  <c r="Q55" i="1"/>
  <c r="A56" i="10"/>
  <c r="L55" i="1"/>
  <c r="E56" i="1"/>
  <c r="B56" i="10" s="1"/>
  <c r="A57" i="1"/>
  <c r="A57" i="10" s="1"/>
  <c r="B55" i="1"/>
  <c r="D55" i="10" s="1"/>
  <c r="D56" i="1"/>
  <c r="F56" i="10" s="1"/>
  <c r="G57" i="1"/>
  <c r="G57" i="10" s="1"/>
  <c r="O55" i="1"/>
  <c r="M55" i="10" s="1"/>
  <c r="P56" i="1"/>
  <c r="N56" i="10" s="1"/>
  <c r="J54" i="1"/>
  <c r="J54" i="10" s="1"/>
  <c r="K55" i="1"/>
  <c r="K55" i="10" s="1"/>
  <c r="D344" i="1" l="1"/>
  <c r="G345" i="1"/>
  <c r="B344" i="1"/>
  <c r="E89" i="10"/>
  <c r="C90" i="1"/>
  <c r="Q56" i="1"/>
  <c r="E57" i="1"/>
  <c r="B57" i="10" s="1"/>
  <c r="A58" i="1"/>
  <c r="A58" i="10" s="1"/>
  <c r="L56" i="1"/>
  <c r="D57" i="1"/>
  <c r="F57" i="10" s="1"/>
  <c r="G58" i="1"/>
  <c r="G58" i="10" s="1"/>
  <c r="B56" i="1"/>
  <c r="D56" i="10" s="1"/>
  <c r="J55" i="1"/>
  <c r="J55" i="10" s="1"/>
  <c r="K56" i="1"/>
  <c r="K56" i="10" s="1"/>
  <c r="O56" i="1"/>
  <c r="M56" i="10" s="1"/>
  <c r="P57" i="1"/>
  <c r="N57" i="10" s="1"/>
  <c r="D345" i="1" l="1"/>
  <c r="B345" i="1" s="1"/>
  <c r="G346" i="1"/>
  <c r="E90" i="10"/>
  <c r="C91" i="1"/>
  <c r="E58" i="1"/>
  <c r="B58" i="10" s="1"/>
  <c r="A59" i="1"/>
  <c r="L57" i="1"/>
  <c r="Q57" i="1"/>
  <c r="B57" i="1"/>
  <c r="D57" i="10" s="1"/>
  <c r="D58" i="1"/>
  <c r="F58" i="10" s="1"/>
  <c r="G59" i="1"/>
  <c r="G59" i="10" s="1"/>
  <c r="O57" i="1"/>
  <c r="M57" i="10" s="1"/>
  <c r="P58" i="1"/>
  <c r="N58" i="10" s="1"/>
  <c r="J56" i="1"/>
  <c r="J56" i="10" s="1"/>
  <c r="K57" i="1"/>
  <c r="K57" i="10" s="1"/>
  <c r="D346" i="1" l="1"/>
  <c r="B346" i="1" s="1"/>
  <c r="G347" i="1"/>
  <c r="C92" i="1"/>
  <c r="E91" i="10"/>
  <c r="B58" i="1"/>
  <c r="D58" i="10" s="1"/>
  <c r="Q58" i="1"/>
  <c r="A59" i="10"/>
  <c r="L58" i="1"/>
  <c r="E59" i="1"/>
  <c r="B59" i="10" s="1"/>
  <c r="A60" i="1"/>
  <c r="D59" i="1"/>
  <c r="F59" i="10" s="1"/>
  <c r="G60" i="1"/>
  <c r="G60" i="10" s="1"/>
  <c r="B59" i="1"/>
  <c r="D59" i="10" s="1"/>
  <c r="J57" i="1"/>
  <c r="J57" i="10" s="1"/>
  <c r="K58" i="1"/>
  <c r="K58" i="10" s="1"/>
  <c r="O58" i="1"/>
  <c r="M58" i="10" s="1"/>
  <c r="P59" i="1"/>
  <c r="N59" i="10" s="1"/>
  <c r="D347" i="1" l="1"/>
  <c r="G348" i="1"/>
  <c r="B347" i="1"/>
  <c r="C93" i="1"/>
  <c r="E92" i="10"/>
  <c r="Q59" i="1"/>
  <c r="A60" i="10"/>
  <c r="E60" i="1"/>
  <c r="B60" i="10" s="1"/>
  <c r="A61" i="1"/>
  <c r="Q60" i="1"/>
  <c r="L59" i="1"/>
  <c r="D60" i="1"/>
  <c r="F60" i="10" s="1"/>
  <c r="G61" i="1"/>
  <c r="G61" i="10" s="1"/>
  <c r="O59" i="1"/>
  <c r="M59" i="10" s="1"/>
  <c r="P60" i="1"/>
  <c r="N60" i="10" s="1"/>
  <c r="J58" i="1"/>
  <c r="J58" i="10" s="1"/>
  <c r="K59" i="1"/>
  <c r="K59" i="10" s="1"/>
  <c r="D348" i="1" l="1"/>
  <c r="G349" i="1"/>
  <c r="B348" i="1"/>
  <c r="C94" i="1"/>
  <c r="E93" i="10"/>
  <c r="L60" i="1"/>
  <c r="A61" i="10"/>
  <c r="A62" i="1"/>
  <c r="E61" i="1"/>
  <c r="B61" i="10" s="1"/>
  <c r="D61" i="1"/>
  <c r="F61" i="10" s="1"/>
  <c r="G62" i="1"/>
  <c r="G62" i="10" s="1"/>
  <c r="B60" i="1"/>
  <c r="D60" i="10" s="1"/>
  <c r="J59" i="1"/>
  <c r="J59" i="10" s="1"/>
  <c r="K60" i="1"/>
  <c r="K60" i="10" s="1"/>
  <c r="O60" i="1"/>
  <c r="M60" i="10" s="1"/>
  <c r="P61" i="1"/>
  <c r="N61" i="10" s="1"/>
  <c r="D349" i="1" l="1"/>
  <c r="G350" i="1"/>
  <c r="B349" i="1"/>
  <c r="C95" i="1"/>
  <c r="E94" i="10"/>
  <c r="B61" i="1"/>
  <c r="D61" i="10" s="1"/>
  <c r="Q61" i="1"/>
  <c r="A62" i="10"/>
  <c r="L61" i="1"/>
  <c r="E62" i="1"/>
  <c r="B62" i="10" s="1"/>
  <c r="A63" i="1"/>
  <c r="L62" i="1" s="1"/>
  <c r="D62" i="1"/>
  <c r="F62" i="10" s="1"/>
  <c r="G63" i="1"/>
  <c r="G63" i="10" s="1"/>
  <c r="O61" i="1"/>
  <c r="M61" i="10" s="1"/>
  <c r="P62" i="1"/>
  <c r="N62" i="10" s="1"/>
  <c r="J60" i="1"/>
  <c r="J60" i="10" s="1"/>
  <c r="K61" i="1"/>
  <c r="K61" i="10" s="1"/>
  <c r="D350" i="1" l="1"/>
  <c r="G351" i="1"/>
  <c r="B350" i="1"/>
  <c r="C96" i="1"/>
  <c r="E95" i="10"/>
  <c r="B62" i="1"/>
  <c r="D62" i="10" s="1"/>
  <c r="Q62" i="1"/>
  <c r="A63" i="10"/>
  <c r="E63" i="1"/>
  <c r="B63" i="10" s="1"/>
  <c r="A64" i="1"/>
  <c r="D63" i="1"/>
  <c r="F63" i="10" s="1"/>
  <c r="G64" i="1"/>
  <c r="G64" i="10" s="1"/>
  <c r="J61" i="1"/>
  <c r="J61" i="10" s="1"/>
  <c r="K62" i="1"/>
  <c r="K62" i="10" s="1"/>
  <c r="O62" i="1"/>
  <c r="M62" i="10" s="1"/>
  <c r="P63" i="1"/>
  <c r="N63" i="10" s="1"/>
  <c r="D351" i="1" l="1"/>
  <c r="B351" i="1" s="1"/>
  <c r="G352" i="1"/>
  <c r="D352" i="1" s="1"/>
  <c r="C97" i="1"/>
  <c r="E96" i="10"/>
  <c r="B63" i="1"/>
  <c r="D63" i="10" s="1"/>
  <c r="Q63" i="1"/>
  <c r="A64" i="10"/>
  <c r="A65" i="1"/>
  <c r="E64" i="1"/>
  <c r="B64" i="10" s="1"/>
  <c r="L63" i="1"/>
  <c r="D64" i="1"/>
  <c r="F64" i="10" s="1"/>
  <c r="G65" i="1"/>
  <c r="G65" i="10" s="1"/>
  <c r="J62" i="1"/>
  <c r="J62" i="10" s="1"/>
  <c r="K63" i="1"/>
  <c r="K63" i="10" s="1"/>
  <c r="O63" i="1"/>
  <c r="M63" i="10" s="1"/>
  <c r="P64" i="1"/>
  <c r="N64" i="10" s="1"/>
  <c r="B352" i="1" l="1"/>
  <c r="C98" i="1"/>
  <c r="E97" i="10"/>
  <c r="B64" i="1"/>
  <c r="D64" i="10" s="1"/>
  <c r="Q64" i="1"/>
  <c r="A65" i="10"/>
  <c r="L64" i="1"/>
  <c r="E65" i="1"/>
  <c r="B65" i="10" s="1"/>
  <c r="A66" i="1"/>
  <c r="D65" i="1"/>
  <c r="G66" i="1"/>
  <c r="O64" i="1"/>
  <c r="M64" i="10" s="1"/>
  <c r="P65" i="1"/>
  <c r="J63" i="1"/>
  <c r="J63" i="10" s="1"/>
  <c r="K64" i="1"/>
  <c r="K64" i="10" s="1"/>
  <c r="C99" i="1" l="1"/>
  <c r="E98" i="10"/>
  <c r="D66" i="1"/>
  <c r="G66" i="10"/>
  <c r="G67" i="1"/>
  <c r="B65" i="1"/>
  <c r="D65" i="10" s="1"/>
  <c r="F65" i="10"/>
  <c r="P66" i="1"/>
  <c r="N66" i="10" s="1"/>
  <c r="N65" i="10"/>
  <c r="A67" i="1"/>
  <c r="A67" i="10" s="1"/>
  <c r="A66" i="10"/>
  <c r="Q65" i="1"/>
  <c r="A68" i="1"/>
  <c r="E67" i="1"/>
  <c r="B67" i="10" s="1"/>
  <c r="L65" i="1"/>
  <c r="L66" i="1"/>
  <c r="E66" i="1"/>
  <c r="B66" i="10" s="1"/>
  <c r="O65" i="1"/>
  <c r="M65" i="10" s="1"/>
  <c r="J64" i="1"/>
  <c r="J64" i="10" s="1"/>
  <c r="K65" i="1"/>
  <c r="Q66" i="1" l="1"/>
  <c r="C100" i="1"/>
  <c r="E99" i="10"/>
  <c r="D67" i="1"/>
  <c r="G67" i="10"/>
  <c r="G68" i="1"/>
  <c r="B66" i="1"/>
  <c r="D66" i="10" s="1"/>
  <c r="F66" i="10"/>
  <c r="B67" i="1"/>
  <c r="D67" i="10" s="1"/>
  <c r="P67" i="1"/>
  <c r="N67" i="10" s="1"/>
  <c r="K66" i="1"/>
  <c r="K66" i="10" s="1"/>
  <c r="K65" i="10"/>
  <c r="Q67" i="1"/>
  <c r="A68" i="10"/>
  <c r="O66" i="1"/>
  <c r="M66" i="10" s="1"/>
  <c r="L67" i="1"/>
  <c r="A69" i="1"/>
  <c r="E68" i="1"/>
  <c r="B68" i="10" s="1"/>
  <c r="J65" i="1"/>
  <c r="J65" i="10" s="1"/>
  <c r="C101" i="1" l="1"/>
  <c r="E100" i="10"/>
  <c r="D68" i="1"/>
  <c r="G68" i="10"/>
  <c r="G69" i="1"/>
  <c r="F67" i="10"/>
  <c r="B68" i="1"/>
  <c r="D68" i="10" s="1"/>
  <c r="K67" i="1"/>
  <c r="K67" i="10" s="1"/>
  <c r="J66" i="1"/>
  <c r="J66" i="10" s="1"/>
  <c r="O67" i="1"/>
  <c r="M67" i="10" s="1"/>
  <c r="P68" i="1"/>
  <c r="N68" i="10" s="1"/>
  <c r="L68" i="1"/>
  <c r="A69" i="10"/>
  <c r="Q68" i="1"/>
  <c r="A70" i="1"/>
  <c r="A70" i="10" s="1"/>
  <c r="E69" i="1"/>
  <c r="B69" i="10" s="1"/>
  <c r="C102" i="1" l="1"/>
  <c r="E101" i="10"/>
  <c r="G69" i="10"/>
  <c r="G70" i="1"/>
  <c r="D69" i="1"/>
  <c r="B69" i="1" s="1"/>
  <c r="D69" i="10" s="1"/>
  <c r="F68" i="10"/>
  <c r="K68" i="1"/>
  <c r="K68" i="10" s="1"/>
  <c r="J67" i="1"/>
  <c r="J67" i="10" s="1"/>
  <c r="L69" i="1"/>
  <c r="Q69" i="1"/>
  <c r="O68" i="1"/>
  <c r="M68" i="10" s="1"/>
  <c r="P69" i="1"/>
  <c r="N69" i="10" s="1"/>
  <c r="A71" i="1"/>
  <c r="E70" i="1"/>
  <c r="B70" i="10" s="1"/>
  <c r="C103" i="1" l="1"/>
  <c r="E102" i="10"/>
  <c r="F69" i="10"/>
  <c r="G70" i="10"/>
  <c r="D70" i="1"/>
  <c r="B70" i="1" s="1"/>
  <c r="D70" i="10" s="1"/>
  <c r="G71" i="1"/>
  <c r="P70" i="1"/>
  <c r="N70" i="10" s="1"/>
  <c r="Q70" i="1"/>
  <c r="A71" i="10"/>
  <c r="K69" i="1"/>
  <c r="K69" i="10" s="1"/>
  <c r="J68" i="1"/>
  <c r="J68" i="10" s="1"/>
  <c r="O69" i="1"/>
  <c r="M69" i="10" s="1"/>
  <c r="L70" i="1"/>
  <c r="E71" i="1"/>
  <c r="B71" i="10" s="1"/>
  <c r="A72" i="1"/>
  <c r="A72" i="10" s="1"/>
  <c r="C104" i="1" l="1"/>
  <c r="E103" i="10"/>
  <c r="G71" i="10"/>
  <c r="D71" i="1"/>
  <c r="G72" i="1"/>
  <c r="F70" i="10"/>
  <c r="B71" i="1"/>
  <c r="D71" i="10" s="1"/>
  <c r="K70" i="1"/>
  <c r="K70" i="10" s="1"/>
  <c r="P71" i="1"/>
  <c r="N71" i="10" s="1"/>
  <c r="O70" i="1"/>
  <c r="M70" i="10" s="1"/>
  <c r="J69" i="1"/>
  <c r="J69" i="10" s="1"/>
  <c r="L71" i="1"/>
  <c r="Q71" i="1"/>
  <c r="E72" i="1"/>
  <c r="B72" i="10" s="1"/>
  <c r="A73" i="1"/>
  <c r="A73" i="10" s="1"/>
  <c r="L72" i="1"/>
  <c r="Q72" i="1" l="1"/>
  <c r="C105" i="1"/>
  <c r="E104" i="10"/>
  <c r="G72" i="10"/>
  <c r="D72" i="1"/>
  <c r="B72" i="1" s="1"/>
  <c r="D72" i="10" s="1"/>
  <c r="G73" i="1"/>
  <c r="F71" i="10"/>
  <c r="P72" i="1"/>
  <c r="N72" i="10" s="1"/>
  <c r="K71" i="1"/>
  <c r="K71" i="10" s="1"/>
  <c r="J70" i="1"/>
  <c r="J70" i="10" s="1"/>
  <c r="O71" i="1"/>
  <c r="M71" i="10" s="1"/>
  <c r="E73" i="1"/>
  <c r="B73" i="10" s="1"/>
  <c r="A74" i="1"/>
  <c r="A74" i="10" s="1"/>
  <c r="L73" i="1" l="1"/>
  <c r="Q73" i="1"/>
  <c r="C106" i="1"/>
  <c r="E105" i="10"/>
  <c r="G73" i="10"/>
  <c r="D73" i="1"/>
  <c r="B73" i="1" s="1"/>
  <c r="D73" i="10" s="1"/>
  <c r="G74" i="1"/>
  <c r="F72" i="10"/>
  <c r="K72" i="1"/>
  <c r="K72" i="10" s="1"/>
  <c r="P73" i="1"/>
  <c r="N73" i="10" s="1"/>
  <c r="O72" i="1"/>
  <c r="M72" i="10" s="1"/>
  <c r="J71" i="1"/>
  <c r="J71" i="10" s="1"/>
  <c r="E74" i="1"/>
  <c r="B74" i="10" s="1"/>
  <c r="A75" i="1"/>
  <c r="C107" i="1" l="1"/>
  <c r="E106" i="10"/>
  <c r="G74" i="10"/>
  <c r="D74" i="1"/>
  <c r="G75" i="1"/>
  <c r="F73" i="10"/>
  <c r="B74" i="1"/>
  <c r="D74" i="10" s="1"/>
  <c r="O73" i="1"/>
  <c r="M73" i="10" s="1"/>
  <c r="K73" i="1"/>
  <c r="K73" i="10" s="1"/>
  <c r="J72" i="1"/>
  <c r="J72" i="10" s="1"/>
  <c r="O74" i="1"/>
  <c r="M74" i="10" s="1"/>
  <c r="L74" i="1"/>
  <c r="A75" i="10"/>
  <c r="Q74" i="1"/>
  <c r="A76" i="1"/>
  <c r="A76" i="10" s="1"/>
  <c r="E75" i="1"/>
  <c r="B75" i="10" s="1"/>
  <c r="P75" i="1"/>
  <c r="C108" i="1" l="1"/>
  <c r="E107" i="10"/>
  <c r="F74" i="10"/>
  <c r="G75" i="10"/>
  <c r="D75" i="1"/>
  <c r="G76" i="1"/>
  <c r="O75" i="1"/>
  <c r="M75" i="10" s="1"/>
  <c r="N75" i="10"/>
  <c r="K74" i="1"/>
  <c r="K74" i="10" s="1"/>
  <c r="J73" i="1"/>
  <c r="J73" i="10" s="1"/>
  <c r="L75" i="1"/>
  <c r="Q75" i="1"/>
  <c r="E76" i="1"/>
  <c r="B76" i="10" s="1"/>
  <c r="P76" i="1"/>
  <c r="A77" i="1"/>
  <c r="A77" i="10" s="1"/>
  <c r="C109" i="1" l="1"/>
  <c r="E108" i="10"/>
  <c r="G76" i="10"/>
  <c r="G77" i="1"/>
  <c r="D76" i="1"/>
  <c r="F75" i="10"/>
  <c r="B76" i="1"/>
  <c r="D76" i="10" s="1"/>
  <c r="B75" i="1"/>
  <c r="D75" i="10" s="1"/>
  <c r="K75" i="1"/>
  <c r="K75" i="10" s="1"/>
  <c r="O76" i="1"/>
  <c r="M76" i="10" s="1"/>
  <c r="N76" i="10"/>
  <c r="J74" i="1"/>
  <c r="J74" i="10" s="1"/>
  <c r="E77" i="1"/>
  <c r="B77" i="10" s="1"/>
  <c r="P77" i="1"/>
  <c r="A78" i="1"/>
  <c r="A78" i="10" s="1"/>
  <c r="Q76" i="1"/>
  <c r="L76" i="1"/>
  <c r="C110" i="1" l="1"/>
  <c r="E109" i="10"/>
  <c r="F76" i="10"/>
  <c r="G77" i="10"/>
  <c r="D77" i="1"/>
  <c r="G78" i="1"/>
  <c r="K76" i="1"/>
  <c r="K76" i="10" s="1"/>
  <c r="J75" i="1"/>
  <c r="J75" i="10" s="1"/>
  <c r="O77" i="1"/>
  <c r="M77" i="10" s="1"/>
  <c r="N77" i="10"/>
  <c r="E78" i="1"/>
  <c r="B78" i="10" s="1"/>
  <c r="P78" i="1"/>
  <c r="A79" i="1"/>
  <c r="A79" i="10" s="1"/>
  <c r="L77" i="1"/>
  <c r="Q77" i="1"/>
  <c r="C111" i="1" l="1"/>
  <c r="E110" i="10"/>
  <c r="G78" i="10"/>
  <c r="D78" i="1"/>
  <c r="G79" i="1"/>
  <c r="F77" i="10"/>
  <c r="B77" i="1"/>
  <c r="D77" i="10" s="1"/>
  <c r="O78" i="1"/>
  <c r="M78" i="10" s="1"/>
  <c r="N78" i="10"/>
  <c r="K77" i="1"/>
  <c r="K77" i="10" s="1"/>
  <c r="J76" i="1"/>
  <c r="J76" i="10" s="1"/>
  <c r="P79" i="1"/>
  <c r="E79" i="1"/>
  <c r="B79" i="10" s="1"/>
  <c r="K79" i="1"/>
  <c r="A80" i="1"/>
  <c r="L79" i="1"/>
  <c r="L78" i="1"/>
  <c r="Q78" i="1"/>
  <c r="C112" i="1" l="1"/>
  <c r="E111" i="10"/>
  <c r="B78" i="1"/>
  <c r="D78" i="10" s="1"/>
  <c r="G79" i="10"/>
  <c r="D79" i="1"/>
  <c r="G80" i="1"/>
  <c r="F78" i="10"/>
  <c r="B79" i="1"/>
  <c r="D79" i="10" s="1"/>
  <c r="J78" i="1"/>
  <c r="J78" i="10" s="1"/>
  <c r="J77" i="1"/>
  <c r="J77" i="10" s="1"/>
  <c r="J79" i="1"/>
  <c r="J79" i="10" s="1"/>
  <c r="K79" i="10"/>
  <c r="Q79" i="1"/>
  <c r="A80" i="10"/>
  <c r="O79" i="1"/>
  <c r="M79" i="10" s="1"/>
  <c r="N79" i="10"/>
  <c r="E80" i="1"/>
  <c r="B80" i="10" s="1"/>
  <c r="P80" i="1"/>
  <c r="K80" i="1"/>
  <c r="A81" i="1"/>
  <c r="A81" i="10" s="1"/>
  <c r="C113" i="1" l="1"/>
  <c r="E112" i="10"/>
  <c r="G80" i="10"/>
  <c r="D80" i="1"/>
  <c r="B80" i="1" s="1"/>
  <c r="D80" i="10" s="1"/>
  <c r="G81" i="1"/>
  <c r="F79" i="10"/>
  <c r="Q80" i="1"/>
  <c r="O80" i="1"/>
  <c r="M80" i="10" s="1"/>
  <c r="N80" i="10"/>
  <c r="J80" i="1"/>
  <c r="J80" i="10" s="1"/>
  <c r="K80" i="10"/>
  <c r="L80" i="1"/>
  <c r="E81" i="1"/>
  <c r="B81" i="10" s="1"/>
  <c r="A82" i="1"/>
  <c r="K81" i="1"/>
  <c r="P81" i="1"/>
  <c r="C114" i="1" l="1"/>
  <c r="E113" i="10"/>
  <c r="G81" i="10"/>
  <c r="D81" i="1"/>
  <c r="G82" i="1"/>
  <c r="F80" i="10"/>
  <c r="B81" i="1"/>
  <c r="D81" i="10" s="1"/>
  <c r="O81" i="1"/>
  <c r="M81" i="10" s="1"/>
  <c r="N81" i="10"/>
  <c r="J81" i="1"/>
  <c r="J81" i="10" s="1"/>
  <c r="K81" i="10"/>
  <c r="Q81" i="1"/>
  <c r="A82" i="10"/>
  <c r="L81" i="1"/>
  <c r="E82" i="1"/>
  <c r="B82" i="10" s="1"/>
  <c r="A83" i="1"/>
  <c r="A83" i="10" s="1"/>
  <c r="P82" i="1"/>
  <c r="K82" i="1"/>
  <c r="C115" i="1" l="1"/>
  <c r="E114" i="10"/>
  <c r="G82" i="10"/>
  <c r="D82" i="1"/>
  <c r="G83" i="1"/>
  <c r="F81" i="10"/>
  <c r="B82" i="1"/>
  <c r="D82" i="10" s="1"/>
  <c r="O82" i="1"/>
  <c r="M82" i="10" s="1"/>
  <c r="N82" i="10"/>
  <c r="J82" i="1"/>
  <c r="J82" i="10" s="1"/>
  <c r="K82" i="10"/>
  <c r="Q82" i="1"/>
  <c r="L82" i="1"/>
  <c r="P83" i="1"/>
  <c r="E83" i="1"/>
  <c r="B83" i="10" s="1"/>
  <c r="K83" i="1"/>
  <c r="A84" i="1"/>
  <c r="C116" i="1" l="1"/>
  <c r="E115" i="10"/>
  <c r="G83" i="10"/>
  <c r="D83" i="1"/>
  <c r="G84" i="1"/>
  <c r="F82" i="10"/>
  <c r="B83" i="1"/>
  <c r="D83" i="10" s="1"/>
  <c r="Q83" i="1"/>
  <c r="A84" i="10"/>
  <c r="J83" i="1"/>
  <c r="J83" i="10" s="1"/>
  <c r="K83" i="10"/>
  <c r="O83" i="1"/>
  <c r="M83" i="10" s="1"/>
  <c r="N83" i="10"/>
  <c r="A85" i="1"/>
  <c r="A85" i="10" s="1"/>
  <c r="E84" i="1"/>
  <c r="B84" i="10" s="1"/>
  <c r="P84" i="1"/>
  <c r="K84" i="1"/>
  <c r="L83" i="1"/>
  <c r="C117" i="1" l="1"/>
  <c r="E116" i="10"/>
  <c r="D84" i="1"/>
  <c r="G84" i="10"/>
  <c r="G85" i="1"/>
  <c r="F83" i="10"/>
  <c r="B84" i="1"/>
  <c r="D84" i="10" s="1"/>
  <c r="O84" i="1"/>
  <c r="M84" i="10" s="1"/>
  <c r="N84" i="10"/>
  <c r="J84" i="1"/>
  <c r="J84" i="10" s="1"/>
  <c r="K84" i="10"/>
  <c r="A86" i="1"/>
  <c r="A86" i="10" s="1"/>
  <c r="E85" i="1"/>
  <c r="B85" i="10" s="1"/>
  <c r="P85" i="1"/>
  <c r="K85" i="1"/>
  <c r="L84" i="1"/>
  <c r="Q84" i="1"/>
  <c r="C118" i="1" l="1"/>
  <c r="E117" i="10"/>
  <c r="D85" i="1"/>
  <c r="G85" i="10"/>
  <c r="G86" i="1"/>
  <c r="F84" i="10"/>
  <c r="B85" i="1"/>
  <c r="D85" i="10" s="1"/>
  <c r="J85" i="1"/>
  <c r="J85" i="10" s="1"/>
  <c r="K85" i="10"/>
  <c r="O85" i="1"/>
  <c r="M85" i="10" s="1"/>
  <c r="N85" i="10"/>
  <c r="A87" i="1"/>
  <c r="A87" i="10" s="1"/>
  <c r="E86" i="1"/>
  <c r="B86" i="10" s="1"/>
  <c r="K86" i="1"/>
  <c r="P86" i="1"/>
  <c r="L85" i="1"/>
  <c r="Q85" i="1"/>
  <c r="C119" i="1" l="1"/>
  <c r="E118" i="10"/>
  <c r="D86" i="1"/>
  <c r="G86" i="10"/>
  <c r="G87" i="1"/>
  <c r="F85" i="10"/>
  <c r="B86" i="1"/>
  <c r="D86" i="10" s="1"/>
  <c r="O86" i="1"/>
  <c r="M86" i="10" s="1"/>
  <c r="N86" i="10"/>
  <c r="J86" i="1"/>
  <c r="J86" i="10" s="1"/>
  <c r="K86" i="10"/>
  <c r="L86" i="1"/>
  <c r="A88" i="1"/>
  <c r="Q87" i="1"/>
  <c r="E87" i="1"/>
  <c r="B87" i="10" s="1"/>
  <c r="L87" i="1"/>
  <c r="K87" i="1"/>
  <c r="P87" i="1"/>
  <c r="Q86" i="1"/>
  <c r="C120" i="1" l="1"/>
  <c r="E119" i="10"/>
  <c r="D87" i="1"/>
  <c r="G87" i="10"/>
  <c r="G88" i="1"/>
  <c r="F86" i="10"/>
  <c r="B87" i="1"/>
  <c r="D87" i="10" s="1"/>
  <c r="O87" i="1"/>
  <c r="M87" i="10" s="1"/>
  <c r="N87" i="10"/>
  <c r="J87" i="1"/>
  <c r="J87" i="10" s="1"/>
  <c r="K87" i="10"/>
  <c r="A89" i="1"/>
  <c r="A89" i="10" s="1"/>
  <c r="A88" i="10"/>
  <c r="A90" i="1"/>
  <c r="E89" i="1"/>
  <c r="B89" i="10" s="1"/>
  <c r="E88" i="1"/>
  <c r="B88" i="10" s="1"/>
  <c r="P88" i="1"/>
  <c r="N88" i="10" s="1"/>
  <c r="K88" i="1"/>
  <c r="K88" i="10" s="1"/>
  <c r="Q88" i="1" l="1"/>
  <c r="L88" i="1"/>
  <c r="C121" i="1"/>
  <c r="E120" i="10"/>
  <c r="D88" i="1"/>
  <c r="G88" i="10"/>
  <c r="G89" i="1"/>
  <c r="F87" i="10"/>
  <c r="B88" i="1"/>
  <c r="D88" i="10" s="1"/>
  <c r="Q89" i="1"/>
  <c r="A90" i="10"/>
  <c r="A91" i="1"/>
  <c r="E90" i="1"/>
  <c r="B90" i="10" s="1"/>
  <c r="L89" i="1"/>
  <c r="J88" i="1"/>
  <c r="J88" i="10" s="1"/>
  <c r="K89" i="1"/>
  <c r="K89" i="10" s="1"/>
  <c r="O88" i="1"/>
  <c r="M88" i="10" s="1"/>
  <c r="P89" i="1"/>
  <c r="N89" i="10" s="1"/>
  <c r="C122" i="1" l="1"/>
  <c r="E121" i="10"/>
  <c r="D89" i="1"/>
  <c r="F89" i="10" s="1"/>
  <c r="G89" i="10"/>
  <c r="G90" i="1"/>
  <c r="F88" i="10"/>
  <c r="B89" i="1"/>
  <c r="Q90" i="1"/>
  <c r="A91" i="10"/>
  <c r="A92" i="1"/>
  <c r="E91" i="1"/>
  <c r="B91" i="10" s="1"/>
  <c r="L90" i="1"/>
  <c r="J89" i="1"/>
  <c r="J89" i="10" s="1"/>
  <c r="K90" i="1"/>
  <c r="K90" i="10" s="1"/>
  <c r="O89" i="1"/>
  <c r="M89" i="10" s="1"/>
  <c r="P90" i="1"/>
  <c r="N90" i="10" s="1"/>
  <c r="C123" i="1" l="1"/>
  <c r="E122" i="10"/>
  <c r="D90" i="1"/>
  <c r="F90" i="10" s="1"/>
  <c r="G90" i="10"/>
  <c r="G91" i="1"/>
  <c r="B90" i="1"/>
  <c r="D90" i="10" s="1"/>
  <c r="D89" i="10"/>
  <c r="Q91" i="1"/>
  <c r="A92" i="10"/>
  <c r="L91" i="1"/>
  <c r="E92" i="1"/>
  <c r="B92" i="10" s="1"/>
  <c r="A93" i="1"/>
  <c r="A93" i="10" s="1"/>
  <c r="O90" i="1"/>
  <c r="M90" i="10" s="1"/>
  <c r="P91" i="1"/>
  <c r="N91" i="10" s="1"/>
  <c r="J90" i="1"/>
  <c r="J90" i="10" s="1"/>
  <c r="K91" i="1"/>
  <c r="K91" i="10" s="1"/>
  <c r="Q92" i="1" l="1"/>
  <c r="C124" i="1"/>
  <c r="E123" i="10"/>
  <c r="D91" i="1"/>
  <c r="G91" i="10"/>
  <c r="G92" i="1"/>
  <c r="L92" i="1"/>
  <c r="E93" i="1"/>
  <c r="B93" i="10" s="1"/>
  <c r="A94" i="1"/>
  <c r="A94" i="10" s="1"/>
  <c r="J91" i="1"/>
  <c r="J91" i="10" s="1"/>
  <c r="K92" i="1"/>
  <c r="K92" i="10" s="1"/>
  <c r="O91" i="1"/>
  <c r="M91" i="10" s="1"/>
  <c r="P92" i="1"/>
  <c r="N92" i="10" s="1"/>
  <c r="C125" i="1" l="1"/>
  <c r="E124" i="10"/>
  <c r="D92" i="1"/>
  <c r="G92" i="10"/>
  <c r="G93" i="1"/>
  <c r="B91" i="1"/>
  <c r="D91" i="10" s="1"/>
  <c r="F91" i="10"/>
  <c r="B92" i="1"/>
  <c r="D92" i="10" s="1"/>
  <c r="L93" i="1"/>
  <c r="E94" i="1"/>
  <c r="B94" i="10" s="1"/>
  <c r="A95" i="1"/>
  <c r="A95" i="10" s="1"/>
  <c r="Q93" i="1"/>
  <c r="O92" i="1"/>
  <c r="M92" i="10" s="1"/>
  <c r="P93" i="1"/>
  <c r="N93" i="10" s="1"/>
  <c r="J92" i="1"/>
  <c r="J92" i="10" s="1"/>
  <c r="K93" i="1"/>
  <c r="K93" i="10" s="1"/>
  <c r="C126" i="1" l="1"/>
  <c r="E125" i="10"/>
  <c r="D93" i="1"/>
  <c r="B93" i="1" s="1"/>
  <c r="D93" i="10" s="1"/>
  <c r="G93" i="10"/>
  <c r="G94" i="1"/>
  <c r="F92" i="10"/>
  <c r="L94" i="1"/>
  <c r="E95" i="1"/>
  <c r="B95" i="10" s="1"/>
  <c r="A96" i="1"/>
  <c r="A96" i="10" s="1"/>
  <c r="Q94" i="1"/>
  <c r="J93" i="1"/>
  <c r="J93" i="10" s="1"/>
  <c r="K94" i="1"/>
  <c r="K94" i="10" s="1"/>
  <c r="O93" i="1"/>
  <c r="M93" i="10" s="1"/>
  <c r="P94" i="1"/>
  <c r="N94" i="10" s="1"/>
  <c r="C127" i="1" l="1"/>
  <c r="E126" i="10"/>
  <c r="Q95" i="1"/>
  <c r="D94" i="1"/>
  <c r="G94" i="10"/>
  <c r="G95" i="1"/>
  <c r="F93" i="10"/>
  <c r="B94" i="1"/>
  <c r="D94" i="10" s="1"/>
  <c r="E96" i="1"/>
  <c r="B96" i="10" s="1"/>
  <c r="A97" i="1"/>
  <c r="L96" i="1" s="1"/>
  <c r="L95" i="1"/>
  <c r="O94" i="1"/>
  <c r="M94" i="10" s="1"/>
  <c r="P95" i="1"/>
  <c r="N95" i="10" s="1"/>
  <c r="J94" i="1"/>
  <c r="J94" i="10" s="1"/>
  <c r="K95" i="1"/>
  <c r="K95" i="10" s="1"/>
  <c r="C128" i="1" l="1"/>
  <c r="E127" i="10"/>
  <c r="D95" i="1"/>
  <c r="G95" i="10"/>
  <c r="G96" i="1"/>
  <c r="F94" i="10"/>
  <c r="B95" i="1"/>
  <c r="D95" i="10" s="1"/>
  <c r="Q96" i="1"/>
  <c r="A97" i="10"/>
  <c r="E97" i="1"/>
  <c r="B97" i="10" s="1"/>
  <c r="A98" i="1"/>
  <c r="A98" i="10" s="1"/>
  <c r="J95" i="1"/>
  <c r="J95" i="10" s="1"/>
  <c r="K96" i="1"/>
  <c r="K96" i="10" s="1"/>
  <c r="O95" i="1"/>
  <c r="M95" i="10" s="1"/>
  <c r="P96" i="1"/>
  <c r="N96" i="10" s="1"/>
  <c r="L97" i="1" l="1"/>
  <c r="C129" i="1"/>
  <c r="E128" i="10"/>
  <c r="D96" i="1"/>
  <c r="G96" i="10"/>
  <c r="G97" i="1"/>
  <c r="F95" i="10"/>
  <c r="B96" i="1"/>
  <c r="D96" i="10" s="1"/>
  <c r="A99" i="1"/>
  <c r="E98" i="1"/>
  <c r="B98" i="10" s="1"/>
  <c r="Q97" i="1"/>
  <c r="J96" i="1"/>
  <c r="J96" i="10" s="1"/>
  <c r="K97" i="1"/>
  <c r="K97" i="10" s="1"/>
  <c r="O96" i="1"/>
  <c r="M96" i="10" s="1"/>
  <c r="P97" i="1"/>
  <c r="N97" i="10" s="1"/>
  <c r="C130" i="1" l="1"/>
  <c r="E129" i="10"/>
  <c r="D97" i="1"/>
  <c r="G97" i="10"/>
  <c r="G98" i="1"/>
  <c r="F96" i="10"/>
  <c r="B97" i="1"/>
  <c r="D97" i="10" s="1"/>
  <c r="Q98" i="1"/>
  <c r="A99" i="10"/>
  <c r="L98" i="1"/>
  <c r="E99" i="1"/>
  <c r="B99" i="10" s="1"/>
  <c r="A100" i="1"/>
  <c r="O97" i="1"/>
  <c r="M97" i="10" s="1"/>
  <c r="P98" i="1"/>
  <c r="N98" i="10" s="1"/>
  <c r="J97" i="1"/>
  <c r="J97" i="10" s="1"/>
  <c r="K98" i="1"/>
  <c r="K98" i="10" s="1"/>
  <c r="C131" i="1" l="1"/>
  <c r="E130" i="10"/>
  <c r="D98" i="1"/>
  <c r="G98" i="10"/>
  <c r="G99" i="1"/>
  <c r="F97" i="10"/>
  <c r="B98" i="1"/>
  <c r="D98" i="10" s="1"/>
  <c r="Q99" i="1"/>
  <c r="A100" i="10"/>
  <c r="L99" i="1"/>
  <c r="E100" i="1"/>
  <c r="B100" i="10" s="1"/>
  <c r="A101" i="1"/>
  <c r="A101" i="10" s="1"/>
  <c r="Q100" i="1"/>
  <c r="J98" i="1"/>
  <c r="J98" i="10" s="1"/>
  <c r="K99" i="1"/>
  <c r="K99" i="10" s="1"/>
  <c r="O98" i="1"/>
  <c r="M98" i="10" s="1"/>
  <c r="P99" i="1"/>
  <c r="N99" i="10" s="1"/>
  <c r="C132" i="1" l="1"/>
  <c r="E131" i="10"/>
  <c r="G99" i="10"/>
  <c r="D99" i="1"/>
  <c r="F99" i="10" s="1"/>
  <c r="G100" i="1"/>
  <c r="F98" i="10"/>
  <c r="B99" i="1"/>
  <c r="L100" i="1"/>
  <c r="E101" i="1"/>
  <c r="B101" i="10" s="1"/>
  <c r="P101" i="1"/>
  <c r="A102" i="1"/>
  <c r="A102" i="10" s="1"/>
  <c r="J99" i="1"/>
  <c r="J99" i="10" s="1"/>
  <c r="K100" i="1"/>
  <c r="K100" i="10" s="1"/>
  <c r="O100" i="1"/>
  <c r="M100" i="10" s="1"/>
  <c r="O99" i="1"/>
  <c r="M99" i="10" s="1"/>
  <c r="L101" i="1" l="1"/>
  <c r="C133" i="1"/>
  <c r="E132" i="10"/>
  <c r="D99" i="10"/>
  <c r="G100" i="10"/>
  <c r="D100" i="1"/>
  <c r="G101" i="1"/>
  <c r="O101" i="1"/>
  <c r="M101" i="10" s="1"/>
  <c r="N101" i="10"/>
  <c r="Q101" i="1"/>
  <c r="P102" i="1"/>
  <c r="E102" i="1"/>
  <c r="B102" i="10" s="1"/>
  <c r="A103" i="1"/>
  <c r="A103" i="10" s="1"/>
  <c r="L102" i="1"/>
  <c r="J100" i="1"/>
  <c r="J100" i="10" s="1"/>
  <c r="K101" i="1"/>
  <c r="K101" i="10" s="1"/>
  <c r="Q102" i="1" l="1"/>
  <c r="C134" i="1"/>
  <c r="E133" i="10"/>
  <c r="G101" i="10"/>
  <c r="G102" i="1"/>
  <c r="D101" i="1"/>
  <c r="B101" i="1" s="1"/>
  <c r="D101" i="10" s="1"/>
  <c r="F100" i="10"/>
  <c r="B100" i="1"/>
  <c r="D100" i="10" s="1"/>
  <c r="O102" i="1"/>
  <c r="M102" i="10" s="1"/>
  <c r="N102" i="10"/>
  <c r="E103" i="1"/>
  <c r="B103" i="10" s="1"/>
  <c r="K103" i="1"/>
  <c r="P103" i="1"/>
  <c r="A104" i="1"/>
  <c r="A104" i="10" s="1"/>
  <c r="J101" i="1"/>
  <c r="J101" i="10" s="1"/>
  <c r="J102" i="1"/>
  <c r="J102" i="10" s="1"/>
  <c r="C135" i="1" l="1"/>
  <c r="E134" i="10"/>
  <c r="F101" i="10"/>
  <c r="G102" i="10"/>
  <c r="D102" i="1"/>
  <c r="B102" i="1" s="1"/>
  <c r="D102" i="10" s="1"/>
  <c r="G103" i="1"/>
  <c r="L103" i="1"/>
  <c r="J103" i="1"/>
  <c r="J103" i="10" s="1"/>
  <c r="K103" i="10"/>
  <c r="O103" i="1"/>
  <c r="M103" i="10" s="1"/>
  <c r="N103" i="10"/>
  <c r="Q103" i="1"/>
  <c r="E104" i="1"/>
  <c r="B104" i="10" s="1"/>
  <c r="A105" i="1"/>
  <c r="A105" i="10" s="1"/>
  <c r="P104" i="1"/>
  <c r="K104" i="1"/>
  <c r="L104" i="1" l="1"/>
  <c r="Q104" i="1"/>
  <c r="C136" i="1"/>
  <c r="E135" i="10"/>
  <c r="G103" i="10"/>
  <c r="G104" i="1"/>
  <c r="D103" i="1"/>
  <c r="B103" i="1" s="1"/>
  <c r="D103" i="10" s="1"/>
  <c r="F102" i="10"/>
  <c r="O104" i="1"/>
  <c r="M104" i="10" s="1"/>
  <c r="N104" i="10"/>
  <c r="J104" i="1"/>
  <c r="J104" i="10" s="1"/>
  <c r="K104" i="10"/>
  <c r="P105" i="1"/>
  <c r="K105" i="1"/>
  <c r="E105" i="1"/>
  <c r="B105" i="10" s="1"/>
  <c r="A106" i="1"/>
  <c r="A106" i="10" s="1"/>
  <c r="C137" i="1" l="1"/>
  <c r="E136" i="10"/>
  <c r="G104" i="10"/>
  <c r="D104" i="1"/>
  <c r="G105" i="1"/>
  <c r="F103" i="10"/>
  <c r="B104" i="1"/>
  <c r="D104" i="10" s="1"/>
  <c r="J105" i="1"/>
  <c r="J105" i="10" s="1"/>
  <c r="K105" i="10"/>
  <c r="O105" i="1"/>
  <c r="M105" i="10" s="1"/>
  <c r="N105" i="10"/>
  <c r="L105" i="1"/>
  <c r="E106" i="1"/>
  <c r="B106" i="10" s="1"/>
  <c r="K106" i="1"/>
  <c r="P106" i="1"/>
  <c r="A107" i="1"/>
  <c r="A107" i="10" s="1"/>
  <c r="Q105" i="1"/>
  <c r="Q106" i="1" l="1"/>
  <c r="C138" i="1"/>
  <c r="E137" i="10"/>
  <c r="G105" i="10"/>
  <c r="G106" i="1"/>
  <c r="D105" i="1"/>
  <c r="F105" i="10" s="1"/>
  <c r="F104" i="10"/>
  <c r="B105" i="1"/>
  <c r="L106" i="1"/>
  <c r="O106" i="1"/>
  <c r="M106" i="10" s="1"/>
  <c r="N106" i="10"/>
  <c r="J106" i="1"/>
  <c r="J106" i="10" s="1"/>
  <c r="K106" i="10"/>
  <c r="K107" i="1"/>
  <c r="P107" i="1"/>
  <c r="E107" i="1"/>
  <c r="B107" i="10" s="1"/>
  <c r="A108" i="1"/>
  <c r="A108" i="10" s="1"/>
  <c r="C139" i="1" l="1"/>
  <c r="E138" i="10"/>
  <c r="D105" i="10"/>
  <c r="G106" i="10"/>
  <c r="D106" i="1"/>
  <c r="G107" i="1"/>
  <c r="Q107" i="1"/>
  <c r="L107" i="1"/>
  <c r="O107" i="1"/>
  <c r="M107" i="10" s="1"/>
  <c r="N107" i="10"/>
  <c r="J107" i="1"/>
  <c r="J107" i="10" s="1"/>
  <c r="K107" i="10"/>
  <c r="K108" i="1"/>
  <c r="E108" i="1"/>
  <c r="B108" i="10" s="1"/>
  <c r="P108" i="1"/>
  <c r="A109" i="1"/>
  <c r="C140" i="1" l="1"/>
  <c r="E139" i="10"/>
  <c r="G107" i="10"/>
  <c r="D107" i="1"/>
  <c r="G108" i="1"/>
  <c r="F106" i="10"/>
  <c r="B106" i="1"/>
  <c r="D106" i="10" s="1"/>
  <c r="L108" i="1"/>
  <c r="A109" i="10"/>
  <c r="O108" i="1"/>
  <c r="M108" i="10" s="1"/>
  <c r="N108" i="10"/>
  <c r="J108" i="1"/>
  <c r="J108" i="10" s="1"/>
  <c r="K108" i="10"/>
  <c r="Q108" i="1"/>
  <c r="E109" i="1"/>
  <c r="B109" i="10" s="1"/>
  <c r="K109" i="1"/>
  <c r="P109" i="1"/>
  <c r="A110" i="1"/>
  <c r="A110" i="10" s="1"/>
  <c r="C141" i="1" l="1"/>
  <c r="E140" i="10"/>
  <c r="L109" i="1"/>
  <c r="G108" i="10"/>
  <c r="D108" i="1"/>
  <c r="G109" i="1"/>
  <c r="B107" i="1"/>
  <c r="D107" i="10" s="1"/>
  <c r="F107" i="10"/>
  <c r="B108" i="1"/>
  <c r="D108" i="10" s="1"/>
  <c r="O109" i="1"/>
  <c r="M109" i="10" s="1"/>
  <c r="N109" i="10"/>
  <c r="Q109" i="1"/>
  <c r="J109" i="1"/>
  <c r="J109" i="10" s="1"/>
  <c r="K109" i="10"/>
  <c r="E110" i="1"/>
  <c r="B110" i="10" s="1"/>
  <c r="P110" i="1"/>
  <c r="A111" i="1"/>
  <c r="A111" i="10" s="1"/>
  <c r="K110" i="1"/>
  <c r="C142" i="1" l="1"/>
  <c r="E141" i="10"/>
  <c r="L110" i="1"/>
  <c r="Q110" i="1"/>
  <c r="G109" i="10"/>
  <c r="D109" i="1"/>
  <c r="G110" i="1"/>
  <c r="F108" i="10"/>
  <c r="B109" i="1"/>
  <c r="D109" i="10" s="1"/>
  <c r="J110" i="1"/>
  <c r="J110" i="10" s="1"/>
  <c r="K110" i="10"/>
  <c r="O110" i="1"/>
  <c r="M110" i="10" s="1"/>
  <c r="N110" i="10"/>
  <c r="K111" i="1"/>
  <c r="E111" i="1"/>
  <c r="B111" i="10" s="1"/>
  <c r="P111" i="1"/>
  <c r="A112" i="1"/>
  <c r="A112" i="10" s="1"/>
  <c r="L111" i="1" l="1"/>
  <c r="C143" i="1"/>
  <c r="E142" i="10"/>
  <c r="G110" i="10"/>
  <c r="D110" i="1"/>
  <c r="F110" i="10" s="1"/>
  <c r="G111" i="1"/>
  <c r="F109" i="10"/>
  <c r="B110" i="1"/>
  <c r="Q111" i="1"/>
  <c r="O111" i="1"/>
  <c r="M111" i="10" s="1"/>
  <c r="N111" i="10"/>
  <c r="J111" i="1"/>
  <c r="J111" i="10" s="1"/>
  <c r="K111" i="10"/>
  <c r="E112" i="1"/>
  <c r="B112" i="10" s="1"/>
  <c r="A113" i="1"/>
  <c r="K112" i="1"/>
  <c r="P112" i="1"/>
  <c r="C144" i="1" l="1"/>
  <c r="E143" i="10"/>
  <c r="D110" i="10"/>
  <c r="G111" i="10"/>
  <c r="G112" i="1"/>
  <c r="D111" i="1"/>
  <c r="O112" i="1"/>
  <c r="M112" i="10" s="1"/>
  <c r="N112" i="10"/>
  <c r="J112" i="1"/>
  <c r="J112" i="10" s="1"/>
  <c r="K112" i="10"/>
  <c r="Q112" i="1"/>
  <c r="A113" i="10"/>
  <c r="L112" i="1"/>
  <c r="P113" i="1"/>
  <c r="E113" i="1"/>
  <c r="B113" i="10" s="1"/>
  <c r="K113" i="1"/>
  <c r="A114" i="1"/>
  <c r="C145" i="1" l="1"/>
  <c r="E144" i="10"/>
  <c r="F111" i="10"/>
  <c r="G112" i="10"/>
  <c r="D112" i="1"/>
  <c r="F112" i="10" s="1"/>
  <c r="G113" i="1"/>
  <c r="B111" i="1"/>
  <c r="D111" i="10" s="1"/>
  <c r="J113" i="1"/>
  <c r="J113" i="10" s="1"/>
  <c r="K113" i="10"/>
  <c r="L113" i="1"/>
  <c r="A114" i="10"/>
  <c r="O113" i="1"/>
  <c r="M113" i="10" s="1"/>
  <c r="N113" i="10"/>
  <c r="Q113" i="1"/>
  <c r="P114" i="1"/>
  <c r="A115" i="1"/>
  <c r="A115" i="10" s="1"/>
  <c r="E114" i="1"/>
  <c r="B114" i="10" s="1"/>
  <c r="K114" i="1"/>
  <c r="C146" i="1" l="1"/>
  <c r="E145" i="10"/>
  <c r="L114" i="1"/>
  <c r="Q114" i="1"/>
  <c r="G113" i="10"/>
  <c r="G114" i="1"/>
  <c r="D113" i="1"/>
  <c r="B112" i="1"/>
  <c r="D112" i="10" s="1"/>
  <c r="O114" i="1"/>
  <c r="M114" i="10" s="1"/>
  <c r="N114" i="10"/>
  <c r="J114" i="1"/>
  <c r="J114" i="10" s="1"/>
  <c r="K114" i="10"/>
  <c r="K115" i="1"/>
  <c r="P115" i="1"/>
  <c r="E115" i="1"/>
  <c r="B115" i="10" s="1"/>
  <c r="A116" i="1"/>
  <c r="A116" i="10" s="1"/>
  <c r="C147" i="1" l="1"/>
  <c r="E146" i="10"/>
  <c r="B113" i="1"/>
  <c r="D113" i="10" s="1"/>
  <c r="F113" i="10"/>
  <c r="G114" i="10"/>
  <c r="G115" i="1"/>
  <c r="D114" i="1"/>
  <c r="B114" i="1" s="1"/>
  <c r="D114" i="10" s="1"/>
  <c r="L115" i="1"/>
  <c r="Q115" i="1"/>
  <c r="J115" i="1"/>
  <c r="J115" i="10" s="1"/>
  <c r="K115" i="10"/>
  <c r="O115" i="1"/>
  <c r="M115" i="10" s="1"/>
  <c r="N115" i="10"/>
  <c r="E116" i="1"/>
  <c r="B116" i="10" s="1"/>
  <c r="K116" i="1"/>
  <c r="P116" i="1"/>
  <c r="A117" i="1"/>
  <c r="A117" i="10" s="1"/>
  <c r="L116" i="1" l="1"/>
  <c r="C148" i="1"/>
  <c r="E147" i="10"/>
  <c r="Q116" i="1"/>
  <c r="G115" i="10"/>
  <c r="D115" i="1"/>
  <c r="G116" i="1"/>
  <c r="F114" i="10"/>
  <c r="B115" i="1"/>
  <c r="D115" i="10" s="1"/>
  <c r="O116" i="1"/>
  <c r="M116" i="10" s="1"/>
  <c r="N116" i="10"/>
  <c r="J116" i="1"/>
  <c r="J116" i="10" s="1"/>
  <c r="K116" i="10"/>
  <c r="E117" i="1"/>
  <c r="B117" i="10" s="1"/>
  <c r="K117" i="1"/>
  <c r="P117" i="1"/>
  <c r="A118" i="1"/>
  <c r="L117" i="1" s="1"/>
  <c r="C149" i="1" l="1"/>
  <c r="E148" i="10"/>
  <c r="F115" i="10"/>
  <c r="G116" i="10"/>
  <c r="D116" i="1"/>
  <c r="F116" i="10" s="1"/>
  <c r="G117" i="1"/>
  <c r="J117" i="1"/>
  <c r="J117" i="10" s="1"/>
  <c r="K117" i="10"/>
  <c r="O117" i="1"/>
  <c r="M117" i="10" s="1"/>
  <c r="N117" i="10"/>
  <c r="Q117" i="1"/>
  <c r="A118" i="10"/>
  <c r="P118" i="1"/>
  <c r="K118" i="1"/>
  <c r="E118" i="1"/>
  <c r="B118" i="10" s="1"/>
  <c r="A119" i="1"/>
  <c r="A119" i="10" s="1"/>
  <c r="C150" i="1" l="1"/>
  <c r="E149" i="10"/>
  <c r="B116" i="1"/>
  <c r="D116" i="10" s="1"/>
  <c r="G117" i="10"/>
  <c r="G118" i="1"/>
  <c r="D117" i="1"/>
  <c r="L118" i="1"/>
  <c r="Q118" i="1"/>
  <c r="J118" i="1"/>
  <c r="J118" i="10" s="1"/>
  <c r="K118" i="10"/>
  <c r="O118" i="1"/>
  <c r="M118" i="10" s="1"/>
  <c r="N118" i="10"/>
  <c r="K119" i="1"/>
  <c r="E119" i="1"/>
  <c r="B119" i="10" s="1"/>
  <c r="P119" i="1"/>
  <c r="A120" i="1"/>
  <c r="A120" i="10" s="1"/>
  <c r="L119" i="1" l="1"/>
  <c r="Q119" i="1"/>
  <c r="C151" i="1"/>
  <c r="E150" i="10"/>
  <c r="B117" i="1"/>
  <c r="D117" i="10" s="1"/>
  <c r="F117" i="10"/>
  <c r="G118" i="10"/>
  <c r="D118" i="1"/>
  <c r="G119" i="1"/>
  <c r="O119" i="1"/>
  <c r="M119" i="10" s="1"/>
  <c r="N119" i="10"/>
  <c r="J119" i="1"/>
  <c r="J119" i="10" s="1"/>
  <c r="K119" i="10"/>
  <c r="E120" i="1"/>
  <c r="B120" i="10" s="1"/>
  <c r="K120" i="1"/>
  <c r="P120" i="1"/>
  <c r="A121" i="1"/>
  <c r="C152" i="1" l="1"/>
  <c r="E151" i="10"/>
  <c r="G119" i="10"/>
  <c r="D119" i="1"/>
  <c r="G120" i="1"/>
  <c r="F118" i="10"/>
  <c r="B118" i="1"/>
  <c r="D118" i="10" s="1"/>
  <c r="O120" i="1"/>
  <c r="M120" i="10" s="1"/>
  <c r="N120" i="10"/>
  <c r="Q120" i="1"/>
  <c r="A121" i="10"/>
  <c r="J120" i="1"/>
  <c r="J120" i="10" s="1"/>
  <c r="K120" i="10"/>
  <c r="L120" i="1"/>
  <c r="K121" i="1"/>
  <c r="E121" i="1"/>
  <c r="B121" i="10" s="1"/>
  <c r="P121" i="1"/>
  <c r="A122" i="1"/>
  <c r="A122" i="10" s="1"/>
  <c r="C153" i="1" l="1"/>
  <c r="E152" i="10"/>
  <c r="Q121" i="1"/>
  <c r="L121" i="1"/>
  <c r="G120" i="10"/>
  <c r="G121" i="1"/>
  <c r="D120" i="1"/>
  <c r="B120" i="1" s="1"/>
  <c r="D120" i="10" s="1"/>
  <c r="F119" i="10"/>
  <c r="B119" i="1"/>
  <c r="D119" i="10" s="1"/>
  <c r="J121" i="1"/>
  <c r="J121" i="10" s="1"/>
  <c r="K121" i="10"/>
  <c r="O121" i="1"/>
  <c r="M121" i="10" s="1"/>
  <c r="N121" i="10"/>
  <c r="A123" i="1"/>
  <c r="A123" i="10" s="1"/>
  <c r="K122" i="1"/>
  <c r="E122" i="1"/>
  <c r="B122" i="10" s="1"/>
  <c r="P122" i="1"/>
  <c r="C154" i="1" l="1"/>
  <c r="E153" i="10"/>
  <c r="Q122" i="1"/>
  <c r="F120" i="10"/>
  <c r="G121" i="10"/>
  <c r="D121" i="1"/>
  <c r="B121" i="1" s="1"/>
  <c r="D121" i="10" s="1"/>
  <c r="G122" i="1"/>
  <c r="O122" i="1"/>
  <c r="M122" i="10" s="1"/>
  <c r="N122" i="10"/>
  <c r="J122" i="1"/>
  <c r="J122" i="10" s="1"/>
  <c r="K122" i="10"/>
  <c r="L122" i="1"/>
  <c r="K123" i="1"/>
  <c r="P123" i="1"/>
  <c r="E123" i="1"/>
  <c r="B123" i="10" s="1"/>
  <c r="A124" i="1"/>
  <c r="A124" i="10" s="1"/>
  <c r="Q123" i="1" l="1"/>
  <c r="C155" i="1"/>
  <c r="E154" i="10"/>
  <c r="G122" i="10"/>
  <c r="D122" i="1"/>
  <c r="F122" i="10" s="1"/>
  <c r="G123" i="1"/>
  <c r="F121" i="10"/>
  <c r="B122" i="1"/>
  <c r="O123" i="1"/>
  <c r="M123" i="10" s="1"/>
  <c r="N123" i="10"/>
  <c r="J123" i="1"/>
  <c r="J123" i="10" s="1"/>
  <c r="K123" i="10"/>
  <c r="A125" i="1"/>
  <c r="Q124" i="1" s="1"/>
  <c r="E124" i="1"/>
  <c r="B124" i="10" s="1"/>
  <c r="P124" i="1"/>
  <c r="K124" i="1"/>
  <c r="L123" i="1"/>
  <c r="C156" i="1" l="1"/>
  <c r="E155" i="10"/>
  <c r="D122" i="10"/>
  <c r="G123" i="10"/>
  <c r="D123" i="1"/>
  <c r="G124" i="1"/>
  <c r="O124" i="1"/>
  <c r="M124" i="10" s="1"/>
  <c r="N124" i="10"/>
  <c r="L124" i="1"/>
  <c r="A125" i="10"/>
  <c r="J124" i="1"/>
  <c r="J124" i="10" s="1"/>
  <c r="K124" i="10"/>
  <c r="E125" i="1"/>
  <c r="B125" i="10" s="1"/>
  <c r="P125" i="1"/>
  <c r="K125" i="1"/>
  <c r="A126" i="1"/>
  <c r="A126" i="10" s="1"/>
  <c r="Q125" i="1" l="1"/>
  <c r="C157" i="1"/>
  <c r="E156" i="10"/>
  <c r="G124" i="10"/>
  <c r="D124" i="1"/>
  <c r="G125" i="1"/>
  <c r="F123" i="10"/>
  <c r="B123" i="1"/>
  <c r="D123" i="10" s="1"/>
  <c r="J125" i="1"/>
  <c r="J125" i="10" s="1"/>
  <c r="K125" i="10"/>
  <c r="O125" i="1"/>
  <c r="M125" i="10" s="1"/>
  <c r="N125" i="10"/>
  <c r="P126" i="1"/>
  <c r="K126" i="1"/>
  <c r="E126" i="1"/>
  <c r="B126" i="10" s="1"/>
  <c r="A127" i="1"/>
  <c r="Q126" i="1" s="1"/>
  <c r="L125" i="1"/>
  <c r="B124" i="1" l="1"/>
  <c r="D124" i="10" s="1"/>
  <c r="C158" i="1"/>
  <c r="E157" i="10"/>
  <c r="G125" i="10"/>
  <c r="D125" i="1"/>
  <c r="F125" i="10" s="1"/>
  <c r="G126" i="1"/>
  <c r="F124" i="10"/>
  <c r="B125" i="1"/>
  <c r="D125" i="10" s="1"/>
  <c r="O126" i="1"/>
  <c r="M126" i="10" s="1"/>
  <c r="N126" i="10"/>
  <c r="L126" i="1"/>
  <c r="A127" i="10"/>
  <c r="J126" i="1"/>
  <c r="J126" i="10" s="1"/>
  <c r="K126" i="10"/>
  <c r="K127" i="1"/>
  <c r="E127" i="1"/>
  <c r="B127" i="10" s="1"/>
  <c r="P127" i="1"/>
  <c r="A128" i="1"/>
  <c r="Q127" i="1" s="1"/>
  <c r="C159" i="1" l="1"/>
  <c r="E158" i="10"/>
  <c r="G126" i="10"/>
  <c r="D126" i="1"/>
  <c r="G127" i="1"/>
  <c r="L127" i="1"/>
  <c r="A128" i="10"/>
  <c r="J127" i="1"/>
  <c r="J127" i="10" s="1"/>
  <c r="K127" i="10"/>
  <c r="O127" i="1"/>
  <c r="M127" i="10" s="1"/>
  <c r="N127" i="10"/>
  <c r="A129" i="1"/>
  <c r="E128" i="1"/>
  <c r="B128" i="10" s="1"/>
  <c r="K128" i="1"/>
  <c r="P128" i="1"/>
  <c r="Q128" i="1"/>
  <c r="C160" i="1" l="1"/>
  <c r="E159" i="10"/>
  <c r="G127" i="10"/>
  <c r="D127" i="1"/>
  <c r="G128" i="1"/>
  <c r="B126" i="1"/>
  <c r="D126" i="10" s="1"/>
  <c r="F126" i="10"/>
  <c r="B127" i="1"/>
  <c r="D127" i="10" s="1"/>
  <c r="O128" i="1"/>
  <c r="M128" i="10" s="1"/>
  <c r="N128" i="10"/>
  <c r="J128" i="1"/>
  <c r="J128" i="10" s="1"/>
  <c r="K128" i="10"/>
  <c r="A130" i="1"/>
  <c r="A130" i="10" s="1"/>
  <c r="A129" i="10"/>
  <c r="L128" i="1"/>
  <c r="P129" i="1"/>
  <c r="N129" i="10" s="1"/>
  <c r="E129" i="1"/>
  <c r="B129" i="10" s="1"/>
  <c r="K129" i="1"/>
  <c r="K129" i="10" s="1"/>
  <c r="E130" i="1" l="1"/>
  <c r="B130" i="10" s="1"/>
  <c r="A131" i="1"/>
  <c r="L129" i="1"/>
  <c r="C161" i="1"/>
  <c r="E160" i="10"/>
  <c r="G128" i="10"/>
  <c r="D128" i="1"/>
  <c r="G129" i="1"/>
  <c r="F127" i="10"/>
  <c r="B128" i="1"/>
  <c r="D128" i="10" s="1"/>
  <c r="Q129" i="1"/>
  <c r="Q130" i="1"/>
  <c r="A131" i="10"/>
  <c r="L130" i="1"/>
  <c r="E131" i="1"/>
  <c r="B131" i="10" s="1"/>
  <c r="A132" i="1"/>
  <c r="A132" i="10" s="1"/>
  <c r="J129" i="1"/>
  <c r="J129" i="10" s="1"/>
  <c r="K130" i="1"/>
  <c r="K130" i="10" s="1"/>
  <c r="O129" i="1"/>
  <c r="M129" i="10" s="1"/>
  <c r="P130" i="1"/>
  <c r="N130" i="10" s="1"/>
  <c r="C162" i="1" l="1"/>
  <c r="E161" i="10"/>
  <c r="D129" i="1"/>
  <c r="G129" i="10"/>
  <c r="G130" i="1"/>
  <c r="F128" i="10"/>
  <c r="B129" i="1"/>
  <c r="D129" i="10" s="1"/>
  <c r="L131" i="1"/>
  <c r="Q131" i="1"/>
  <c r="A133" i="1"/>
  <c r="A133" i="10" s="1"/>
  <c r="E132" i="1"/>
  <c r="B132" i="10" s="1"/>
  <c r="O130" i="1"/>
  <c r="M130" i="10" s="1"/>
  <c r="P131" i="1"/>
  <c r="N131" i="10" s="1"/>
  <c r="J130" i="1"/>
  <c r="J130" i="10" s="1"/>
  <c r="K131" i="1"/>
  <c r="K131" i="10" s="1"/>
  <c r="C163" i="1" l="1"/>
  <c r="E162" i="10"/>
  <c r="Q132" i="1"/>
  <c r="D130" i="1"/>
  <c r="F130" i="10" s="1"/>
  <c r="G130" i="10"/>
  <c r="G131" i="1"/>
  <c r="F129" i="10"/>
  <c r="B130" i="1"/>
  <c r="L132" i="1"/>
  <c r="A134" i="1"/>
  <c r="A134" i="10" s="1"/>
  <c r="E133" i="1"/>
  <c r="B133" i="10" s="1"/>
  <c r="J131" i="1"/>
  <c r="J131" i="10" s="1"/>
  <c r="K132" i="1"/>
  <c r="K132" i="10" s="1"/>
  <c r="O131" i="1"/>
  <c r="M131" i="10" s="1"/>
  <c r="P132" i="1"/>
  <c r="N132" i="10" s="1"/>
  <c r="C164" i="1" l="1"/>
  <c r="E163" i="10"/>
  <c r="Q133" i="1"/>
  <c r="L133" i="1"/>
  <c r="D130" i="10"/>
  <c r="D131" i="1"/>
  <c r="F131" i="10" s="1"/>
  <c r="G131" i="10"/>
  <c r="G132" i="1"/>
  <c r="E134" i="1"/>
  <c r="B134" i="10" s="1"/>
  <c r="A135" i="1"/>
  <c r="A135" i="10" s="1"/>
  <c r="J132" i="1"/>
  <c r="J132" i="10" s="1"/>
  <c r="K133" i="1"/>
  <c r="K133" i="10" s="1"/>
  <c r="O132" i="1"/>
  <c r="M132" i="10" s="1"/>
  <c r="P133" i="1"/>
  <c r="N133" i="10" s="1"/>
  <c r="E164" i="10" l="1"/>
  <c r="C165" i="1"/>
  <c r="D132" i="1"/>
  <c r="G132" i="10"/>
  <c r="G133" i="1"/>
  <c r="B131" i="1"/>
  <c r="Q134" i="1"/>
  <c r="L134" i="1"/>
  <c r="E135" i="1"/>
  <c r="B135" i="10" s="1"/>
  <c r="A136" i="1"/>
  <c r="A136" i="10" s="1"/>
  <c r="O133" i="1"/>
  <c r="M133" i="10" s="1"/>
  <c r="P134" i="1"/>
  <c r="N134" i="10" s="1"/>
  <c r="J133" i="1"/>
  <c r="J133" i="10" s="1"/>
  <c r="K134" i="1"/>
  <c r="K134" i="10" s="1"/>
  <c r="L135" i="1" l="1"/>
  <c r="C166" i="1"/>
  <c r="E165" i="10"/>
  <c r="B132" i="1"/>
  <c r="D132" i="10" s="1"/>
  <c r="D131" i="10"/>
  <c r="D133" i="1"/>
  <c r="G133" i="10"/>
  <c r="G134" i="1"/>
  <c r="F132" i="10"/>
  <c r="B133" i="1"/>
  <c r="D133" i="10" s="1"/>
  <c r="Q135" i="1"/>
  <c r="E136" i="1"/>
  <c r="B136" i="10" s="1"/>
  <c r="A137" i="1"/>
  <c r="A137" i="10" s="1"/>
  <c r="O134" i="1"/>
  <c r="M134" i="10" s="1"/>
  <c r="P135" i="1"/>
  <c r="N135" i="10" s="1"/>
  <c r="J134" i="1"/>
  <c r="J134" i="10" s="1"/>
  <c r="K135" i="1"/>
  <c r="K135" i="10" s="1"/>
  <c r="C167" i="1" l="1"/>
  <c r="E166" i="10"/>
  <c r="D134" i="1"/>
  <c r="G134" i="10"/>
  <c r="G135" i="1"/>
  <c r="F133" i="10"/>
  <c r="B134" i="1"/>
  <c r="D134" i="10" s="1"/>
  <c r="L136" i="1"/>
  <c r="Q136" i="1"/>
  <c r="E137" i="1"/>
  <c r="B137" i="10" s="1"/>
  <c r="A138" i="1"/>
  <c r="A138" i="10" s="1"/>
  <c r="O135" i="1"/>
  <c r="M135" i="10" s="1"/>
  <c r="P136" i="1"/>
  <c r="N136" i="10" s="1"/>
  <c r="J135" i="1"/>
  <c r="J135" i="10" s="1"/>
  <c r="K136" i="1"/>
  <c r="K136" i="10" s="1"/>
  <c r="C168" i="1" l="1"/>
  <c r="E167" i="10"/>
  <c r="D135" i="1"/>
  <c r="G135" i="10"/>
  <c r="G136" i="1"/>
  <c r="F134" i="10"/>
  <c r="B135" i="1"/>
  <c r="D135" i="10" s="1"/>
  <c r="Q137" i="1"/>
  <c r="L137" i="1"/>
  <c r="E138" i="1"/>
  <c r="B138" i="10" s="1"/>
  <c r="P138" i="1"/>
  <c r="A139" i="1"/>
  <c r="A139" i="10" s="1"/>
  <c r="J136" i="1"/>
  <c r="J136" i="10" s="1"/>
  <c r="K137" i="1"/>
  <c r="K137" i="10" s="1"/>
  <c r="O136" i="1"/>
  <c r="M136" i="10" s="1"/>
  <c r="O137" i="1"/>
  <c r="M137" i="10" s="1"/>
  <c r="L138" i="1" l="1"/>
  <c r="Q138" i="1"/>
  <c r="C169" i="1"/>
  <c r="E168" i="10"/>
  <c r="D136" i="1"/>
  <c r="G136" i="10"/>
  <c r="G137" i="1"/>
  <c r="F135" i="10"/>
  <c r="B136" i="1"/>
  <c r="D136" i="10" s="1"/>
  <c r="O138" i="1"/>
  <c r="M138" i="10" s="1"/>
  <c r="N138" i="10"/>
  <c r="P139" i="1"/>
  <c r="E139" i="1"/>
  <c r="B139" i="10" s="1"/>
  <c r="A140" i="1"/>
  <c r="A140" i="10" s="1"/>
  <c r="J137" i="1"/>
  <c r="J137" i="10" s="1"/>
  <c r="K138" i="1"/>
  <c r="K138" i="10" s="1"/>
  <c r="C170" i="1" l="1"/>
  <c r="E169" i="10"/>
  <c r="L139" i="1"/>
  <c r="D137" i="1"/>
  <c r="B137" i="1" s="1"/>
  <c r="D137" i="10" s="1"/>
  <c r="G137" i="10"/>
  <c r="G138" i="1"/>
  <c r="F136" i="10"/>
  <c r="O139" i="1"/>
  <c r="M139" i="10" s="1"/>
  <c r="N139" i="10"/>
  <c r="Q139" i="1"/>
  <c r="K140" i="1"/>
  <c r="P140" i="1"/>
  <c r="E140" i="1"/>
  <c r="B140" i="10" s="1"/>
  <c r="A141" i="1"/>
  <c r="A141" i="10" s="1"/>
  <c r="J138" i="1"/>
  <c r="J138" i="10" s="1"/>
  <c r="J139" i="1"/>
  <c r="J139" i="10" s="1"/>
  <c r="C171" i="1" l="1"/>
  <c r="E170" i="10"/>
  <c r="D138" i="1"/>
  <c r="G138" i="10"/>
  <c r="G139" i="1"/>
  <c r="F137" i="10"/>
  <c r="B138" i="1"/>
  <c r="D138" i="10" s="1"/>
  <c r="O140" i="1"/>
  <c r="M140" i="10" s="1"/>
  <c r="N140" i="10"/>
  <c r="J140" i="1"/>
  <c r="J140" i="10" s="1"/>
  <c r="K140" i="10"/>
  <c r="E141" i="1"/>
  <c r="B141" i="10" s="1"/>
  <c r="P141" i="1"/>
  <c r="K141" i="1"/>
  <c r="A142" i="1"/>
  <c r="A142" i="10" s="1"/>
  <c r="L140" i="1"/>
  <c r="Q140" i="1"/>
  <c r="L141" i="1" l="1"/>
  <c r="Q141" i="1"/>
  <c r="C172" i="1"/>
  <c r="E171" i="10"/>
  <c r="D139" i="1"/>
  <c r="B139" i="1" s="1"/>
  <c r="D139" i="10" s="1"/>
  <c r="G139" i="10"/>
  <c r="G140" i="1"/>
  <c r="F138" i="10"/>
  <c r="J141" i="1"/>
  <c r="J141" i="10" s="1"/>
  <c r="K141" i="10"/>
  <c r="O141" i="1"/>
  <c r="M141" i="10" s="1"/>
  <c r="N141" i="10"/>
  <c r="P142" i="1"/>
  <c r="E142" i="1"/>
  <c r="B142" i="10" s="1"/>
  <c r="K142" i="1"/>
  <c r="A143" i="1"/>
  <c r="C173" i="1" l="1"/>
  <c r="E172" i="10"/>
  <c r="F139" i="10"/>
  <c r="D140" i="1"/>
  <c r="B140" i="1" s="1"/>
  <c r="D140" i="10" s="1"/>
  <c r="G140" i="10"/>
  <c r="G141" i="1"/>
  <c r="J142" i="1"/>
  <c r="J142" i="10" s="1"/>
  <c r="K142" i="10"/>
  <c r="Q142" i="1"/>
  <c r="A143" i="10"/>
  <c r="O142" i="1"/>
  <c r="M142" i="10" s="1"/>
  <c r="N142" i="10"/>
  <c r="L142" i="1"/>
  <c r="K143" i="1"/>
  <c r="A144" i="1"/>
  <c r="A144" i="10" s="1"/>
  <c r="P143" i="1"/>
  <c r="E143" i="1"/>
  <c r="B143" i="10" s="1"/>
  <c r="C174" i="1" l="1"/>
  <c r="E173" i="10"/>
  <c r="Q143" i="1"/>
  <c r="L143" i="1"/>
  <c r="D141" i="1"/>
  <c r="G141" i="10"/>
  <c r="G142" i="1"/>
  <c r="F140" i="10"/>
  <c r="B141" i="1"/>
  <c r="D141" i="10" s="1"/>
  <c r="O143" i="1"/>
  <c r="M143" i="10" s="1"/>
  <c r="N143" i="10"/>
  <c r="J143" i="1"/>
  <c r="J143" i="10" s="1"/>
  <c r="K143" i="10"/>
  <c r="P144" i="1"/>
  <c r="K144" i="1"/>
  <c r="E144" i="1"/>
  <c r="B144" i="10" s="1"/>
  <c r="A145" i="1"/>
  <c r="A145" i="10" s="1"/>
  <c r="C175" i="1" l="1"/>
  <c r="E174" i="10"/>
  <c r="D142" i="1"/>
  <c r="G142" i="10"/>
  <c r="G143" i="1"/>
  <c r="F141" i="10"/>
  <c r="B142" i="1"/>
  <c r="D142" i="10" s="1"/>
  <c r="Q144" i="1"/>
  <c r="J144" i="1"/>
  <c r="J144" i="10" s="1"/>
  <c r="K144" i="10"/>
  <c r="O144" i="1"/>
  <c r="M144" i="10" s="1"/>
  <c r="N144" i="10"/>
  <c r="L144" i="1"/>
  <c r="E145" i="1"/>
  <c r="B145" i="10" s="1"/>
  <c r="K145" i="1"/>
  <c r="P145" i="1"/>
  <c r="A146" i="1"/>
  <c r="A146" i="10" s="1"/>
  <c r="C176" i="1" l="1"/>
  <c r="E175" i="10"/>
  <c r="D143" i="1"/>
  <c r="G143" i="10"/>
  <c r="G144" i="1"/>
  <c r="F142" i="10"/>
  <c r="B143" i="1"/>
  <c r="D143" i="10" s="1"/>
  <c r="O145" i="1"/>
  <c r="M145" i="10" s="1"/>
  <c r="N145" i="10"/>
  <c r="L145" i="1"/>
  <c r="J145" i="1"/>
  <c r="J145" i="10" s="1"/>
  <c r="K145" i="10"/>
  <c r="Q145" i="1"/>
  <c r="E146" i="1"/>
  <c r="B146" i="10" s="1"/>
  <c r="P146" i="1"/>
  <c r="K146" i="1"/>
  <c r="A147" i="1"/>
  <c r="A147" i="10" s="1"/>
  <c r="C177" i="1" l="1"/>
  <c r="E176" i="10"/>
  <c r="D144" i="1"/>
  <c r="F144" i="10" s="1"/>
  <c r="G144" i="10"/>
  <c r="G145" i="1"/>
  <c r="F143" i="10"/>
  <c r="B144" i="1"/>
  <c r="O146" i="1"/>
  <c r="M146" i="10" s="1"/>
  <c r="N146" i="10"/>
  <c r="J146" i="1"/>
  <c r="J146" i="10" s="1"/>
  <c r="K146" i="10"/>
  <c r="P147" i="1"/>
  <c r="K147" i="1"/>
  <c r="E147" i="1"/>
  <c r="B147" i="10" s="1"/>
  <c r="A148" i="1"/>
  <c r="A148" i="10" s="1"/>
  <c r="Q146" i="1"/>
  <c r="L146" i="1"/>
  <c r="C178" i="1" l="1"/>
  <c r="E177" i="10"/>
  <c r="D144" i="10"/>
  <c r="D145" i="1"/>
  <c r="G145" i="10"/>
  <c r="G146" i="1"/>
  <c r="L147" i="1"/>
  <c r="O147" i="1"/>
  <c r="M147" i="10" s="1"/>
  <c r="N147" i="10"/>
  <c r="J147" i="1"/>
  <c r="J147" i="10" s="1"/>
  <c r="K147" i="10"/>
  <c r="K148" i="1"/>
  <c r="P148" i="1"/>
  <c r="E148" i="1"/>
  <c r="B148" i="10" s="1"/>
  <c r="A149" i="1"/>
  <c r="A149" i="10" s="1"/>
  <c r="Q148" i="1"/>
  <c r="Q147" i="1"/>
  <c r="C179" i="1" l="1"/>
  <c r="E178" i="10"/>
  <c r="G146" i="10"/>
  <c r="G147" i="1"/>
  <c r="D146" i="1"/>
  <c r="F146" i="10" s="1"/>
  <c r="F145" i="10"/>
  <c r="B145" i="1"/>
  <c r="D145" i="10" s="1"/>
  <c r="O148" i="1"/>
  <c r="M148" i="10" s="1"/>
  <c r="N148" i="10"/>
  <c r="J148" i="1"/>
  <c r="J148" i="10" s="1"/>
  <c r="K148" i="10"/>
  <c r="E149" i="1"/>
  <c r="B149" i="10" s="1"/>
  <c r="K149" i="1"/>
  <c r="P149" i="1"/>
  <c r="A150" i="1"/>
  <c r="L148" i="1"/>
  <c r="C180" i="1" l="1"/>
  <c r="E179" i="10"/>
  <c r="G147" i="10"/>
  <c r="G148" i="1"/>
  <c r="D147" i="1"/>
  <c r="B146" i="1"/>
  <c r="L149" i="1"/>
  <c r="A150" i="10"/>
  <c r="O149" i="1"/>
  <c r="M149" i="10" s="1"/>
  <c r="N149" i="10"/>
  <c r="Q149" i="1"/>
  <c r="J149" i="1"/>
  <c r="J149" i="10" s="1"/>
  <c r="K149" i="10"/>
  <c r="E150" i="1"/>
  <c r="B150" i="10" s="1"/>
  <c r="P150" i="1"/>
  <c r="A151" i="1"/>
  <c r="L150" i="1" s="1"/>
  <c r="K150" i="1"/>
  <c r="C181" i="1" l="1"/>
  <c r="E180" i="10"/>
  <c r="F147" i="10"/>
  <c r="B147" i="1"/>
  <c r="D147" i="10" s="1"/>
  <c r="D146" i="10"/>
  <c r="G148" i="10"/>
  <c r="G149" i="1"/>
  <c r="D148" i="1"/>
  <c r="F148" i="10" s="1"/>
  <c r="Q150" i="1"/>
  <c r="A151" i="10"/>
  <c r="J150" i="1"/>
  <c r="J150" i="10" s="1"/>
  <c r="K150" i="10"/>
  <c r="O150" i="1"/>
  <c r="M150" i="10" s="1"/>
  <c r="N150" i="10"/>
  <c r="P151" i="1"/>
  <c r="E151" i="1"/>
  <c r="B151" i="10" s="1"/>
  <c r="K151" i="1"/>
  <c r="A152" i="1"/>
  <c r="A152" i="10" s="1"/>
  <c r="C182" i="1" l="1"/>
  <c r="E181" i="10"/>
  <c r="L151" i="1"/>
  <c r="B148" i="1"/>
  <c r="G149" i="10"/>
  <c r="D149" i="1"/>
  <c r="F149" i="10" s="1"/>
  <c r="G150" i="1"/>
  <c r="Q151" i="1"/>
  <c r="J151" i="1"/>
  <c r="J151" i="10" s="1"/>
  <c r="K151" i="10"/>
  <c r="O151" i="1"/>
  <c r="M151" i="10" s="1"/>
  <c r="N151" i="10"/>
  <c r="K152" i="1"/>
  <c r="A153" i="1"/>
  <c r="A153" i="10" s="1"/>
  <c r="P152" i="1"/>
  <c r="E152" i="1"/>
  <c r="B152" i="10" s="1"/>
  <c r="L152" i="1" l="1"/>
  <c r="Q152" i="1"/>
  <c r="C183" i="1"/>
  <c r="E182" i="10"/>
  <c r="G150" i="10"/>
  <c r="D150" i="1"/>
  <c r="G151" i="1"/>
  <c r="B149" i="1"/>
  <c r="D149" i="10" s="1"/>
  <c r="D148" i="10"/>
  <c r="J152" i="1"/>
  <c r="J152" i="10" s="1"/>
  <c r="K152" i="10"/>
  <c r="O152" i="1"/>
  <c r="M152" i="10" s="1"/>
  <c r="N152" i="10"/>
  <c r="A154" i="1"/>
  <c r="A154" i="10" s="1"/>
  <c r="E153" i="1"/>
  <c r="B153" i="10" s="1"/>
  <c r="K153" i="1"/>
  <c r="P153" i="1"/>
  <c r="C184" i="1" l="1"/>
  <c r="E183" i="10"/>
  <c r="L153" i="1"/>
  <c r="Q153" i="1"/>
  <c r="G151" i="10"/>
  <c r="G152" i="1"/>
  <c r="D151" i="1"/>
  <c r="F151" i="10" s="1"/>
  <c r="B150" i="1"/>
  <c r="D150" i="10" s="1"/>
  <c r="F150" i="10"/>
  <c r="B151" i="1"/>
  <c r="D151" i="10" s="1"/>
  <c r="O153" i="1"/>
  <c r="M153" i="10" s="1"/>
  <c r="N153" i="10"/>
  <c r="J153" i="1"/>
  <c r="J153" i="10" s="1"/>
  <c r="K153" i="10"/>
  <c r="E154" i="1"/>
  <c r="B154" i="10" s="1"/>
  <c r="P154" i="1"/>
  <c r="K154" i="1"/>
  <c r="A155" i="1"/>
  <c r="A155" i="10" s="1"/>
  <c r="L154" i="1"/>
  <c r="C185" i="1" l="1"/>
  <c r="E184" i="10"/>
  <c r="G152" i="10"/>
  <c r="D152" i="1"/>
  <c r="G153" i="1"/>
  <c r="O154" i="1"/>
  <c r="M154" i="10" s="1"/>
  <c r="N154" i="10"/>
  <c r="J154" i="1"/>
  <c r="J154" i="10" s="1"/>
  <c r="K154" i="10"/>
  <c r="P155" i="1"/>
  <c r="E155" i="1"/>
  <c r="B155" i="10" s="1"/>
  <c r="K155" i="1"/>
  <c r="A156" i="1"/>
  <c r="A156" i="10" s="1"/>
  <c r="Q154" i="1"/>
  <c r="C186" i="1" l="1"/>
  <c r="E185" i="10"/>
  <c r="G153" i="10"/>
  <c r="G154" i="1"/>
  <c r="D153" i="1"/>
  <c r="F153" i="10" s="1"/>
  <c r="B152" i="1"/>
  <c r="D152" i="10" s="1"/>
  <c r="F152" i="10"/>
  <c r="B153" i="1"/>
  <c r="D153" i="10" s="1"/>
  <c r="O155" i="1"/>
  <c r="M155" i="10" s="1"/>
  <c r="N155" i="10"/>
  <c r="Q155" i="1"/>
  <c r="J155" i="1"/>
  <c r="J155" i="10" s="1"/>
  <c r="K155" i="10"/>
  <c r="L155" i="1"/>
  <c r="K156" i="1"/>
  <c r="A157" i="1"/>
  <c r="A157" i="10" s="1"/>
  <c r="P156" i="1"/>
  <c r="E156" i="1"/>
  <c r="B156" i="10" s="1"/>
  <c r="Q156" i="1" l="1"/>
  <c r="C187" i="1"/>
  <c r="E186" i="10"/>
  <c r="L156" i="1"/>
  <c r="G154" i="10"/>
  <c r="D154" i="1"/>
  <c r="G155" i="1"/>
  <c r="O156" i="1"/>
  <c r="M156" i="10" s="1"/>
  <c r="N156" i="10"/>
  <c r="J156" i="1"/>
  <c r="J156" i="10" s="1"/>
  <c r="K156" i="10"/>
  <c r="E157" i="1"/>
  <c r="B157" i="10" s="1"/>
  <c r="A158" i="1"/>
  <c r="A158" i="10" s="1"/>
  <c r="K157" i="1"/>
  <c r="P157" i="1"/>
  <c r="L157" i="1" l="1"/>
  <c r="C188" i="1"/>
  <c r="E187" i="10"/>
  <c r="Q157" i="1"/>
  <c r="B154" i="1"/>
  <c r="D154" i="10" s="1"/>
  <c r="F154" i="10"/>
  <c r="G155" i="10"/>
  <c r="D155" i="1"/>
  <c r="B155" i="1" s="1"/>
  <c r="D155" i="10" s="1"/>
  <c r="G156" i="1"/>
  <c r="O157" i="1"/>
  <c r="M157" i="10" s="1"/>
  <c r="N157" i="10"/>
  <c r="J157" i="1"/>
  <c r="J157" i="10" s="1"/>
  <c r="K157" i="10"/>
  <c r="K158" i="1"/>
  <c r="E158" i="1"/>
  <c r="B158" i="10" s="1"/>
  <c r="P158" i="1"/>
  <c r="A159" i="1"/>
  <c r="A159" i="10" s="1"/>
  <c r="C189" i="1" l="1"/>
  <c r="E188" i="10"/>
  <c r="G156" i="10"/>
  <c r="D156" i="1"/>
  <c r="F156" i="10" s="1"/>
  <c r="G157" i="1"/>
  <c r="F155" i="10"/>
  <c r="B156" i="1"/>
  <c r="Q158" i="1"/>
  <c r="J158" i="1"/>
  <c r="J158" i="10" s="1"/>
  <c r="K158" i="10"/>
  <c r="O158" i="1"/>
  <c r="M158" i="10" s="1"/>
  <c r="N158" i="10"/>
  <c r="L158" i="1"/>
  <c r="E159" i="1"/>
  <c r="B159" i="10" s="1"/>
  <c r="K159" i="1"/>
  <c r="P159" i="1"/>
  <c r="A160" i="1"/>
  <c r="A160" i="10" s="1"/>
  <c r="Q159" i="1" l="1"/>
  <c r="C190" i="1"/>
  <c r="E189" i="10"/>
  <c r="D156" i="10"/>
  <c r="G157" i="10"/>
  <c r="D157" i="1"/>
  <c r="G158" i="1"/>
  <c r="L159" i="1"/>
  <c r="O159" i="1"/>
  <c r="M159" i="10" s="1"/>
  <c r="N159" i="10"/>
  <c r="J159" i="1"/>
  <c r="J159" i="10" s="1"/>
  <c r="K159" i="10"/>
  <c r="P160" i="1"/>
  <c r="E160" i="1"/>
  <c r="B160" i="10" s="1"/>
  <c r="A161" i="1"/>
  <c r="A161" i="10" s="1"/>
  <c r="K160" i="1"/>
  <c r="K160" i="10" s="1"/>
  <c r="Q160" i="1" l="1"/>
  <c r="L160" i="1"/>
  <c r="C191" i="1"/>
  <c r="E190" i="10"/>
  <c r="F157" i="10"/>
  <c r="G158" i="10"/>
  <c r="D158" i="1"/>
  <c r="G159" i="1"/>
  <c r="B157" i="1"/>
  <c r="D157" i="10" s="1"/>
  <c r="O160" i="1"/>
  <c r="M160" i="10" s="1"/>
  <c r="N160" i="10"/>
  <c r="J161" i="1"/>
  <c r="J161" i="10" s="1"/>
  <c r="J160" i="1"/>
  <c r="J160" i="10" s="1"/>
  <c r="E161" i="1"/>
  <c r="B161" i="10" s="1"/>
  <c r="P161" i="1"/>
  <c r="A162" i="1"/>
  <c r="Q161" i="1" s="1"/>
  <c r="C192" i="1" l="1"/>
  <c r="E191" i="10"/>
  <c r="F158" i="10"/>
  <c r="G159" i="10"/>
  <c r="G160" i="1"/>
  <c r="D159" i="1"/>
  <c r="B158" i="1"/>
  <c r="D158" i="10" s="1"/>
  <c r="A162" i="10"/>
  <c r="A163" i="1"/>
  <c r="O161" i="1"/>
  <c r="M161" i="10" s="1"/>
  <c r="N161" i="10"/>
  <c r="L161" i="1"/>
  <c r="P162" i="1"/>
  <c r="N162" i="10" s="1"/>
  <c r="L162" i="1"/>
  <c r="Q162" i="1"/>
  <c r="E162" i="1"/>
  <c r="B162" i="10" s="1"/>
  <c r="K162" i="1"/>
  <c r="K162" i="10" s="1"/>
  <c r="C193" i="1" l="1"/>
  <c r="E192" i="10"/>
  <c r="G160" i="10"/>
  <c r="D160" i="1"/>
  <c r="G161" i="1"/>
  <c r="F159" i="10"/>
  <c r="B159" i="1"/>
  <c r="D159" i="10" s="1"/>
  <c r="A163" i="10"/>
  <c r="A164" i="1"/>
  <c r="Q163" i="1" s="1"/>
  <c r="E163" i="1"/>
  <c r="B163" i="10" s="1"/>
  <c r="J162" i="1"/>
  <c r="J162" i="10" s="1"/>
  <c r="K163" i="1"/>
  <c r="K163" i="10" s="1"/>
  <c r="O162" i="1"/>
  <c r="M162" i="10" s="1"/>
  <c r="P163" i="1"/>
  <c r="N163" i="10" s="1"/>
  <c r="C194" i="1" l="1"/>
  <c r="E193" i="10"/>
  <c r="F160" i="10"/>
  <c r="B160" i="1"/>
  <c r="D160" i="10" s="1"/>
  <c r="G161" i="10"/>
  <c r="D161" i="1"/>
  <c r="G162" i="1"/>
  <c r="A164" i="10"/>
  <c r="A165" i="1"/>
  <c r="Q164" i="1" s="1"/>
  <c r="E164" i="1"/>
  <c r="B164" i="10" s="1"/>
  <c r="L163" i="1"/>
  <c r="J163" i="1"/>
  <c r="J163" i="10" s="1"/>
  <c r="K164" i="1"/>
  <c r="K164" i="10" s="1"/>
  <c r="O163" i="1"/>
  <c r="M163" i="10" s="1"/>
  <c r="O164" i="1"/>
  <c r="M164" i="10" s="1"/>
  <c r="L164" i="1" l="1"/>
  <c r="C195" i="1"/>
  <c r="E194" i="10"/>
  <c r="F161" i="10"/>
  <c r="B161" i="1"/>
  <c r="D161" i="10" s="1"/>
  <c r="D162" i="1"/>
  <c r="G162" i="10"/>
  <c r="G163" i="1"/>
  <c r="A165" i="10"/>
  <c r="E165" i="1"/>
  <c r="B165" i="10" s="1"/>
  <c r="P165" i="1"/>
  <c r="A166" i="1"/>
  <c r="J164" i="1"/>
  <c r="J164" i="10" s="1"/>
  <c r="K165" i="1"/>
  <c r="K165" i="10" s="1"/>
  <c r="C196" i="1" l="1"/>
  <c r="E195" i="10"/>
  <c r="D163" i="1"/>
  <c r="F163" i="10" s="1"/>
  <c r="G163" i="10"/>
  <c r="G164" i="1"/>
  <c r="F162" i="10"/>
  <c r="B162" i="1"/>
  <c r="D162" i="10" s="1"/>
  <c r="A166" i="10"/>
  <c r="A167" i="1"/>
  <c r="Q166" i="1" s="1"/>
  <c r="E166" i="1"/>
  <c r="B166" i="10" s="1"/>
  <c r="P166" i="1"/>
  <c r="Q165" i="1"/>
  <c r="L165" i="1"/>
  <c r="O165" i="1"/>
  <c r="M165" i="10" s="1"/>
  <c r="N165" i="10"/>
  <c r="J165" i="1"/>
  <c r="J165" i="10" s="1"/>
  <c r="K166" i="1"/>
  <c r="K166" i="10" s="1"/>
  <c r="C197" i="1" l="1"/>
  <c r="E196" i="10"/>
  <c r="B163" i="1"/>
  <c r="D163" i="10" s="1"/>
  <c r="D164" i="1"/>
  <c r="G164" i="10"/>
  <c r="G165" i="1"/>
  <c r="L166" i="1"/>
  <c r="O166" i="1"/>
  <c r="M166" i="10" s="1"/>
  <c r="N166" i="10"/>
  <c r="A167" i="10"/>
  <c r="E167" i="1"/>
  <c r="B167" i="10" s="1"/>
  <c r="A168" i="1"/>
  <c r="L167" i="1" s="1"/>
  <c r="P167" i="1"/>
  <c r="J166" i="1"/>
  <c r="J166" i="10" s="1"/>
  <c r="K167" i="1"/>
  <c r="K167" i="10" s="1"/>
  <c r="C198" i="1" l="1"/>
  <c r="E197" i="10"/>
  <c r="D165" i="1"/>
  <c r="G165" i="10"/>
  <c r="G166" i="1"/>
  <c r="B164" i="1"/>
  <c r="D164" i="10" s="1"/>
  <c r="F164" i="10"/>
  <c r="B165" i="1"/>
  <c r="D165" i="10" s="1"/>
  <c r="O167" i="1"/>
  <c r="M167" i="10" s="1"/>
  <c r="N167" i="10"/>
  <c r="Q167" i="1"/>
  <c r="A168" i="10"/>
  <c r="A169" i="1"/>
  <c r="E168" i="1"/>
  <c r="B168" i="10" s="1"/>
  <c r="Q168" i="1"/>
  <c r="P168" i="1"/>
  <c r="J167" i="1"/>
  <c r="J167" i="10" s="1"/>
  <c r="K168" i="1"/>
  <c r="K168" i="10" s="1"/>
  <c r="C199" i="1" l="1"/>
  <c r="E198" i="10"/>
  <c r="D166" i="1"/>
  <c r="F166" i="10" s="1"/>
  <c r="G166" i="10"/>
  <c r="G167" i="1"/>
  <c r="F165" i="10"/>
  <c r="B166" i="1"/>
  <c r="O168" i="1"/>
  <c r="M168" i="10" s="1"/>
  <c r="N168" i="10"/>
  <c r="L168" i="1"/>
  <c r="A169" i="10"/>
  <c r="E169" i="1"/>
  <c r="B169" i="10" s="1"/>
  <c r="A170" i="1"/>
  <c r="L169" i="1" s="1"/>
  <c r="P169" i="1"/>
  <c r="J168" i="1"/>
  <c r="J168" i="10" s="1"/>
  <c r="K169" i="1"/>
  <c r="K169" i="10" s="1"/>
  <c r="C200" i="1" l="1"/>
  <c r="E199" i="10"/>
  <c r="Q169" i="1"/>
  <c r="D166" i="10"/>
  <c r="D167" i="1"/>
  <c r="G167" i="10"/>
  <c r="G168" i="1"/>
  <c r="O169" i="1"/>
  <c r="M169" i="10" s="1"/>
  <c r="N169" i="10"/>
  <c r="A170" i="10"/>
  <c r="E170" i="1"/>
  <c r="B170" i="10" s="1"/>
  <c r="A171" i="1"/>
  <c r="Q170" i="1" s="1"/>
  <c r="P170" i="1"/>
  <c r="L170" i="1"/>
  <c r="J169" i="1"/>
  <c r="J169" i="10" s="1"/>
  <c r="K170" i="1"/>
  <c r="K170" i="10" s="1"/>
  <c r="C201" i="1" l="1"/>
  <c r="E200" i="10"/>
  <c r="D168" i="1"/>
  <c r="G168" i="10"/>
  <c r="G169" i="1"/>
  <c r="F167" i="10"/>
  <c r="B168" i="1"/>
  <c r="D168" i="10" s="1"/>
  <c r="B167" i="1"/>
  <c r="D167" i="10" s="1"/>
  <c r="O170" i="1"/>
  <c r="M170" i="10" s="1"/>
  <c r="N170" i="10"/>
  <c r="A171" i="10"/>
  <c r="E171" i="1"/>
  <c r="B171" i="10" s="1"/>
  <c r="A172" i="1"/>
  <c r="Q171" i="1" s="1"/>
  <c r="P171" i="1"/>
  <c r="J170" i="1"/>
  <c r="J170" i="10" s="1"/>
  <c r="K171" i="1"/>
  <c r="K171" i="10" s="1"/>
  <c r="L171" i="1" l="1"/>
  <c r="C202" i="1"/>
  <c r="E201" i="10"/>
  <c r="D169" i="1"/>
  <c r="G169" i="10"/>
  <c r="G170" i="1"/>
  <c r="F168" i="10"/>
  <c r="B169" i="1"/>
  <c r="D169" i="10" s="1"/>
  <c r="O171" i="1"/>
  <c r="M171" i="10" s="1"/>
  <c r="N171" i="10"/>
  <c r="A172" i="10"/>
  <c r="E172" i="1"/>
  <c r="B172" i="10" s="1"/>
  <c r="A173" i="1"/>
  <c r="Q172" i="1" s="1"/>
  <c r="P172" i="1"/>
  <c r="J171" i="1"/>
  <c r="J171" i="10" s="1"/>
  <c r="K172" i="1"/>
  <c r="K172" i="10" s="1"/>
  <c r="C203" i="1" l="1"/>
  <c r="E202" i="10"/>
  <c r="D170" i="1"/>
  <c r="B170" i="1" s="1"/>
  <c r="D170" i="10" s="1"/>
  <c r="G170" i="10"/>
  <c r="G171" i="1"/>
  <c r="F169" i="10"/>
  <c r="O172" i="1"/>
  <c r="M172" i="10" s="1"/>
  <c r="N172" i="10"/>
  <c r="L172" i="1"/>
  <c r="A173" i="10"/>
  <c r="E173" i="1"/>
  <c r="B173" i="10" s="1"/>
  <c r="A174" i="1"/>
  <c r="L173" i="1" s="1"/>
  <c r="P173" i="1"/>
  <c r="J172" i="1"/>
  <c r="J172" i="10" s="1"/>
  <c r="K173" i="1"/>
  <c r="K173" i="10" s="1"/>
  <c r="C204" i="1" l="1"/>
  <c r="E203" i="10"/>
  <c r="D171" i="1"/>
  <c r="G171" i="10"/>
  <c r="G172" i="1"/>
  <c r="F170" i="10"/>
  <c r="B171" i="1"/>
  <c r="D171" i="10" s="1"/>
  <c r="O173" i="1"/>
  <c r="M173" i="10" s="1"/>
  <c r="N173" i="10"/>
  <c r="Q173" i="1"/>
  <c r="A174" i="10"/>
  <c r="A175" i="1"/>
  <c r="E174" i="1"/>
  <c r="B174" i="10" s="1"/>
  <c r="P174" i="1"/>
  <c r="Q174" i="1"/>
  <c r="J173" i="1"/>
  <c r="J173" i="10" s="1"/>
  <c r="K174" i="1"/>
  <c r="K174" i="10" s="1"/>
  <c r="C205" i="1" l="1"/>
  <c r="E204" i="10"/>
  <c r="D172" i="1"/>
  <c r="F172" i="10" s="1"/>
  <c r="G172" i="10"/>
  <c r="G173" i="1"/>
  <c r="F171" i="10"/>
  <c r="B172" i="1"/>
  <c r="D172" i="10" s="1"/>
  <c r="O174" i="1"/>
  <c r="M174" i="10" s="1"/>
  <c r="N174" i="10"/>
  <c r="L174" i="1"/>
  <c r="A175" i="10"/>
  <c r="E175" i="1"/>
  <c r="B175" i="10" s="1"/>
  <c r="A176" i="1"/>
  <c r="P175" i="1"/>
  <c r="L175" i="1"/>
  <c r="J174" i="1"/>
  <c r="J174" i="10" s="1"/>
  <c r="K175" i="1"/>
  <c r="K175" i="10" s="1"/>
  <c r="C206" i="1" l="1"/>
  <c r="E205" i="10"/>
  <c r="D173" i="1"/>
  <c r="G173" i="10"/>
  <c r="G174" i="1"/>
  <c r="O175" i="1"/>
  <c r="M175" i="10" s="1"/>
  <c r="N175" i="10"/>
  <c r="Q175" i="1"/>
  <c r="A176" i="10"/>
  <c r="A177" i="1"/>
  <c r="L176" i="1" s="1"/>
  <c r="E176" i="1"/>
  <c r="B176" i="10" s="1"/>
  <c r="P176" i="1"/>
  <c r="J175" i="1"/>
  <c r="J175" i="10" s="1"/>
  <c r="K176" i="1"/>
  <c r="K176" i="10" s="1"/>
  <c r="C207" i="1" l="1"/>
  <c r="E206" i="10"/>
  <c r="D174" i="1"/>
  <c r="G174" i="10"/>
  <c r="G175" i="1"/>
  <c r="B173" i="1"/>
  <c r="D173" i="10" s="1"/>
  <c r="F173" i="10"/>
  <c r="O176" i="1"/>
  <c r="M176" i="10" s="1"/>
  <c r="N176" i="10"/>
  <c r="Q176" i="1"/>
  <c r="A177" i="10"/>
  <c r="A178" i="1"/>
  <c r="E177" i="1"/>
  <c r="B177" i="10" s="1"/>
  <c r="P177" i="1"/>
  <c r="L177" i="1"/>
  <c r="Q177" i="1"/>
  <c r="J176" i="1"/>
  <c r="J176" i="10" s="1"/>
  <c r="K177" i="1"/>
  <c r="K177" i="10" s="1"/>
  <c r="C208" i="1" l="1"/>
  <c r="E207" i="10"/>
  <c r="D175" i="1"/>
  <c r="G175" i="10"/>
  <c r="G176" i="1"/>
  <c r="B174" i="1"/>
  <c r="D174" i="10" s="1"/>
  <c r="F174" i="10"/>
  <c r="O177" i="1"/>
  <c r="M177" i="10" s="1"/>
  <c r="N177" i="10"/>
  <c r="A178" i="10"/>
  <c r="E178" i="1"/>
  <c r="B178" i="10" s="1"/>
  <c r="A179" i="1"/>
  <c r="Q178" i="1" s="1"/>
  <c r="P178" i="1"/>
  <c r="J177" i="1"/>
  <c r="J177" i="10" s="1"/>
  <c r="K178" i="1"/>
  <c r="K178" i="10" s="1"/>
  <c r="L178" i="1" l="1"/>
  <c r="B175" i="1"/>
  <c r="D175" i="10" s="1"/>
  <c r="C209" i="1"/>
  <c r="E208" i="10"/>
  <c r="D176" i="1"/>
  <c r="F176" i="10" s="1"/>
  <c r="G176" i="10"/>
  <c r="G177" i="1"/>
  <c r="F175" i="10"/>
  <c r="B176" i="1"/>
  <c r="O178" i="1"/>
  <c r="M178" i="10" s="1"/>
  <c r="N178" i="10"/>
  <c r="A179" i="10"/>
  <c r="A180" i="1"/>
  <c r="L179" i="1" s="1"/>
  <c r="E179" i="1"/>
  <c r="B179" i="10" s="1"/>
  <c r="P179" i="1"/>
  <c r="J178" i="1"/>
  <c r="J178" i="10" s="1"/>
  <c r="K179" i="1"/>
  <c r="K179" i="10" s="1"/>
  <c r="C210" i="1" l="1"/>
  <c r="E209" i="10"/>
  <c r="D176" i="10"/>
  <c r="D177" i="1"/>
  <c r="G177" i="10"/>
  <c r="G178" i="1"/>
  <c r="O179" i="1"/>
  <c r="M179" i="10" s="1"/>
  <c r="N179" i="10"/>
  <c r="Q179" i="1"/>
  <c r="A180" i="10"/>
  <c r="E180" i="1"/>
  <c r="B180" i="10" s="1"/>
  <c r="A181" i="1"/>
  <c r="L180" i="1" s="1"/>
  <c r="P180" i="1"/>
  <c r="J179" i="1"/>
  <c r="J179" i="10" s="1"/>
  <c r="K180" i="1"/>
  <c r="K180" i="10" s="1"/>
  <c r="C211" i="1" l="1"/>
  <c r="E210" i="10"/>
  <c r="F177" i="10"/>
  <c r="G178" i="10"/>
  <c r="D178" i="1"/>
  <c r="F178" i="10" s="1"/>
  <c r="G179" i="1"/>
  <c r="B177" i="1"/>
  <c r="D177" i="10" s="1"/>
  <c r="O180" i="1"/>
  <c r="M180" i="10" s="1"/>
  <c r="N180" i="10"/>
  <c r="A181" i="10"/>
  <c r="E181" i="1"/>
  <c r="B181" i="10" s="1"/>
  <c r="A182" i="1"/>
  <c r="Q181" i="1" s="1"/>
  <c r="P181" i="1"/>
  <c r="Q180" i="1"/>
  <c r="J180" i="1"/>
  <c r="J180" i="10" s="1"/>
  <c r="K181" i="1"/>
  <c r="K181" i="10" s="1"/>
  <c r="C212" i="1" l="1"/>
  <c r="E211" i="10"/>
  <c r="L181" i="1"/>
  <c r="G179" i="10"/>
  <c r="D179" i="1"/>
  <c r="G180" i="1"/>
  <c r="B178" i="1"/>
  <c r="D178" i="10" s="1"/>
  <c r="O181" i="1"/>
  <c r="M181" i="10" s="1"/>
  <c r="N181" i="10"/>
  <c r="A182" i="10"/>
  <c r="E182" i="1"/>
  <c r="B182" i="10" s="1"/>
  <c r="P182" i="1"/>
  <c r="A183" i="1"/>
  <c r="J181" i="1"/>
  <c r="J181" i="10" s="1"/>
  <c r="K182" i="1"/>
  <c r="K182" i="10" s="1"/>
  <c r="C213" i="1" l="1"/>
  <c r="E212" i="10"/>
  <c r="G180" i="10"/>
  <c r="D180" i="1"/>
  <c r="F180" i="10" s="1"/>
  <c r="G181" i="1"/>
  <c r="B179" i="1"/>
  <c r="D179" i="10" s="1"/>
  <c r="F179" i="10"/>
  <c r="Q182" i="1"/>
  <c r="A183" i="10"/>
  <c r="E183" i="1"/>
  <c r="B183" i="10" s="1"/>
  <c r="P183" i="1"/>
  <c r="A184" i="1"/>
  <c r="O182" i="1"/>
  <c r="M182" i="10" s="1"/>
  <c r="N182" i="10"/>
  <c r="L182" i="1"/>
  <c r="J182" i="1"/>
  <c r="J182" i="10" s="1"/>
  <c r="K183" i="1"/>
  <c r="K183" i="10" s="1"/>
  <c r="C214" i="1" l="1"/>
  <c r="E213" i="10"/>
  <c r="B180" i="1"/>
  <c r="G181" i="10"/>
  <c r="D181" i="1"/>
  <c r="F181" i="10" s="1"/>
  <c r="G182" i="1"/>
  <c r="L183" i="1"/>
  <c r="A184" i="10"/>
  <c r="P184" i="1"/>
  <c r="E184" i="1"/>
  <c r="B184" i="10" s="1"/>
  <c r="A185" i="1"/>
  <c r="Q184" i="1" s="1"/>
  <c r="Q183" i="1"/>
  <c r="O183" i="1"/>
  <c r="M183" i="10" s="1"/>
  <c r="N183" i="10"/>
  <c r="J183" i="1"/>
  <c r="J183" i="10" s="1"/>
  <c r="K184" i="1"/>
  <c r="K184" i="10" s="1"/>
  <c r="C215" i="1" l="1"/>
  <c r="E214" i="10"/>
  <c r="G182" i="10"/>
  <c r="D182" i="1"/>
  <c r="G183" i="1"/>
  <c r="B181" i="1"/>
  <c r="D181" i="10" s="1"/>
  <c r="D180" i="10"/>
  <c r="A185" i="10"/>
  <c r="E185" i="1"/>
  <c r="B185" i="10" s="1"/>
  <c r="P185" i="1"/>
  <c r="A186" i="1"/>
  <c r="Q185" i="1" s="1"/>
  <c r="L184" i="1"/>
  <c r="O184" i="1"/>
  <c r="M184" i="10" s="1"/>
  <c r="N184" i="10"/>
  <c r="J184" i="1"/>
  <c r="J184" i="10" s="1"/>
  <c r="K185" i="1"/>
  <c r="K185" i="10" s="1"/>
  <c r="L185" i="1" l="1"/>
  <c r="C216" i="1"/>
  <c r="E215" i="10"/>
  <c r="G183" i="10"/>
  <c r="G184" i="1"/>
  <c r="D183" i="1"/>
  <c r="F183" i="10" s="1"/>
  <c r="B182" i="1"/>
  <c r="D182" i="10" s="1"/>
  <c r="F182" i="10"/>
  <c r="O185" i="1"/>
  <c r="M185" i="10" s="1"/>
  <c r="N185" i="10"/>
  <c r="A186" i="10"/>
  <c r="E186" i="1"/>
  <c r="B186" i="10" s="1"/>
  <c r="P186" i="1"/>
  <c r="A187" i="1"/>
  <c r="L186" i="1" s="1"/>
  <c r="J185" i="1"/>
  <c r="J185" i="10" s="1"/>
  <c r="K186" i="1"/>
  <c r="K186" i="10" s="1"/>
  <c r="B183" i="1" l="1"/>
  <c r="D183" i="10" s="1"/>
  <c r="C217" i="1"/>
  <c r="E216" i="10"/>
  <c r="G184" i="10"/>
  <c r="D184" i="1"/>
  <c r="G185" i="1"/>
  <c r="O186" i="1"/>
  <c r="M186" i="10" s="1"/>
  <c r="N186" i="10"/>
  <c r="Q186" i="1"/>
  <c r="A187" i="10"/>
  <c r="E187" i="1"/>
  <c r="B187" i="10" s="1"/>
  <c r="P187" i="1"/>
  <c r="A188" i="1"/>
  <c r="Q187" i="1" s="1"/>
  <c r="J186" i="1"/>
  <c r="J186" i="10" s="1"/>
  <c r="K187" i="1"/>
  <c r="K187" i="10" s="1"/>
  <c r="C218" i="1" l="1"/>
  <c r="E217" i="10"/>
  <c r="B184" i="1"/>
  <c r="D184" i="10" s="1"/>
  <c r="F184" i="10"/>
  <c r="G185" i="10"/>
  <c r="D185" i="1"/>
  <c r="B185" i="1" s="1"/>
  <c r="D185" i="10" s="1"/>
  <c r="G186" i="1"/>
  <c r="O187" i="1"/>
  <c r="M187" i="10" s="1"/>
  <c r="N187" i="10"/>
  <c r="L187" i="1"/>
  <c r="A188" i="10"/>
  <c r="P188" i="1"/>
  <c r="E188" i="1"/>
  <c r="B188" i="10" s="1"/>
  <c r="A189" i="1"/>
  <c r="L188" i="1" s="1"/>
  <c r="J187" i="1"/>
  <c r="J187" i="10" s="1"/>
  <c r="K188" i="1"/>
  <c r="K188" i="10" s="1"/>
  <c r="C219" i="1" l="1"/>
  <c r="E218" i="10"/>
  <c r="Q188" i="1"/>
  <c r="G186" i="10"/>
  <c r="D186" i="1"/>
  <c r="G187" i="1"/>
  <c r="F185" i="10"/>
  <c r="B186" i="1"/>
  <c r="D186" i="10" s="1"/>
  <c r="N188" i="10"/>
  <c r="O189" i="1"/>
  <c r="M189" i="10" s="1"/>
  <c r="O188" i="1"/>
  <c r="M188" i="10" s="1"/>
  <c r="A189" i="10"/>
  <c r="E189" i="1"/>
  <c r="B189" i="10" s="1"/>
  <c r="A190" i="1"/>
  <c r="J188" i="1"/>
  <c r="J188" i="10" s="1"/>
  <c r="K189" i="1"/>
  <c r="K189" i="10" s="1"/>
  <c r="C220" i="1" l="1"/>
  <c r="E219" i="10"/>
  <c r="G187" i="10"/>
  <c r="D187" i="1"/>
  <c r="G188" i="1"/>
  <c r="F186" i="10"/>
  <c r="B187" i="1"/>
  <c r="D187" i="10" s="1"/>
  <c r="A190" i="10"/>
  <c r="A191" i="1"/>
  <c r="E190" i="1"/>
  <c r="B190" i="10" s="1"/>
  <c r="P190" i="1"/>
  <c r="Q190" i="1"/>
  <c r="L190" i="1"/>
  <c r="Q189" i="1"/>
  <c r="L189" i="1"/>
  <c r="J189" i="1"/>
  <c r="J189" i="10" s="1"/>
  <c r="K190" i="1"/>
  <c r="K190" i="10" s="1"/>
  <c r="C221" i="1" l="1"/>
  <c r="E220" i="10"/>
  <c r="F187" i="10"/>
  <c r="G188" i="10"/>
  <c r="D188" i="1"/>
  <c r="B188" i="1" s="1"/>
  <c r="D188" i="10" s="1"/>
  <c r="G189" i="1"/>
  <c r="O190" i="1"/>
  <c r="M190" i="10" s="1"/>
  <c r="N190" i="10"/>
  <c r="A191" i="10"/>
  <c r="E191" i="1"/>
  <c r="B191" i="10" s="1"/>
  <c r="A192" i="1"/>
  <c r="L191" i="1" s="1"/>
  <c r="P191" i="1"/>
  <c r="Q191" i="1"/>
  <c r="J190" i="1"/>
  <c r="J190" i="10" s="1"/>
  <c r="K191" i="1"/>
  <c r="K191" i="10" s="1"/>
  <c r="C222" i="1" l="1"/>
  <c r="E221" i="10"/>
  <c r="G189" i="10"/>
  <c r="D189" i="1"/>
  <c r="G190" i="1"/>
  <c r="F188" i="10"/>
  <c r="B189" i="1"/>
  <c r="D189" i="10" s="1"/>
  <c r="A192" i="10"/>
  <c r="P192" i="1"/>
  <c r="E192" i="1"/>
  <c r="B192" i="10" s="1"/>
  <c r="A193" i="1"/>
  <c r="L192" i="1" s="1"/>
  <c r="O191" i="1"/>
  <c r="M191" i="10" s="1"/>
  <c r="N191" i="10"/>
  <c r="J191" i="1"/>
  <c r="J191" i="10" s="1"/>
  <c r="K192" i="1"/>
  <c r="K192" i="10" s="1"/>
  <c r="C223" i="1" l="1"/>
  <c r="E222" i="10"/>
  <c r="F189" i="10"/>
  <c r="G190" i="10"/>
  <c r="D190" i="1"/>
  <c r="G191" i="1"/>
  <c r="Q192" i="1"/>
  <c r="A193" i="10"/>
  <c r="P193" i="1"/>
  <c r="E193" i="1"/>
  <c r="B193" i="10" s="1"/>
  <c r="A194" i="1"/>
  <c r="O192" i="1"/>
  <c r="M192" i="10" s="1"/>
  <c r="N192" i="10"/>
  <c r="J192" i="1"/>
  <c r="J192" i="10" s="1"/>
  <c r="K193" i="1"/>
  <c r="K193" i="10" s="1"/>
  <c r="C224" i="1" l="1"/>
  <c r="E223" i="10"/>
  <c r="F190" i="10"/>
  <c r="G191" i="10"/>
  <c r="D191" i="1"/>
  <c r="G192" i="1"/>
  <c r="B190" i="1"/>
  <c r="D190" i="10" s="1"/>
  <c r="L193" i="1"/>
  <c r="A194" i="10"/>
  <c r="P194" i="1"/>
  <c r="A195" i="1"/>
  <c r="L194" i="1" s="1"/>
  <c r="E194" i="1"/>
  <c r="B194" i="10" s="1"/>
  <c r="Q194" i="1"/>
  <c r="O193" i="1"/>
  <c r="M193" i="10" s="1"/>
  <c r="N193" i="10"/>
  <c r="Q193" i="1"/>
  <c r="J193" i="1"/>
  <c r="J193" i="10" s="1"/>
  <c r="K194" i="1"/>
  <c r="K194" i="10" s="1"/>
  <c r="C225" i="1" l="1"/>
  <c r="E224" i="10"/>
  <c r="G192" i="10"/>
  <c r="G193" i="1"/>
  <c r="D192" i="1"/>
  <c r="F191" i="10"/>
  <c r="B191" i="1"/>
  <c r="D191" i="10" s="1"/>
  <c r="A195" i="10"/>
  <c r="E195" i="1"/>
  <c r="B195" i="10" s="1"/>
  <c r="P195" i="1"/>
  <c r="A196" i="1"/>
  <c r="Q195" i="1" s="1"/>
  <c r="O194" i="1"/>
  <c r="M194" i="10" s="1"/>
  <c r="N194" i="10"/>
  <c r="J194" i="1"/>
  <c r="J194" i="10" s="1"/>
  <c r="K195" i="1"/>
  <c r="K195" i="10" s="1"/>
  <c r="L195" i="1" l="1"/>
  <c r="C226" i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E225" i="10"/>
  <c r="F192" i="10"/>
  <c r="G193" i="10"/>
  <c r="G194" i="1"/>
  <c r="D193" i="1"/>
  <c r="F193" i="10" s="1"/>
  <c r="B192" i="1"/>
  <c r="D192" i="10" s="1"/>
  <c r="O195" i="1"/>
  <c r="M195" i="10" s="1"/>
  <c r="N195" i="10"/>
  <c r="A196" i="10"/>
  <c r="A197" i="1"/>
  <c r="E196" i="1"/>
  <c r="B196" i="10" s="1"/>
  <c r="P196" i="1"/>
  <c r="Q196" i="1"/>
  <c r="J195" i="1"/>
  <c r="J195" i="10" s="1"/>
  <c r="K196" i="1"/>
  <c r="K196" i="10" s="1"/>
  <c r="G194" i="10" l="1"/>
  <c r="D194" i="1"/>
  <c r="G195" i="1"/>
  <c r="B193" i="1"/>
  <c r="O196" i="1"/>
  <c r="M196" i="10" s="1"/>
  <c r="N196" i="10"/>
  <c r="L196" i="1"/>
  <c r="A197" i="10"/>
  <c r="P197" i="1"/>
  <c r="E197" i="1"/>
  <c r="B197" i="10" s="1"/>
  <c r="A198" i="1"/>
  <c r="Q197" i="1" s="1"/>
  <c r="J196" i="1"/>
  <c r="J196" i="10" s="1"/>
  <c r="J197" i="1"/>
  <c r="J197" i="10" s="1"/>
  <c r="G195" i="10" l="1"/>
  <c r="G196" i="1"/>
  <c r="D195" i="1"/>
  <c r="F194" i="10"/>
  <c r="B194" i="1"/>
  <c r="D194" i="10" s="1"/>
  <c r="D193" i="10"/>
  <c r="A198" i="10"/>
  <c r="E198" i="1"/>
  <c r="B198" i="10" s="1"/>
  <c r="K198" i="1"/>
  <c r="P198" i="1"/>
  <c r="A199" i="1"/>
  <c r="L197" i="1"/>
  <c r="O197" i="1"/>
  <c r="M197" i="10" s="1"/>
  <c r="N197" i="10"/>
  <c r="G196" i="10" l="1"/>
  <c r="D196" i="1"/>
  <c r="G197" i="1"/>
  <c r="B195" i="1"/>
  <c r="D195" i="10" s="1"/>
  <c r="F195" i="10"/>
  <c r="L198" i="1"/>
  <c r="A199" i="10"/>
  <c r="E199" i="1"/>
  <c r="B199" i="10" s="1"/>
  <c r="K199" i="1"/>
  <c r="P199" i="1"/>
  <c r="A200" i="1"/>
  <c r="L199" i="1" s="1"/>
  <c r="Q199" i="1"/>
  <c r="O198" i="1"/>
  <c r="M198" i="10" s="1"/>
  <c r="N198" i="10"/>
  <c r="J198" i="1"/>
  <c r="J198" i="10" s="1"/>
  <c r="K198" i="10"/>
  <c r="Q198" i="1"/>
  <c r="F196" i="10" l="1"/>
  <c r="B196" i="1"/>
  <c r="D196" i="10" s="1"/>
  <c r="G197" i="10"/>
  <c r="G198" i="1"/>
  <c r="D197" i="1"/>
  <c r="J199" i="1"/>
  <c r="J199" i="10" s="1"/>
  <c r="K199" i="10"/>
  <c r="O199" i="1"/>
  <c r="M199" i="10" s="1"/>
  <c r="N199" i="10"/>
  <c r="A200" i="10"/>
  <c r="K200" i="1"/>
  <c r="E200" i="1"/>
  <c r="B200" i="10" s="1"/>
  <c r="A201" i="1"/>
  <c r="L200" i="1" s="1"/>
  <c r="P200" i="1"/>
  <c r="G198" i="10" l="1"/>
  <c r="D198" i="1"/>
  <c r="G199" i="1"/>
  <c r="F197" i="10"/>
  <c r="B197" i="1"/>
  <c r="D197" i="10" s="1"/>
  <c r="J200" i="1"/>
  <c r="J200" i="10" s="1"/>
  <c r="K200" i="10"/>
  <c r="O200" i="1"/>
  <c r="M200" i="10" s="1"/>
  <c r="N200" i="10"/>
  <c r="Q200" i="1"/>
  <c r="A201" i="10"/>
  <c r="P201" i="1"/>
  <c r="K201" i="1"/>
  <c r="E201" i="1"/>
  <c r="B201" i="10" s="1"/>
  <c r="A202" i="1"/>
  <c r="B198" i="1" l="1"/>
  <c r="D198" i="10" s="1"/>
  <c r="G199" i="10"/>
  <c r="D199" i="1"/>
  <c r="G200" i="1"/>
  <c r="F198" i="10"/>
  <c r="L201" i="1"/>
  <c r="A202" i="10"/>
  <c r="E202" i="1"/>
  <c r="B202" i="10" s="1"/>
  <c r="K202" i="1"/>
  <c r="P202" i="1"/>
  <c r="A203" i="1"/>
  <c r="Q202" i="1" s="1"/>
  <c r="O201" i="1"/>
  <c r="M201" i="10" s="1"/>
  <c r="N201" i="10"/>
  <c r="Q201" i="1"/>
  <c r="J201" i="1"/>
  <c r="J201" i="10" s="1"/>
  <c r="K201" i="10"/>
  <c r="G200" i="10" l="1"/>
  <c r="D200" i="1"/>
  <c r="G201" i="1"/>
  <c r="F199" i="10"/>
  <c r="B199" i="1"/>
  <c r="D199" i="10" s="1"/>
  <c r="L202" i="1"/>
  <c r="O202" i="1"/>
  <c r="M202" i="10" s="1"/>
  <c r="N202" i="10"/>
  <c r="J202" i="1"/>
  <c r="J202" i="10" s="1"/>
  <c r="K202" i="10"/>
  <c r="A203" i="10"/>
  <c r="A204" i="1"/>
  <c r="Q203" i="1" s="1"/>
  <c r="E203" i="1"/>
  <c r="B203" i="10" s="1"/>
  <c r="P203" i="1"/>
  <c r="K203" i="1"/>
  <c r="L203" i="1" l="1"/>
  <c r="B200" i="1"/>
  <c r="D200" i="10" s="1"/>
  <c r="F200" i="10"/>
  <c r="G201" i="10"/>
  <c r="G202" i="1"/>
  <c r="D201" i="1"/>
  <c r="F201" i="10" s="1"/>
  <c r="O203" i="1"/>
  <c r="M203" i="10" s="1"/>
  <c r="N203" i="10"/>
  <c r="A204" i="10"/>
  <c r="K204" i="1"/>
  <c r="A205" i="1"/>
  <c r="L204" i="1" s="1"/>
  <c r="E204" i="1"/>
  <c r="B204" i="10" s="1"/>
  <c r="P204" i="1"/>
  <c r="Q204" i="1"/>
  <c r="J203" i="1"/>
  <c r="J203" i="10" s="1"/>
  <c r="K203" i="10"/>
  <c r="B201" i="1" l="1"/>
  <c r="G202" i="10"/>
  <c r="D202" i="1"/>
  <c r="G203" i="1"/>
  <c r="J204" i="1"/>
  <c r="J204" i="10" s="1"/>
  <c r="K204" i="10"/>
  <c r="O204" i="1"/>
  <c r="M204" i="10" s="1"/>
  <c r="N204" i="10"/>
  <c r="A205" i="10"/>
  <c r="K205" i="1"/>
  <c r="A206" i="1"/>
  <c r="Q205" i="1" s="1"/>
  <c r="E205" i="1"/>
  <c r="B205" i="10" s="1"/>
  <c r="P205" i="1"/>
  <c r="L205" i="1" l="1"/>
  <c r="G203" i="10"/>
  <c r="G204" i="1"/>
  <c r="D203" i="1"/>
  <c r="F203" i="10" s="1"/>
  <c r="F202" i="10"/>
  <c r="B202" i="1"/>
  <c r="D202" i="10" s="1"/>
  <c r="D201" i="10"/>
  <c r="O205" i="1"/>
  <c r="M205" i="10" s="1"/>
  <c r="N205" i="10"/>
  <c r="A206" i="10"/>
  <c r="E206" i="1"/>
  <c r="B206" i="10" s="1"/>
  <c r="K206" i="1"/>
  <c r="P206" i="1"/>
  <c r="A207" i="1"/>
  <c r="Q206" i="1"/>
  <c r="L206" i="1"/>
  <c r="J205" i="1"/>
  <c r="J205" i="10" s="1"/>
  <c r="K205" i="10"/>
  <c r="G204" i="10" l="1"/>
  <c r="D204" i="1"/>
  <c r="G205" i="1"/>
  <c r="B203" i="1"/>
  <c r="J206" i="1"/>
  <c r="J206" i="10" s="1"/>
  <c r="K206" i="10"/>
  <c r="O206" i="1"/>
  <c r="M206" i="10" s="1"/>
  <c r="N206" i="10"/>
  <c r="A207" i="10"/>
  <c r="E207" i="1"/>
  <c r="B207" i="10" s="1"/>
  <c r="A208" i="1"/>
  <c r="Q207" i="1" s="1"/>
  <c r="K207" i="1"/>
  <c r="P207" i="1"/>
  <c r="L207" i="1" l="1"/>
  <c r="B204" i="1"/>
  <c r="D204" i="10" s="1"/>
  <c r="D203" i="10"/>
  <c r="F204" i="10"/>
  <c r="G205" i="10"/>
  <c r="D205" i="1"/>
  <c r="B205" i="1" s="1"/>
  <c r="D205" i="10" s="1"/>
  <c r="G206" i="1"/>
  <c r="J207" i="1"/>
  <c r="J207" i="10" s="1"/>
  <c r="K207" i="10"/>
  <c r="O207" i="1"/>
  <c r="M207" i="10" s="1"/>
  <c r="N207" i="10"/>
  <c r="A208" i="10"/>
  <c r="K208" i="1"/>
  <c r="P208" i="1"/>
  <c r="A209" i="1"/>
  <c r="L208" i="1" s="1"/>
  <c r="E208" i="1"/>
  <c r="B208" i="10" s="1"/>
  <c r="F205" i="10" l="1"/>
  <c r="G206" i="10"/>
  <c r="D206" i="1"/>
  <c r="G207" i="1"/>
  <c r="Q208" i="1"/>
  <c r="A209" i="10"/>
  <c r="K209" i="1"/>
  <c r="P209" i="1"/>
  <c r="E209" i="1"/>
  <c r="B209" i="10" s="1"/>
  <c r="A210" i="1"/>
  <c r="Q209" i="1" s="1"/>
  <c r="O208" i="1"/>
  <c r="M208" i="10" s="1"/>
  <c r="N208" i="10"/>
  <c r="J208" i="1"/>
  <c r="J208" i="10" s="1"/>
  <c r="K208" i="10"/>
  <c r="G207" i="10" l="1"/>
  <c r="G208" i="1"/>
  <c r="D207" i="1"/>
  <c r="F207" i="10" s="1"/>
  <c r="F206" i="10"/>
  <c r="B206" i="1"/>
  <c r="D206" i="10" s="1"/>
  <c r="L209" i="1"/>
  <c r="A210" i="10"/>
  <c r="P210" i="1"/>
  <c r="K210" i="1"/>
  <c r="A211" i="1"/>
  <c r="Q210" i="1" s="1"/>
  <c r="E210" i="1"/>
  <c r="B210" i="10" s="1"/>
  <c r="O209" i="1"/>
  <c r="M209" i="10" s="1"/>
  <c r="N209" i="10"/>
  <c r="J209" i="1"/>
  <c r="J209" i="10" s="1"/>
  <c r="K209" i="10"/>
  <c r="G208" i="10" l="1"/>
  <c r="G209" i="1"/>
  <c r="D208" i="1"/>
  <c r="B207" i="1"/>
  <c r="D207" i="10" s="1"/>
  <c r="L210" i="1"/>
  <c r="A211" i="10"/>
  <c r="E211" i="1"/>
  <c r="B211" i="10" s="1"/>
  <c r="K211" i="1"/>
  <c r="A212" i="1"/>
  <c r="L211" i="1" s="1"/>
  <c r="P211" i="1"/>
  <c r="J210" i="1"/>
  <c r="J210" i="10" s="1"/>
  <c r="K210" i="10"/>
  <c r="O210" i="1"/>
  <c r="M210" i="10" s="1"/>
  <c r="N210" i="10"/>
  <c r="Q211" i="1" l="1"/>
  <c r="B208" i="1"/>
  <c r="D208" i="10" s="1"/>
  <c r="F208" i="10"/>
  <c r="G209" i="10"/>
  <c r="D209" i="1"/>
  <c r="G210" i="1"/>
  <c r="O211" i="1"/>
  <c r="M211" i="10" s="1"/>
  <c r="N211" i="10"/>
  <c r="A212" i="10"/>
  <c r="P212" i="1"/>
  <c r="K212" i="1"/>
  <c r="A213" i="1"/>
  <c r="E212" i="1"/>
  <c r="B212" i="10" s="1"/>
  <c r="L212" i="1"/>
  <c r="Q212" i="1"/>
  <c r="J211" i="1"/>
  <c r="J211" i="10" s="1"/>
  <c r="K211" i="10"/>
  <c r="B209" i="1" l="1"/>
  <c r="D209" i="10" s="1"/>
  <c r="F209" i="10"/>
  <c r="G210" i="10"/>
  <c r="D210" i="1"/>
  <c r="G211" i="1"/>
  <c r="J212" i="1"/>
  <c r="J212" i="10" s="1"/>
  <c r="K212" i="10"/>
  <c r="O212" i="1"/>
  <c r="M212" i="10" s="1"/>
  <c r="N212" i="10"/>
  <c r="A213" i="10"/>
  <c r="E213" i="1"/>
  <c r="B213" i="10" s="1"/>
  <c r="A214" i="1"/>
  <c r="Q213" i="1" s="1"/>
  <c r="P213" i="1"/>
  <c r="K213" i="1"/>
  <c r="L213" i="1" l="1"/>
  <c r="B210" i="1"/>
  <c r="D210" i="10" s="1"/>
  <c r="F210" i="10"/>
  <c r="G211" i="10"/>
  <c r="G212" i="1"/>
  <c r="D211" i="1"/>
  <c r="O213" i="1"/>
  <c r="M213" i="10" s="1"/>
  <c r="N213" i="10"/>
  <c r="J213" i="1"/>
  <c r="J213" i="10" s="1"/>
  <c r="K213" i="10"/>
  <c r="A214" i="10"/>
  <c r="E214" i="1"/>
  <c r="B214" i="10" s="1"/>
  <c r="K214" i="1"/>
  <c r="A215" i="1"/>
  <c r="Q214" i="1" s="1"/>
  <c r="P214" i="1"/>
  <c r="G212" i="10" l="1"/>
  <c r="D212" i="1"/>
  <c r="G213" i="1"/>
  <c r="B211" i="1"/>
  <c r="D211" i="10" s="1"/>
  <c r="F211" i="10"/>
  <c r="B212" i="1"/>
  <c r="D212" i="10" s="1"/>
  <c r="O214" i="1"/>
  <c r="M214" i="10" s="1"/>
  <c r="N214" i="10"/>
  <c r="A215" i="10"/>
  <c r="A216" i="1"/>
  <c r="Q215" i="1" s="1"/>
  <c r="P215" i="1"/>
  <c r="E215" i="1"/>
  <c r="B215" i="10" s="1"/>
  <c r="K215" i="1"/>
  <c r="J214" i="1"/>
  <c r="J214" i="10" s="1"/>
  <c r="K214" i="10"/>
  <c r="L214" i="1"/>
  <c r="G213" i="10" l="1"/>
  <c r="D213" i="1"/>
  <c r="B213" i="1" s="1"/>
  <c r="D213" i="10" s="1"/>
  <c r="G214" i="1"/>
  <c r="F212" i="10"/>
  <c r="O215" i="1"/>
  <c r="M215" i="10" s="1"/>
  <c r="N215" i="10"/>
  <c r="L215" i="1"/>
  <c r="A216" i="10"/>
  <c r="E216" i="1"/>
  <c r="B216" i="10" s="1"/>
  <c r="K216" i="1"/>
  <c r="P216" i="1"/>
  <c r="A217" i="1"/>
  <c r="Q216" i="1" s="1"/>
  <c r="J215" i="1"/>
  <c r="J215" i="10" s="1"/>
  <c r="K215" i="10"/>
  <c r="L216" i="1" l="1"/>
  <c r="G214" i="10"/>
  <c r="G215" i="1"/>
  <c r="D214" i="1"/>
  <c r="F213" i="10"/>
  <c r="O216" i="1"/>
  <c r="M216" i="10" s="1"/>
  <c r="N216" i="10"/>
  <c r="J216" i="1"/>
  <c r="J216" i="10" s="1"/>
  <c r="K216" i="10"/>
  <c r="A217" i="10"/>
  <c r="E217" i="1"/>
  <c r="B217" i="10" s="1"/>
  <c r="A218" i="1"/>
  <c r="P217" i="1"/>
  <c r="K217" i="1"/>
  <c r="L217" i="1"/>
  <c r="F214" i="10" l="1"/>
  <c r="B214" i="1"/>
  <c r="D214" i="10" s="1"/>
  <c r="G215" i="10"/>
  <c r="D215" i="1"/>
  <c r="G216" i="1"/>
  <c r="O217" i="1"/>
  <c r="M217" i="10" s="1"/>
  <c r="N217" i="10"/>
  <c r="Q217" i="1"/>
  <c r="A218" i="10"/>
  <c r="A219" i="1"/>
  <c r="Q218" i="1" s="1"/>
  <c r="E218" i="1"/>
  <c r="B218" i="10" s="1"/>
  <c r="P218" i="1"/>
  <c r="K217" i="10"/>
  <c r="J217" i="1"/>
  <c r="J217" i="10" s="1"/>
  <c r="J218" i="1"/>
  <c r="J218" i="10" s="1"/>
  <c r="L218" i="1" l="1"/>
  <c r="F215" i="10"/>
  <c r="B215" i="1"/>
  <c r="D215" i="10" s="1"/>
  <c r="G216" i="10"/>
  <c r="G217" i="1"/>
  <c r="D216" i="1"/>
  <c r="O218" i="1"/>
  <c r="M218" i="10" s="1"/>
  <c r="N218" i="10"/>
  <c r="A219" i="10"/>
  <c r="P219" i="1"/>
  <c r="A220" i="1"/>
  <c r="L219" i="1" s="1"/>
  <c r="K219" i="1"/>
  <c r="E219" i="1"/>
  <c r="B219" i="10" s="1"/>
  <c r="Q219" i="1"/>
  <c r="G217" i="10" l="1"/>
  <c r="D217" i="1"/>
  <c r="G218" i="1"/>
  <c r="F216" i="10"/>
  <c r="B216" i="1"/>
  <c r="D216" i="10" s="1"/>
  <c r="J219" i="1"/>
  <c r="J219" i="10" s="1"/>
  <c r="K219" i="10"/>
  <c r="O219" i="1"/>
  <c r="M219" i="10" s="1"/>
  <c r="N219" i="10"/>
  <c r="A220" i="10"/>
  <c r="P220" i="1"/>
  <c r="E220" i="1"/>
  <c r="B220" i="10" s="1"/>
  <c r="K220" i="1"/>
  <c r="A221" i="1"/>
  <c r="L220" i="1" s="1"/>
  <c r="Q220" i="1"/>
  <c r="F217" i="10" l="1"/>
  <c r="B217" i="1"/>
  <c r="D217" i="10" s="1"/>
  <c r="G218" i="10"/>
  <c r="D218" i="1"/>
  <c r="G219" i="1"/>
  <c r="J220" i="1"/>
  <c r="J220" i="10" s="1"/>
  <c r="K220" i="10"/>
  <c r="O220" i="1"/>
  <c r="M220" i="10" s="1"/>
  <c r="N220" i="10"/>
  <c r="A221" i="10"/>
  <c r="K221" i="1"/>
  <c r="P221" i="1"/>
  <c r="E221" i="1"/>
  <c r="B221" i="10" s="1"/>
  <c r="A222" i="1"/>
  <c r="L221" i="1" s="1"/>
  <c r="F218" i="10" l="1"/>
  <c r="B218" i="1"/>
  <c r="D218" i="10" s="1"/>
  <c r="G219" i="10"/>
  <c r="G220" i="1"/>
  <c r="D219" i="1"/>
  <c r="Q221" i="1"/>
  <c r="A222" i="10"/>
  <c r="E222" i="1"/>
  <c r="B222" i="10" s="1"/>
  <c r="K222" i="1"/>
  <c r="P222" i="1"/>
  <c r="A223" i="1"/>
  <c r="J221" i="1"/>
  <c r="J221" i="10" s="1"/>
  <c r="K221" i="10"/>
  <c r="O221" i="1"/>
  <c r="M221" i="10" s="1"/>
  <c r="N221" i="10"/>
  <c r="F219" i="10" l="1"/>
  <c r="G220" i="10"/>
  <c r="D220" i="1"/>
  <c r="G221" i="1"/>
  <c r="B219" i="1"/>
  <c r="D219" i="10" s="1"/>
  <c r="L222" i="1"/>
  <c r="A223" i="10"/>
  <c r="A224" i="1"/>
  <c r="E223" i="1"/>
  <c r="B223" i="10" s="1"/>
  <c r="K223" i="1"/>
  <c r="P223" i="1"/>
  <c r="L223" i="1"/>
  <c r="J222" i="1"/>
  <c r="J222" i="10" s="1"/>
  <c r="K222" i="10"/>
  <c r="Q222" i="1"/>
  <c r="O222" i="1"/>
  <c r="M222" i="10" s="1"/>
  <c r="N222" i="10"/>
  <c r="G221" i="10" l="1"/>
  <c r="D221" i="1"/>
  <c r="G222" i="1"/>
  <c r="F220" i="10"/>
  <c r="B220" i="1"/>
  <c r="D220" i="10" s="1"/>
  <c r="O223" i="1"/>
  <c r="M223" i="10" s="1"/>
  <c r="N223" i="10"/>
  <c r="J223" i="1"/>
  <c r="J223" i="10" s="1"/>
  <c r="K223" i="10"/>
  <c r="Q223" i="1"/>
  <c r="A224" i="10"/>
  <c r="P224" i="1"/>
  <c r="E224" i="1"/>
  <c r="B224" i="10" s="1"/>
  <c r="K224" i="1"/>
  <c r="A225" i="1"/>
  <c r="A226" i="1" s="1"/>
  <c r="L224" i="1" l="1"/>
  <c r="A227" i="1"/>
  <c r="L226" i="1"/>
  <c r="Q226" i="1"/>
  <c r="E226" i="1"/>
  <c r="B226" i="10" s="1"/>
  <c r="Q224" i="1"/>
  <c r="G222" i="10"/>
  <c r="D222" i="1"/>
  <c r="F222" i="10" s="1"/>
  <c r="G223" i="1"/>
  <c r="B221" i="1"/>
  <c r="D221" i="10" s="1"/>
  <c r="F221" i="10"/>
  <c r="O224" i="1"/>
  <c r="M224" i="10" s="1"/>
  <c r="N224" i="10"/>
  <c r="A225" i="10"/>
  <c r="K225" i="1"/>
  <c r="K226" i="1" s="1"/>
  <c r="K226" i="10" s="1"/>
  <c r="L225" i="1"/>
  <c r="Q225" i="1"/>
  <c r="E225" i="1"/>
  <c r="B225" i="10" s="1"/>
  <c r="P225" i="1"/>
  <c r="P226" i="1" s="1"/>
  <c r="N226" i="10" s="1"/>
  <c r="J224" i="1"/>
  <c r="J224" i="10" s="1"/>
  <c r="K224" i="10"/>
  <c r="A228" i="1" l="1"/>
  <c r="E227" i="1"/>
  <c r="B227" i="10" s="1"/>
  <c r="Q227" i="1"/>
  <c r="B222" i="1"/>
  <c r="G223" i="10"/>
  <c r="G224" i="1"/>
  <c r="D223" i="1"/>
  <c r="F223" i="10" s="1"/>
  <c r="O226" i="1"/>
  <c r="M226" i="10" s="1"/>
  <c r="O227" i="1"/>
  <c r="M227" i="10" s="1"/>
  <c r="J226" i="1"/>
  <c r="J226" i="10" s="1"/>
  <c r="K227" i="1"/>
  <c r="K227" i="10" s="1"/>
  <c r="O225" i="1"/>
  <c r="M225" i="10" s="1"/>
  <c r="N225" i="10"/>
  <c r="J225" i="1"/>
  <c r="J225" i="10" s="1"/>
  <c r="K225" i="10"/>
  <c r="L227" i="1" l="1"/>
  <c r="A229" i="1"/>
  <c r="P228" i="1"/>
  <c r="E228" i="1"/>
  <c r="B228" i="10" s="1"/>
  <c r="G224" i="10"/>
  <c r="G225" i="1"/>
  <c r="D224" i="1"/>
  <c r="B223" i="1"/>
  <c r="D223" i="10" s="1"/>
  <c r="D222" i="10"/>
  <c r="J227" i="1"/>
  <c r="J227" i="10" s="1"/>
  <c r="K228" i="1"/>
  <c r="K228" i="10" s="1"/>
  <c r="O228" i="1" l="1"/>
  <c r="M228" i="10" s="1"/>
  <c r="N228" i="10"/>
  <c r="L228" i="1"/>
  <c r="E229" i="1"/>
  <c r="B229" i="10" s="1"/>
  <c r="P229" i="1"/>
  <c r="A230" i="1"/>
  <c r="L229" i="1" s="1"/>
  <c r="Q228" i="1"/>
  <c r="D225" i="1"/>
  <c r="G225" i="10"/>
  <c r="G226" i="1"/>
  <c r="B224" i="1"/>
  <c r="D224" i="10" s="1"/>
  <c r="F224" i="10"/>
  <c r="J228" i="1"/>
  <c r="J228" i="10" s="1"/>
  <c r="K229" i="1"/>
  <c r="K229" i="10" s="1"/>
  <c r="O229" i="1" l="1"/>
  <c r="M229" i="10" s="1"/>
  <c r="N229" i="10"/>
  <c r="A231" i="1"/>
  <c r="E230" i="1"/>
  <c r="B230" i="10" s="1"/>
  <c r="P230" i="1"/>
  <c r="L230" i="1"/>
  <c r="Q230" i="1"/>
  <c r="Q229" i="1"/>
  <c r="B225" i="1"/>
  <c r="D225" i="10" s="1"/>
  <c r="D226" i="1"/>
  <c r="B226" i="1" s="1"/>
  <c r="G227" i="1"/>
  <c r="F225" i="10"/>
  <c r="J229" i="1"/>
  <c r="J229" i="10" s="1"/>
  <c r="K230" i="1"/>
  <c r="K230" i="10" s="1"/>
  <c r="O230" i="1" l="1"/>
  <c r="M230" i="10" s="1"/>
  <c r="N230" i="10"/>
  <c r="E231" i="1"/>
  <c r="B231" i="10" s="1"/>
  <c r="P231" i="1"/>
  <c r="A232" i="1"/>
  <c r="L231" i="1" s="1"/>
  <c r="D227" i="1"/>
  <c r="G228" i="1"/>
  <c r="B227" i="1"/>
  <c r="J230" i="1"/>
  <c r="J230" i="10" s="1"/>
  <c r="K231" i="1"/>
  <c r="K231" i="10" s="1"/>
  <c r="Q231" i="1" l="1"/>
  <c r="O231" i="1"/>
  <c r="M231" i="10" s="1"/>
  <c r="N231" i="10"/>
  <c r="A233" i="1"/>
  <c r="P232" i="1"/>
  <c r="E232" i="1"/>
  <c r="B232" i="10" s="1"/>
  <c r="Q232" i="1"/>
  <c r="L232" i="1"/>
  <c r="D228" i="1"/>
  <c r="G229" i="1"/>
  <c r="B228" i="1"/>
  <c r="J231" i="1"/>
  <c r="J231" i="10" s="1"/>
  <c r="K232" i="1"/>
  <c r="K232" i="10" s="1"/>
  <c r="O232" i="1" l="1"/>
  <c r="M232" i="10" s="1"/>
  <c r="N232" i="10"/>
  <c r="E233" i="1"/>
  <c r="B233" i="10" s="1"/>
  <c r="P233" i="1"/>
  <c r="A234" i="1"/>
  <c r="L233" i="1" s="1"/>
  <c r="D229" i="1"/>
  <c r="G230" i="1"/>
  <c r="B229" i="1"/>
  <c r="J232" i="1"/>
  <c r="J232" i="10" s="1"/>
  <c r="K233" i="1"/>
  <c r="K233" i="10" s="1"/>
  <c r="O233" i="1" l="1"/>
  <c r="M233" i="10" s="1"/>
  <c r="N233" i="10"/>
  <c r="Q233" i="1"/>
  <c r="E234" i="1"/>
  <c r="B234" i="10" s="1"/>
  <c r="P234" i="1"/>
  <c r="A235" i="1"/>
  <c r="D230" i="1"/>
  <c r="G231" i="1"/>
  <c r="B230" i="1"/>
  <c r="J233" i="1"/>
  <c r="J233" i="10" s="1"/>
  <c r="K234" i="1"/>
  <c r="K234" i="10" s="1"/>
  <c r="O234" i="1" l="1"/>
  <c r="M234" i="10" s="1"/>
  <c r="N234" i="10"/>
  <c r="E235" i="1"/>
  <c r="B235" i="10" s="1"/>
  <c r="P235" i="1"/>
  <c r="A236" i="1"/>
  <c r="L235" i="1"/>
  <c r="L234" i="1"/>
  <c r="Q234" i="1"/>
  <c r="D231" i="1"/>
  <c r="B231" i="1" s="1"/>
  <c r="G232" i="1"/>
  <c r="J234" i="1"/>
  <c r="J234" i="10" s="1"/>
  <c r="K235" i="1"/>
  <c r="K235" i="10" s="1"/>
  <c r="O235" i="1" l="1"/>
  <c r="M235" i="10" s="1"/>
  <c r="N235" i="10"/>
  <c r="E236" i="1"/>
  <c r="B236" i="10" s="1"/>
  <c r="A237" i="1"/>
  <c r="P236" i="1"/>
  <c r="L236" i="1"/>
  <c r="Q236" i="1"/>
  <c r="Q235" i="1"/>
  <c r="D232" i="1"/>
  <c r="B232" i="1" s="1"/>
  <c r="G233" i="1"/>
  <c r="J235" i="1"/>
  <c r="J235" i="10" s="1"/>
  <c r="K236" i="1"/>
  <c r="K236" i="10" s="1"/>
  <c r="O236" i="1" l="1"/>
  <c r="M236" i="10" s="1"/>
  <c r="N236" i="10"/>
  <c r="E237" i="1"/>
  <c r="B237" i="10" s="1"/>
  <c r="P237" i="1"/>
  <c r="A238" i="1"/>
  <c r="Q237" i="1" s="1"/>
  <c r="L237" i="1"/>
  <c r="D233" i="1"/>
  <c r="G234" i="1"/>
  <c r="B233" i="1"/>
  <c r="J236" i="1"/>
  <c r="J236" i="10" s="1"/>
  <c r="K237" i="1"/>
  <c r="K237" i="10" s="1"/>
  <c r="O237" i="1" l="1"/>
  <c r="M237" i="10" s="1"/>
  <c r="N237" i="10"/>
  <c r="P238" i="1"/>
  <c r="E238" i="1"/>
  <c r="B238" i="10" s="1"/>
  <c r="A239" i="1"/>
  <c r="L238" i="1" s="1"/>
  <c r="D234" i="1"/>
  <c r="G235" i="1"/>
  <c r="B234" i="1"/>
  <c r="J237" i="1"/>
  <c r="J237" i="10" s="1"/>
  <c r="K238" i="1"/>
  <c r="K238" i="10" s="1"/>
  <c r="O238" i="1" l="1"/>
  <c r="M238" i="10" s="1"/>
  <c r="N238" i="10"/>
  <c r="Q238" i="1"/>
  <c r="P239" i="1"/>
  <c r="E239" i="1"/>
  <c r="B239" i="10" s="1"/>
  <c r="A240" i="1"/>
  <c r="Q239" i="1" s="1"/>
  <c r="D235" i="1"/>
  <c r="B235" i="1" s="1"/>
  <c r="G236" i="1"/>
  <c r="J238" i="1"/>
  <c r="J238" i="10" s="1"/>
  <c r="K239" i="1"/>
  <c r="K239" i="10" s="1"/>
  <c r="O239" i="1" l="1"/>
  <c r="M239" i="10" s="1"/>
  <c r="N239" i="10"/>
  <c r="A241" i="1"/>
  <c r="Q240" i="1" s="1"/>
  <c r="E240" i="1"/>
  <c r="B240" i="10" s="1"/>
  <c r="P240" i="1"/>
  <c r="L239" i="1"/>
  <c r="D236" i="1"/>
  <c r="G237" i="1"/>
  <c r="J239" i="1"/>
  <c r="J239" i="10" s="1"/>
  <c r="K240" i="1"/>
  <c r="K240" i="10" s="1"/>
  <c r="O240" i="1" l="1"/>
  <c r="M240" i="10" s="1"/>
  <c r="N240" i="10"/>
  <c r="L240" i="1"/>
  <c r="P241" i="1"/>
  <c r="E241" i="1"/>
  <c r="B241" i="10" s="1"/>
  <c r="A242" i="1"/>
  <c r="L241" i="1"/>
  <c r="Q241" i="1"/>
  <c r="D237" i="1"/>
  <c r="G238" i="1"/>
  <c r="B237" i="1"/>
  <c r="B236" i="1"/>
  <c r="J240" i="1"/>
  <c r="J240" i="10" s="1"/>
  <c r="K241" i="1"/>
  <c r="K241" i="10" s="1"/>
  <c r="O241" i="1" l="1"/>
  <c r="M241" i="10" s="1"/>
  <c r="N241" i="10"/>
  <c r="A243" i="1"/>
  <c r="L242" i="1" s="1"/>
  <c r="P242" i="1"/>
  <c r="E242" i="1"/>
  <c r="B242" i="10" s="1"/>
  <c r="D238" i="1"/>
  <c r="G239" i="1"/>
  <c r="B238" i="1"/>
  <c r="J241" i="1"/>
  <c r="J241" i="10" s="1"/>
  <c r="K242" i="1"/>
  <c r="K242" i="10" s="1"/>
  <c r="O242" i="1" l="1"/>
  <c r="M242" i="10" s="1"/>
  <c r="N242" i="10"/>
  <c r="Q242" i="1"/>
  <c r="E243" i="1"/>
  <c r="B243" i="10" s="1"/>
  <c r="P243" i="1"/>
  <c r="A244" i="1"/>
  <c r="Q243" i="1"/>
  <c r="D239" i="1"/>
  <c r="G240" i="1"/>
  <c r="B239" i="1"/>
  <c r="J242" i="1"/>
  <c r="J242" i="10" s="1"/>
  <c r="K243" i="1"/>
  <c r="K243" i="10" s="1"/>
  <c r="O243" i="1" l="1"/>
  <c r="M243" i="10" s="1"/>
  <c r="N243" i="10"/>
  <c r="L243" i="1"/>
  <c r="E244" i="1"/>
  <c r="B244" i="10" s="1"/>
  <c r="P244" i="1"/>
  <c r="A245" i="1"/>
  <c r="Q244" i="1" s="1"/>
  <c r="D240" i="1"/>
  <c r="B240" i="1" s="1"/>
  <c r="G241" i="1"/>
  <c r="J243" i="1"/>
  <c r="J243" i="10" s="1"/>
  <c r="K244" i="1"/>
  <c r="K244" i="10" s="1"/>
  <c r="O244" i="1" l="1"/>
  <c r="M244" i="10" s="1"/>
  <c r="N244" i="10"/>
  <c r="L244" i="1"/>
  <c r="E245" i="1"/>
  <c r="B245" i="10" s="1"/>
  <c r="P245" i="1"/>
  <c r="A246" i="1"/>
  <c r="Q245" i="1" s="1"/>
  <c r="D241" i="1"/>
  <c r="G242" i="1"/>
  <c r="J244" i="1"/>
  <c r="J244" i="10" s="1"/>
  <c r="K245" i="1"/>
  <c r="K245" i="10" s="1"/>
  <c r="O245" i="1" l="1"/>
  <c r="M245" i="10" s="1"/>
  <c r="N245" i="10"/>
  <c r="L245" i="1"/>
  <c r="E246" i="1"/>
  <c r="B246" i="10" s="1"/>
  <c r="P246" i="1"/>
  <c r="A247" i="1"/>
  <c r="L246" i="1" s="1"/>
  <c r="D242" i="1"/>
  <c r="G243" i="1"/>
  <c r="B241" i="1"/>
  <c r="B242" i="1"/>
  <c r="J245" i="1"/>
  <c r="J245" i="10" s="1"/>
  <c r="K246" i="1"/>
  <c r="K246" i="10" s="1"/>
  <c r="O246" i="1" l="1"/>
  <c r="M246" i="10" s="1"/>
  <c r="N246" i="10"/>
  <c r="Q246" i="1"/>
  <c r="P247" i="1"/>
  <c r="E247" i="1"/>
  <c r="B247" i="10" s="1"/>
  <c r="A248" i="1"/>
  <c r="L247" i="1" s="1"/>
  <c r="D243" i="1"/>
  <c r="G244" i="1"/>
  <c r="B243" i="1"/>
  <c r="J246" i="1"/>
  <c r="J246" i="10" s="1"/>
  <c r="K247" i="1"/>
  <c r="K247" i="10" s="1"/>
  <c r="Q247" i="1" l="1"/>
  <c r="O247" i="1"/>
  <c r="M247" i="10" s="1"/>
  <c r="N247" i="10"/>
  <c r="E248" i="1"/>
  <c r="B248" i="10" s="1"/>
  <c r="P248" i="1"/>
  <c r="A249" i="1"/>
  <c r="L248" i="1" s="1"/>
  <c r="G245" i="1"/>
  <c r="D244" i="1"/>
  <c r="J247" i="1"/>
  <c r="J247" i="10" s="1"/>
  <c r="K248" i="1"/>
  <c r="K248" i="10" s="1"/>
  <c r="O248" i="1" l="1"/>
  <c r="M248" i="10" s="1"/>
  <c r="N248" i="10"/>
  <c r="E249" i="1"/>
  <c r="B249" i="10" s="1"/>
  <c r="P249" i="1"/>
  <c r="A250" i="1"/>
  <c r="Q249" i="1" s="1"/>
  <c r="L249" i="1"/>
  <c r="Q248" i="1"/>
  <c r="B244" i="1"/>
  <c r="D245" i="1"/>
  <c r="G246" i="1"/>
  <c r="J248" i="1"/>
  <c r="J248" i="10" s="1"/>
  <c r="K249" i="1"/>
  <c r="K249" i="10" s="1"/>
  <c r="O249" i="1" l="1"/>
  <c r="M249" i="10" s="1"/>
  <c r="N249" i="10"/>
  <c r="E250" i="1"/>
  <c r="B250" i="10" s="1"/>
  <c r="P250" i="1"/>
  <c r="A251" i="1"/>
  <c r="Q250" i="1" s="1"/>
  <c r="G247" i="1"/>
  <c r="D246" i="1"/>
  <c r="B246" i="1"/>
  <c r="B245" i="1"/>
  <c r="J249" i="1"/>
  <c r="J249" i="10" s="1"/>
  <c r="K250" i="1"/>
  <c r="K250" i="10" s="1"/>
  <c r="O250" i="1" l="1"/>
  <c r="M250" i="10" s="1"/>
  <c r="N250" i="10"/>
  <c r="P251" i="1"/>
  <c r="E251" i="1"/>
  <c r="B251" i="10" s="1"/>
  <c r="A252" i="1"/>
  <c r="Q251" i="1" s="1"/>
  <c r="L250" i="1"/>
  <c r="D247" i="1"/>
  <c r="G248" i="1"/>
  <c r="J250" i="1"/>
  <c r="J250" i="10" s="1"/>
  <c r="K251" i="1"/>
  <c r="K251" i="10" s="1"/>
  <c r="L251" i="1" l="1"/>
  <c r="O251" i="1"/>
  <c r="M251" i="10" s="1"/>
  <c r="N251" i="10"/>
  <c r="E252" i="1"/>
  <c r="B252" i="10" s="1"/>
  <c r="P252" i="1"/>
  <c r="N252" i="10" s="1"/>
  <c r="A253" i="1"/>
  <c r="Q252" i="1" s="1"/>
  <c r="G249" i="1"/>
  <c r="D248" i="1"/>
  <c r="B248" i="1" s="1"/>
  <c r="B247" i="1"/>
  <c r="J251" i="1"/>
  <c r="J251" i="10" s="1"/>
  <c r="K252" i="1"/>
  <c r="K252" i="10" s="1"/>
  <c r="L252" i="1" l="1"/>
  <c r="E253" i="1"/>
  <c r="B253" i="10" s="1"/>
  <c r="A254" i="1"/>
  <c r="L253" i="1" s="1"/>
  <c r="O252" i="1"/>
  <c r="M252" i="10" s="1"/>
  <c r="O253" i="1"/>
  <c r="M253" i="10" s="1"/>
  <c r="D249" i="1"/>
  <c r="B249" i="1" s="1"/>
  <c r="G250" i="1"/>
  <c r="J252" i="1"/>
  <c r="J252" i="10" s="1"/>
  <c r="K253" i="1"/>
  <c r="K253" i="10" s="1"/>
  <c r="Q253" i="1" l="1"/>
  <c r="E254" i="1"/>
  <c r="B254" i="10" s="1"/>
  <c r="P254" i="1"/>
  <c r="A255" i="1"/>
  <c r="Q254" i="1"/>
  <c r="D250" i="1"/>
  <c r="G251" i="1"/>
  <c r="J253" i="1"/>
  <c r="J253" i="10" s="1"/>
  <c r="J254" i="1"/>
  <c r="J254" i="10" s="1"/>
  <c r="O254" i="1" l="1"/>
  <c r="M254" i="10" s="1"/>
  <c r="N254" i="10"/>
  <c r="L254" i="1"/>
  <c r="P255" i="1"/>
  <c r="K255" i="1"/>
  <c r="E255" i="1"/>
  <c r="B255" i="10" s="1"/>
  <c r="A256" i="1"/>
  <c r="G252" i="1"/>
  <c r="D251" i="1"/>
  <c r="B250" i="1"/>
  <c r="J255" i="1" l="1"/>
  <c r="J255" i="10" s="1"/>
  <c r="K255" i="10"/>
  <c r="O255" i="1"/>
  <c r="M255" i="10" s="1"/>
  <c r="N255" i="10"/>
  <c r="L255" i="1"/>
  <c r="K256" i="1"/>
  <c r="E256" i="1"/>
  <c r="B256" i="10" s="1"/>
  <c r="P256" i="1"/>
  <c r="A257" i="1"/>
  <c r="Q256" i="1" s="1"/>
  <c r="Q255" i="1"/>
  <c r="D252" i="1"/>
  <c r="G253" i="1"/>
  <c r="B251" i="1"/>
  <c r="L256" i="1" l="1"/>
  <c r="O256" i="1"/>
  <c r="M256" i="10" s="1"/>
  <c r="N256" i="10"/>
  <c r="J256" i="1"/>
  <c r="J256" i="10" s="1"/>
  <c r="K256" i="10"/>
  <c r="E257" i="1"/>
  <c r="B257" i="10" s="1"/>
  <c r="K257" i="1"/>
  <c r="P257" i="1"/>
  <c r="A258" i="1"/>
  <c r="L257" i="1"/>
  <c r="Q257" i="1"/>
  <c r="D253" i="1"/>
  <c r="G254" i="1"/>
  <c r="B252" i="1"/>
  <c r="B253" i="1" s="1"/>
  <c r="O257" i="1" l="1"/>
  <c r="M257" i="10" s="1"/>
  <c r="N257" i="10"/>
  <c r="J257" i="1"/>
  <c r="J257" i="10" s="1"/>
  <c r="K257" i="10"/>
  <c r="E258" i="1"/>
  <c r="B258" i="10" s="1"/>
  <c r="K258" i="1"/>
  <c r="P258" i="1"/>
  <c r="A259" i="1"/>
  <c r="L258" i="1"/>
  <c r="Q258" i="1"/>
  <c r="D254" i="1"/>
  <c r="G255" i="1"/>
  <c r="B254" i="1"/>
  <c r="O258" i="1" l="1"/>
  <c r="M258" i="10" s="1"/>
  <c r="N258" i="10"/>
  <c r="J258" i="1"/>
  <c r="J258" i="10" s="1"/>
  <c r="K258" i="10"/>
  <c r="P259" i="1"/>
  <c r="K259" i="1"/>
  <c r="A260" i="1"/>
  <c r="Q259" i="1" s="1"/>
  <c r="E259" i="1"/>
  <c r="B259" i="10" s="1"/>
  <c r="L259" i="1"/>
  <c r="D255" i="1"/>
  <c r="G256" i="1"/>
  <c r="B255" i="1"/>
  <c r="J259" i="1" l="1"/>
  <c r="J259" i="10" s="1"/>
  <c r="K259" i="10"/>
  <c r="O259" i="1"/>
  <c r="M259" i="10" s="1"/>
  <c r="N259" i="10"/>
  <c r="K260" i="1"/>
  <c r="E260" i="1"/>
  <c r="B260" i="10" s="1"/>
  <c r="P260" i="1"/>
  <c r="A261" i="1"/>
  <c r="Q260" i="1" s="1"/>
  <c r="D256" i="1"/>
  <c r="G257" i="1"/>
  <c r="B256" i="1"/>
  <c r="O260" i="1" l="1"/>
  <c r="M260" i="10" s="1"/>
  <c r="N260" i="10"/>
  <c r="J260" i="1"/>
  <c r="J260" i="10" s="1"/>
  <c r="K260" i="10"/>
  <c r="L260" i="1"/>
  <c r="E261" i="1"/>
  <c r="B261" i="10" s="1"/>
  <c r="A262" i="1"/>
  <c r="K261" i="1"/>
  <c r="P261" i="1"/>
  <c r="L261" i="1"/>
  <c r="Q261" i="1"/>
  <c r="D257" i="1"/>
  <c r="G258" i="1"/>
  <c r="J261" i="1" l="1"/>
  <c r="J261" i="10" s="1"/>
  <c r="K261" i="10"/>
  <c r="O261" i="1"/>
  <c r="M261" i="10" s="1"/>
  <c r="N261" i="10"/>
  <c r="E262" i="1"/>
  <c r="B262" i="10" s="1"/>
  <c r="P262" i="1"/>
  <c r="K262" i="1"/>
  <c r="A263" i="1"/>
  <c r="L262" i="1" s="1"/>
  <c r="Q262" i="1"/>
  <c r="D258" i="1"/>
  <c r="G259" i="1"/>
  <c r="B257" i="1"/>
  <c r="B258" i="1" s="1"/>
  <c r="J262" i="1" l="1"/>
  <c r="J262" i="10" s="1"/>
  <c r="K262" i="10"/>
  <c r="O262" i="1"/>
  <c r="M262" i="10" s="1"/>
  <c r="N262" i="10"/>
  <c r="P263" i="1"/>
  <c r="K263" i="1"/>
  <c r="E263" i="1"/>
  <c r="B263" i="10" s="1"/>
  <c r="A264" i="1"/>
  <c r="Q263" i="1" s="1"/>
  <c r="G260" i="1"/>
  <c r="D259" i="1"/>
  <c r="B259" i="1" s="1"/>
  <c r="O263" i="1" l="1"/>
  <c r="M263" i="10" s="1"/>
  <c r="N263" i="10"/>
  <c r="J263" i="1"/>
  <c r="J263" i="10" s="1"/>
  <c r="K263" i="10"/>
  <c r="L263" i="1"/>
  <c r="K264" i="1"/>
  <c r="E264" i="1"/>
  <c r="B264" i="10" s="1"/>
  <c r="A265" i="1"/>
  <c r="L264" i="1" s="1"/>
  <c r="P264" i="1"/>
  <c r="D260" i="1"/>
  <c r="B260" i="1" s="1"/>
  <c r="G261" i="1"/>
  <c r="O264" i="1" l="1"/>
  <c r="M264" i="10" s="1"/>
  <c r="N264" i="10"/>
  <c r="J264" i="1"/>
  <c r="J264" i="10" s="1"/>
  <c r="K264" i="10"/>
  <c r="Q264" i="1"/>
  <c r="E265" i="1"/>
  <c r="B265" i="10" s="1"/>
  <c r="K265" i="1"/>
  <c r="P265" i="1"/>
  <c r="A266" i="1"/>
  <c r="L265" i="1"/>
  <c r="Q265" i="1"/>
  <c r="G262" i="1"/>
  <c r="D261" i="1"/>
  <c r="O265" i="1" l="1"/>
  <c r="M265" i="10" s="1"/>
  <c r="N265" i="10"/>
  <c r="J265" i="1"/>
  <c r="J265" i="10" s="1"/>
  <c r="K265" i="10"/>
  <c r="E266" i="1"/>
  <c r="B266" i="10" s="1"/>
  <c r="K266" i="1"/>
  <c r="P266" i="1"/>
  <c r="A267" i="1"/>
  <c r="L266" i="1" s="1"/>
  <c r="B261" i="1"/>
  <c r="D262" i="1"/>
  <c r="B262" i="1" s="1"/>
  <c r="G263" i="1"/>
  <c r="Q266" i="1" l="1"/>
  <c r="O266" i="1"/>
  <c r="M266" i="10" s="1"/>
  <c r="N266" i="10"/>
  <c r="J266" i="1"/>
  <c r="J266" i="10" s="1"/>
  <c r="K266" i="10"/>
  <c r="P267" i="1"/>
  <c r="E267" i="1"/>
  <c r="B267" i="10" s="1"/>
  <c r="A268" i="1"/>
  <c r="K267" i="1"/>
  <c r="L267" i="1"/>
  <c r="Q267" i="1"/>
  <c r="D263" i="1"/>
  <c r="B263" i="1" s="1"/>
  <c r="G264" i="1"/>
  <c r="O267" i="1" l="1"/>
  <c r="M267" i="10" s="1"/>
  <c r="N267" i="10"/>
  <c r="J267" i="1"/>
  <c r="J267" i="10" s="1"/>
  <c r="K267" i="10"/>
  <c r="K268" i="1"/>
  <c r="E268" i="1"/>
  <c r="B268" i="10" s="1"/>
  <c r="A269" i="1"/>
  <c r="P268" i="1"/>
  <c r="Q268" i="1"/>
  <c r="L268" i="1"/>
  <c r="D264" i="1"/>
  <c r="G265" i="1"/>
  <c r="O268" i="1" l="1"/>
  <c r="M268" i="10" s="1"/>
  <c r="N268" i="10"/>
  <c r="J268" i="1"/>
  <c r="J268" i="10" s="1"/>
  <c r="K268" i="10"/>
  <c r="E269" i="1"/>
  <c r="B269" i="10" s="1"/>
  <c r="K269" i="1"/>
  <c r="A270" i="1"/>
  <c r="L269" i="1" s="1"/>
  <c r="P269" i="1"/>
  <c r="D265" i="1"/>
  <c r="G266" i="1"/>
  <c r="B264" i="1"/>
  <c r="B265" i="1" s="1"/>
  <c r="O269" i="1" l="1"/>
  <c r="M269" i="10" s="1"/>
  <c r="N269" i="10"/>
  <c r="J269" i="1"/>
  <c r="J269" i="10" s="1"/>
  <c r="K269" i="10"/>
  <c r="Q269" i="1"/>
  <c r="E270" i="1"/>
  <c r="B270" i="10" s="1"/>
  <c r="P270" i="1"/>
  <c r="K270" i="1"/>
  <c r="A271" i="1"/>
  <c r="Q270" i="1" s="1"/>
  <c r="D266" i="1"/>
  <c r="G267" i="1"/>
  <c r="B266" i="1"/>
  <c r="L270" i="1" l="1"/>
  <c r="J270" i="1"/>
  <c r="J270" i="10" s="1"/>
  <c r="K270" i="10"/>
  <c r="O270" i="1"/>
  <c r="M270" i="10" s="1"/>
  <c r="N270" i="10"/>
  <c r="K271" i="1"/>
  <c r="P271" i="1"/>
  <c r="E271" i="1"/>
  <c r="B271" i="10" s="1"/>
  <c r="A272" i="1"/>
  <c r="L271" i="1" s="1"/>
  <c r="Q271" i="1"/>
  <c r="D267" i="1"/>
  <c r="G268" i="1"/>
  <c r="O271" i="1" l="1"/>
  <c r="M271" i="10" s="1"/>
  <c r="N271" i="10"/>
  <c r="J271" i="1"/>
  <c r="J271" i="10" s="1"/>
  <c r="K271" i="10"/>
  <c r="K272" i="1"/>
  <c r="E272" i="1"/>
  <c r="B272" i="10" s="1"/>
  <c r="P272" i="1"/>
  <c r="A273" i="1"/>
  <c r="Q272" i="1" s="1"/>
  <c r="D268" i="1"/>
  <c r="G269" i="1"/>
  <c r="B267" i="1"/>
  <c r="B268" i="1"/>
  <c r="L272" i="1" l="1"/>
  <c r="O272" i="1"/>
  <c r="M272" i="10" s="1"/>
  <c r="N272" i="10"/>
  <c r="J272" i="1"/>
  <c r="J272" i="10" s="1"/>
  <c r="K272" i="10"/>
  <c r="E273" i="1"/>
  <c r="B273" i="10" s="1"/>
  <c r="K273" i="1"/>
  <c r="A274" i="1"/>
  <c r="P273" i="1"/>
  <c r="L273" i="1"/>
  <c r="Q273" i="1"/>
  <c r="D269" i="1"/>
  <c r="G270" i="1"/>
  <c r="J273" i="1" l="1"/>
  <c r="J273" i="10" s="1"/>
  <c r="K273" i="10"/>
  <c r="O273" i="1"/>
  <c r="M273" i="10" s="1"/>
  <c r="N273" i="10"/>
  <c r="P274" i="1"/>
  <c r="A275" i="1"/>
  <c r="L274" i="1" s="1"/>
  <c r="E274" i="1"/>
  <c r="B274" i="10" s="1"/>
  <c r="K274" i="1"/>
  <c r="D270" i="1"/>
  <c r="G271" i="1"/>
  <c r="B269" i="1"/>
  <c r="B270" i="1"/>
  <c r="J274" i="1" l="1"/>
  <c r="J274" i="10" s="1"/>
  <c r="K274" i="10"/>
  <c r="O274" i="1"/>
  <c r="M274" i="10" s="1"/>
  <c r="N274" i="10"/>
  <c r="Q274" i="1"/>
  <c r="P275" i="1"/>
  <c r="K275" i="1"/>
  <c r="A276" i="1"/>
  <c r="E275" i="1"/>
  <c r="B275" i="10" s="1"/>
  <c r="L275" i="1"/>
  <c r="Q275" i="1"/>
  <c r="D271" i="1"/>
  <c r="G272" i="1"/>
  <c r="O275" i="1" l="1"/>
  <c r="M275" i="10" s="1"/>
  <c r="N275" i="10"/>
  <c r="J275" i="1"/>
  <c r="J275" i="10" s="1"/>
  <c r="K275" i="10"/>
  <c r="K276" i="1"/>
  <c r="E276" i="1"/>
  <c r="B276" i="10" s="1"/>
  <c r="P276" i="1"/>
  <c r="A277" i="1"/>
  <c r="G273" i="1"/>
  <c r="D272" i="1"/>
  <c r="B271" i="1"/>
  <c r="J276" i="1" l="1"/>
  <c r="J276" i="10" s="1"/>
  <c r="K276" i="10"/>
  <c r="O276" i="1"/>
  <c r="M276" i="10" s="1"/>
  <c r="N276" i="10"/>
  <c r="B272" i="1"/>
  <c r="Q276" i="1"/>
  <c r="E277" i="1"/>
  <c r="B277" i="10" s="1"/>
  <c r="K277" i="1"/>
  <c r="P277" i="1"/>
  <c r="A278" i="1"/>
  <c r="L277" i="1" s="1"/>
  <c r="Q277" i="1"/>
  <c r="L276" i="1"/>
  <c r="D273" i="1"/>
  <c r="G274" i="1"/>
  <c r="O277" i="1" l="1"/>
  <c r="M277" i="10" s="1"/>
  <c r="N277" i="10"/>
  <c r="J277" i="1"/>
  <c r="J277" i="10" s="1"/>
  <c r="K277" i="10"/>
  <c r="E278" i="1"/>
  <c r="B278" i="10" s="1"/>
  <c r="P278" i="1"/>
  <c r="N278" i="10" s="1"/>
  <c r="K278" i="1"/>
  <c r="A279" i="1"/>
  <c r="G275" i="1"/>
  <c r="D274" i="1"/>
  <c r="B273" i="1"/>
  <c r="Q278" i="1" l="1"/>
  <c r="A280" i="1"/>
  <c r="J278" i="1"/>
  <c r="J278" i="10" s="1"/>
  <c r="K278" i="10"/>
  <c r="B274" i="1"/>
  <c r="O278" i="1"/>
  <c r="M278" i="10" s="1"/>
  <c r="O279" i="1"/>
  <c r="M279" i="10" s="1"/>
  <c r="L278" i="1"/>
  <c r="K279" i="1"/>
  <c r="K279" i="10" s="1"/>
  <c r="E279" i="1"/>
  <c r="B279" i="10" s="1"/>
  <c r="D275" i="1"/>
  <c r="G276" i="1"/>
  <c r="A281" i="1" l="1"/>
  <c r="E280" i="1"/>
  <c r="B280" i="10" s="1"/>
  <c r="Q280" i="1"/>
  <c r="L280" i="1"/>
  <c r="P280" i="1"/>
  <c r="J279" i="1"/>
  <c r="J279" i="10" s="1"/>
  <c r="K280" i="1"/>
  <c r="K280" i="10" s="1"/>
  <c r="L279" i="1"/>
  <c r="Q279" i="1"/>
  <c r="D276" i="1"/>
  <c r="G277" i="1"/>
  <c r="B275" i="1"/>
  <c r="B276" i="1" s="1"/>
  <c r="O280" i="1" l="1"/>
  <c r="M280" i="10" s="1"/>
  <c r="N280" i="10"/>
  <c r="E281" i="1"/>
  <c r="B281" i="10" s="1"/>
  <c r="A282" i="1"/>
  <c r="P281" i="1"/>
  <c r="J280" i="1"/>
  <c r="J280" i="10" s="1"/>
  <c r="K281" i="1"/>
  <c r="K281" i="10" s="1"/>
  <c r="G278" i="1"/>
  <c r="D277" i="1"/>
  <c r="B277" i="1" s="1"/>
  <c r="O281" i="1" l="1"/>
  <c r="M281" i="10" s="1"/>
  <c r="N281" i="10"/>
  <c r="A283" i="1"/>
  <c r="Q282" i="1"/>
  <c r="L282" i="1"/>
  <c r="E282" i="1"/>
  <c r="B282" i="10" s="1"/>
  <c r="P282" i="1"/>
  <c r="L281" i="1"/>
  <c r="Q281" i="1"/>
  <c r="J281" i="1"/>
  <c r="J281" i="10" s="1"/>
  <c r="K282" i="1"/>
  <c r="K282" i="10" s="1"/>
  <c r="D278" i="1"/>
  <c r="G279" i="1"/>
  <c r="E283" i="1" l="1"/>
  <c r="B283" i="10" s="1"/>
  <c r="A284" i="1"/>
  <c r="Q283" i="1"/>
  <c r="P283" i="1"/>
  <c r="N282" i="10"/>
  <c r="O282" i="1"/>
  <c r="M282" i="10" s="1"/>
  <c r="J282" i="1"/>
  <c r="J282" i="10" s="1"/>
  <c r="K283" i="1"/>
  <c r="K283" i="10" s="1"/>
  <c r="D279" i="1"/>
  <c r="B278" i="1"/>
  <c r="N283" i="10" l="1"/>
  <c r="O283" i="1"/>
  <c r="M283" i="10" s="1"/>
  <c r="L283" i="1"/>
  <c r="E284" i="1"/>
  <c r="B284" i="10" s="1"/>
  <c r="A285" i="1"/>
  <c r="L284" i="1"/>
  <c r="Q284" i="1"/>
  <c r="P284" i="1"/>
  <c r="J283" i="1"/>
  <c r="J283" i="10" s="1"/>
  <c r="K284" i="1"/>
  <c r="K284" i="10" s="1"/>
  <c r="B279" i="1"/>
  <c r="N284" i="10" l="1"/>
  <c r="O284" i="1"/>
  <c r="M284" i="10" s="1"/>
  <c r="A286" i="1"/>
  <c r="E285" i="1"/>
  <c r="B285" i="10" s="1"/>
  <c r="Q285" i="1"/>
  <c r="L285" i="1"/>
  <c r="P285" i="1"/>
  <c r="J284" i="1"/>
  <c r="J284" i="10" s="1"/>
  <c r="K285" i="1"/>
  <c r="K285" i="10" s="1"/>
  <c r="N285" i="10" l="1"/>
  <c r="O285" i="1"/>
  <c r="M285" i="10" s="1"/>
  <c r="E286" i="1"/>
  <c r="B286" i="10" s="1"/>
  <c r="A287" i="1"/>
  <c r="L286" i="1" s="1"/>
  <c r="P286" i="1"/>
  <c r="J285" i="1"/>
  <c r="J285" i="10" s="1"/>
  <c r="K286" i="1"/>
  <c r="K286" i="10" s="1"/>
  <c r="Q286" i="1" l="1"/>
  <c r="N286" i="10"/>
  <c r="O286" i="1"/>
  <c r="M286" i="10" s="1"/>
  <c r="E287" i="1"/>
  <c r="B287" i="10" s="1"/>
  <c r="A288" i="1"/>
  <c r="A289" i="1" s="1"/>
  <c r="P287" i="1"/>
  <c r="J286" i="1"/>
  <c r="J286" i="10" s="1"/>
  <c r="K287" i="1"/>
  <c r="K287" i="10" s="1"/>
  <c r="Q287" i="1" l="1"/>
  <c r="A290" i="1"/>
  <c r="Q289" i="1"/>
  <c r="E289" i="1"/>
  <c r="B289" i="10" s="1"/>
  <c r="N287" i="10"/>
  <c r="O287" i="1"/>
  <c r="M287" i="10" s="1"/>
  <c r="L287" i="1"/>
  <c r="Q288" i="1"/>
  <c r="L288" i="1"/>
  <c r="E288" i="1"/>
  <c r="B288" i="10" s="1"/>
  <c r="P288" i="1"/>
  <c r="P289" i="1" s="1"/>
  <c r="J287" i="1"/>
  <c r="J287" i="10" s="1"/>
  <c r="K288" i="1"/>
  <c r="K289" i="1" s="1"/>
  <c r="A291" i="1" l="1"/>
  <c r="Q290" i="1"/>
  <c r="E290" i="1"/>
  <c r="B290" i="10" s="1"/>
  <c r="L290" i="1"/>
  <c r="L289" i="1"/>
  <c r="K289" i="10"/>
  <c r="J289" i="1"/>
  <c r="J289" i="10" s="1"/>
  <c r="K290" i="1"/>
  <c r="N289" i="10"/>
  <c r="O289" i="1"/>
  <c r="M289" i="10" s="1"/>
  <c r="P290" i="1"/>
  <c r="J288" i="1"/>
  <c r="J288" i="10" s="1"/>
  <c r="K288" i="10"/>
  <c r="O288" i="1"/>
  <c r="M288" i="10" s="1"/>
  <c r="N288" i="10"/>
  <c r="E291" i="1" l="1"/>
  <c r="B291" i="10" s="1"/>
  <c r="Q291" i="1"/>
  <c r="A292" i="1"/>
  <c r="O290" i="1"/>
  <c r="M290" i="10" s="1"/>
  <c r="N290" i="10"/>
  <c r="P291" i="1"/>
  <c r="K290" i="10"/>
  <c r="J290" i="1"/>
  <c r="J290" i="10" s="1"/>
  <c r="K291" i="1"/>
  <c r="L291" i="1" l="1"/>
  <c r="E292" i="1"/>
  <c r="B292" i="10" s="1"/>
  <c r="A293" i="1"/>
  <c r="L292" i="1"/>
  <c r="J291" i="1"/>
  <c r="J291" i="10" s="1"/>
  <c r="K291" i="10"/>
  <c r="K292" i="1"/>
  <c r="N291" i="10"/>
  <c r="O291" i="1"/>
  <c r="M291" i="10" s="1"/>
  <c r="P292" i="1"/>
  <c r="Q292" i="1" l="1"/>
  <c r="E293" i="1"/>
  <c r="B293" i="10" s="1"/>
  <c r="A294" i="1"/>
  <c r="Q293" i="1"/>
  <c r="N292" i="10"/>
  <c r="O292" i="1"/>
  <c r="M292" i="10" s="1"/>
  <c r="P293" i="1"/>
  <c r="N293" i="10" s="1"/>
  <c r="K292" i="10"/>
  <c r="J292" i="1"/>
  <c r="J292" i="10" s="1"/>
  <c r="K293" i="1"/>
  <c r="K293" i="10" s="1"/>
  <c r="L293" i="1" l="1"/>
  <c r="A295" i="1"/>
  <c r="E294" i="1"/>
  <c r="B294" i="10" s="1"/>
  <c r="L294" i="1"/>
  <c r="Q294" i="1"/>
  <c r="J293" i="1"/>
  <c r="J293" i="10" s="1"/>
  <c r="K294" i="1"/>
  <c r="K294" i="10" s="1"/>
  <c r="O293" i="1"/>
  <c r="M293" i="10" s="1"/>
  <c r="P294" i="1"/>
  <c r="N294" i="10" s="1"/>
  <c r="A296" i="1" l="1"/>
  <c r="L295" i="1"/>
  <c r="Q295" i="1"/>
  <c r="E295" i="1"/>
  <c r="B295" i="10" s="1"/>
  <c r="O294" i="1"/>
  <c r="M294" i="10" s="1"/>
  <c r="P295" i="1"/>
  <c r="N295" i="10" s="1"/>
  <c r="J294" i="1"/>
  <c r="J294" i="10" s="1"/>
  <c r="K295" i="1"/>
  <c r="K295" i="10" s="1"/>
  <c r="A297" i="1" l="1"/>
  <c r="E296" i="1"/>
  <c r="B296" i="10" s="1"/>
  <c r="L296" i="1"/>
  <c r="J295" i="1"/>
  <c r="J295" i="10" s="1"/>
  <c r="K296" i="1"/>
  <c r="K296" i="10" s="1"/>
  <c r="O295" i="1"/>
  <c r="M295" i="10" s="1"/>
  <c r="P296" i="1"/>
  <c r="N296" i="10" s="1"/>
  <c r="A298" i="1" l="1"/>
  <c r="L297" i="1" s="1"/>
  <c r="E297" i="1"/>
  <c r="B297" i="10" s="1"/>
  <c r="Q296" i="1"/>
  <c r="O296" i="1"/>
  <c r="M296" i="10" s="1"/>
  <c r="P297" i="1"/>
  <c r="N297" i="10" s="1"/>
  <c r="J296" i="1"/>
  <c r="J296" i="10" s="1"/>
  <c r="K297" i="1"/>
  <c r="K297" i="10" s="1"/>
  <c r="E298" i="1" l="1"/>
  <c r="B298" i="10" s="1"/>
  <c r="A299" i="1"/>
  <c r="Q298" i="1"/>
  <c r="L298" i="1"/>
  <c r="Q297" i="1"/>
  <c r="J297" i="1"/>
  <c r="J297" i="10" s="1"/>
  <c r="K298" i="1"/>
  <c r="K298" i="10" s="1"/>
  <c r="O297" i="1"/>
  <c r="M297" i="10" s="1"/>
  <c r="P298" i="1"/>
  <c r="N298" i="10" s="1"/>
  <c r="E299" i="1" l="1"/>
  <c r="B299" i="10" s="1"/>
  <c r="A300" i="1"/>
  <c r="L299" i="1"/>
  <c r="O298" i="1"/>
  <c r="M298" i="10" s="1"/>
  <c r="P299" i="1"/>
  <c r="N299" i="10" s="1"/>
  <c r="J298" i="1"/>
  <c r="J298" i="10" s="1"/>
  <c r="K299" i="1"/>
  <c r="K299" i="10" s="1"/>
  <c r="Q299" i="1" l="1"/>
  <c r="E300" i="1"/>
  <c r="B300" i="10" s="1"/>
  <c r="A301" i="1"/>
  <c r="Q300" i="1"/>
  <c r="L300" i="1"/>
  <c r="J299" i="1"/>
  <c r="J299" i="10" s="1"/>
  <c r="K300" i="1"/>
  <c r="K300" i="10" s="1"/>
  <c r="O299" i="1"/>
  <c r="M299" i="10" s="1"/>
  <c r="P300" i="1"/>
  <c r="N300" i="10" s="1"/>
  <c r="E301" i="1" l="1"/>
  <c r="B301" i="10" s="1"/>
  <c r="A302" i="1"/>
  <c r="Q301" i="1" s="1"/>
  <c r="O300" i="1"/>
  <c r="M300" i="10" s="1"/>
  <c r="P301" i="1"/>
  <c r="N301" i="10" s="1"/>
  <c r="J300" i="1"/>
  <c r="J300" i="10" s="1"/>
  <c r="K301" i="1"/>
  <c r="K301" i="10" s="1"/>
  <c r="E302" i="1" l="1"/>
  <c r="B302" i="10" s="1"/>
  <c r="A303" i="1"/>
  <c r="Q302" i="1"/>
  <c r="L301" i="1"/>
  <c r="J301" i="1"/>
  <c r="J301" i="10" s="1"/>
  <c r="K302" i="1"/>
  <c r="K302" i="10" s="1"/>
  <c r="O301" i="1"/>
  <c r="M301" i="10" s="1"/>
  <c r="P302" i="1"/>
  <c r="N302" i="10" s="1"/>
  <c r="L302" i="1" l="1"/>
  <c r="A304" i="1"/>
  <c r="Q303" i="1"/>
  <c r="E303" i="1"/>
  <c r="B303" i="10" s="1"/>
  <c r="L303" i="1"/>
  <c r="O302" i="1"/>
  <c r="M302" i="10" s="1"/>
  <c r="P303" i="1"/>
  <c r="N303" i="10" s="1"/>
  <c r="J302" i="1"/>
  <c r="J302" i="10" s="1"/>
  <c r="K303" i="1"/>
  <c r="K303" i="10" s="1"/>
  <c r="E304" i="1" l="1"/>
  <c r="B304" i="10" s="1"/>
  <c r="A305" i="1"/>
  <c r="L304" i="1"/>
  <c r="J303" i="1"/>
  <c r="J303" i="10" s="1"/>
  <c r="K304" i="1"/>
  <c r="K304" i="10" s="1"/>
  <c r="O303" i="1"/>
  <c r="M303" i="10" s="1"/>
  <c r="P304" i="1"/>
  <c r="N304" i="10" s="1"/>
  <c r="E305" i="1" l="1"/>
  <c r="B305" i="10" s="1"/>
  <c r="A306" i="1"/>
  <c r="L305" i="1"/>
  <c r="Q305" i="1"/>
  <c r="Q304" i="1"/>
  <c r="O304" i="1"/>
  <c r="M304" i="10" s="1"/>
  <c r="P305" i="1"/>
  <c r="N305" i="10" s="1"/>
  <c r="J304" i="1"/>
  <c r="J304" i="10" s="1"/>
  <c r="K305" i="1"/>
  <c r="K305" i="10" s="1"/>
  <c r="E306" i="1" l="1"/>
  <c r="B306" i="10" s="1"/>
  <c r="A307" i="1"/>
  <c r="Q306" i="1"/>
  <c r="L306" i="1"/>
  <c r="J305" i="1"/>
  <c r="J305" i="10" s="1"/>
  <c r="K306" i="1"/>
  <c r="K306" i="10" s="1"/>
  <c r="O305" i="1"/>
  <c r="M305" i="10" s="1"/>
  <c r="P306" i="1"/>
  <c r="N306" i="10" s="1"/>
  <c r="A308" i="1" l="1"/>
  <c r="Q307" i="1"/>
  <c r="E307" i="1"/>
  <c r="B307" i="10" s="1"/>
  <c r="L307" i="1"/>
  <c r="O306" i="1"/>
  <c r="M306" i="10" s="1"/>
  <c r="P307" i="1"/>
  <c r="N307" i="10" s="1"/>
  <c r="J306" i="1"/>
  <c r="J306" i="10" s="1"/>
  <c r="K307" i="1"/>
  <c r="K307" i="10" s="1"/>
  <c r="E308" i="1" l="1"/>
  <c r="B308" i="10" s="1"/>
  <c r="A309" i="1"/>
  <c r="L308" i="1"/>
  <c r="J307" i="1"/>
  <c r="J307" i="10" s="1"/>
  <c r="J308" i="1"/>
  <c r="J308" i="10" s="1"/>
  <c r="O307" i="1"/>
  <c r="M307" i="10" s="1"/>
  <c r="P308" i="1"/>
  <c r="N308" i="10" s="1"/>
  <c r="Q308" i="1" l="1"/>
  <c r="E309" i="1"/>
  <c r="B309" i="10" s="1"/>
  <c r="K309" i="1"/>
  <c r="A310" i="1"/>
  <c r="Q309" i="1"/>
  <c r="L309" i="1"/>
  <c r="O308" i="1"/>
  <c r="M308" i="10" s="1"/>
  <c r="P309" i="1"/>
  <c r="N309" i="10" s="1"/>
  <c r="E310" i="1" l="1"/>
  <c r="B310" i="10" s="1"/>
  <c r="K310" i="1"/>
  <c r="A311" i="1"/>
  <c r="L310" i="1"/>
  <c r="Q310" i="1"/>
  <c r="J309" i="1"/>
  <c r="J309" i="10" s="1"/>
  <c r="K309" i="10"/>
  <c r="O309" i="1"/>
  <c r="M309" i="10" s="1"/>
  <c r="P310" i="1"/>
  <c r="N310" i="10" s="1"/>
  <c r="J310" i="1" l="1"/>
  <c r="J310" i="10" s="1"/>
  <c r="K310" i="10"/>
  <c r="K311" i="1"/>
  <c r="E311" i="1"/>
  <c r="B311" i="10" s="1"/>
  <c r="A312" i="1"/>
  <c r="Q311" i="1"/>
  <c r="L311" i="1"/>
  <c r="O310" i="1"/>
  <c r="M310" i="10" s="1"/>
  <c r="P311" i="1"/>
  <c r="N311" i="10" s="1"/>
  <c r="J311" i="1" l="1"/>
  <c r="J311" i="10" s="1"/>
  <c r="K311" i="10"/>
  <c r="E312" i="1"/>
  <c r="B312" i="10" s="1"/>
  <c r="A313" i="1"/>
  <c r="K312" i="1"/>
  <c r="Q312" i="1"/>
  <c r="L312" i="1"/>
  <c r="O311" i="1"/>
  <c r="M311" i="10" s="1"/>
  <c r="P312" i="1"/>
  <c r="N312" i="10" s="1"/>
  <c r="J312" i="1" l="1"/>
  <c r="J312" i="10" s="1"/>
  <c r="K312" i="10"/>
  <c r="E313" i="1"/>
  <c r="B313" i="10" s="1"/>
  <c r="K313" i="1"/>
  <c r="A314" i="1"/>
  <c r="Q313" i="1"/>
  <c r="O312" i="1"/>
  <c r="M312" i="10" s="1"/>
  <c r="P313" i="1"/>
  <c r="N313" i="10" s="1"/>
  <c r="L313" i="1" l="1"/>
  <c r="E314" i="1"/>
  <c r="B314" i="10" s="1"/>
  <c r="K314" i="1"/>
  <c r="A315" i="1"/>
  <c r="L314" i="1"/>
  <c r="Q314" i="1"/>
  <c r="J313" i="1"/>
  <c r="J313" i="10" s="1"/>
  <c r="K313" i="10"/>
  <c r="O313" i="1"/>
  <c r="M313" i="10" s="1"/>
  <c r="P314" i="1"/>
  <c r="N314" i="10" s="1"/>
  <c r="J314" i="1" l="1"/>
  <c r="J314" i="10" s="1"/>
  <c r="K314" i="10"/>
  <c r="A316" i="1"/>
  <c r="K315" i="1"/>
  <c r="Q315" i="1"/>
  <c r="L315" i="1"/>
  <c r="E315" i="1"/>
  <c r="B315" i="10" s="1"/>
  <c r="O314" i="1"/>
  <c r="M314" i="10" s="1"/>
  <c r="O315" i="1"/>
  <c r="M315" i="10" s="1"/>
  <c r="E316" i="1" l="1"/>
  <c r="B316" i="10" s="1"/>
  <c r="K316" i="1"/>
  <c r="P316" i="1"/>
  <c r="A317" i="1"/>
  <c r="Q316" i="1"/>
  <c r="J315" i="1"/>
  <c r="J315" i="10" s="1"/>
  <c r="K315" i="10"/>
  <c r="P317" i="1" l="1"/>
  <c r="E317" i="1"/>
  <c r="B317" i="10" s="1"/>
  <c r="A318" i="1"/>
  <c r="K317" i="1"/>
  <c r="Q317" i="1"/>
  <c r="O316" i="1"/>
  <c r="M316" i="10" s="1"/>
  <c r="N316" i="10"/>
  <c r="J316" i="1"/>
  <c r="J316" i="10" s="1"/>
  <c r="K316" i="10"/>
  <c r="L316" i="1"/>
  <c r="J317" i="1" l="1"/>
  <c r="J317" i="10" s="1"/>
  <c r="K317" i="10"/>
  <c r="L317" i="1"/>
  <c r="P318" i="1"/>
  <c r="E318" i="1"/>
  <c r="B318" i="10" s="1"/>
  <c r="K318" i="1"/>
  <c r="A319" i="1"/>
  <c r="O317" i="1"/>
  <c r="M317" i="10" s="1"/>
  <c r="N317" i="10"/>
  <c r="K319" i="1" l="1"/>
  <c r="A320" i="1"/>
  <c r="P319" i="1"/>
  <c r="E319" i="1"/>
  <c r="B319" i="10" s="1"/>
  <c r="L319" i="1"/>
  <c r="Q318" i="1"/>
  <c r="O318" i="1"/>
  <c r="M318" i="10" s="1"/>
  <c r="N318" i="10"/>
  <c r="J318" i="1"/>
  <c r="J318" i="10" s="1"/>
  <c r="K318" i="10"/>
  <c r="L318" i="1"/>
  <c r="O319" i="1" l="1"/>
  <c r="M319" i="10" s="1"/>
  <c r="N319" i="10"/>
  <c r="Q319" i="1"/>
  <c r="E320" i="1"/>
  <c r="B320" i="10" s="1"/>
  <c r="P320" i="1"/>
  <c r="K320" i="1"/>
  <c r="A321" i="1"/>
  <c r="Q320" i="1"/>
  <c r="L320" i="1"/>
  <c r="J319" i="1"/>
  <c r="J319" i="10" s="1"/>
  <c r="K319" i="10"/>
  <c r="O320" i="1" l="1"/>
  <c r="M320" i="10" s="1"/>
  <c r="N320" i="10"/>
  <c r="E321" i="1"/>
  <c r="B321" i="10" s="1"/>
  <c r="K321" i="1"/>
  <c r="P321" i="1"/>
  <c r="A322" i="1"/>
  <c r="L321" i="1"/>
  <c r="J320" i="1"/>
  <c r="J320" i="10" s="1"/>
  <c r="K320" i="10"/>
  <c r="J321" i="1" l="1"/>
  <c r="J321" i="10" s="1"/>
  <c r="K321" i="10"/>
  <c r="O321" i="1"/>
  <c r="M321" i="10" s="1"/>
  <c r="N321" i="10"/>
  <c r="P322" i="1"/>
  <c r="E322" i="1"/>
  <c r="B322" i="10" s="1"/>
  <c r="K322" i="1"/>
  <c r="A323" i="1"/>
  <c r="Q322" i="1"/>
  <c r="Q321" i="1"/>
  <c r="K323" i="1" l="1"/>
  <c r="A324" i="1"/>
  <c r="P323" i="1"/>
  <c r="E323" i="1"/>
  <c r="B323" i="10" s="1"/>
  <c r="L323" i="1"/>
  <c r="J322" i="1"/>
  <c r="J322" i="10" s="1"/>
  <c r="K322" i="10"/>
  <c r="L322" i="1"/>
  <c r="O322" i="1"/>
  <c r="M322" i="10" s="1"/>
  <c r="N322" i="10"/>
  <c r="O323" i="1" l="1"/>
  <c r="M323" i="10" s="1"/>
  <c r="N323" i="10"/>
  <c r="Q323" i="1"/>
  <c r="E324" i="1"/>
  <c r="B324" i="10" s="1"/>
  <c r="K324" i="1"/>
  <c r="P324" i="1"/>
  <c r="A325" i="1"/>
  <c r="L324" i="1"/>
  <c r="J323" i="1"/>
  <c r="J323" i="10" s="1"/>
  <c r="K323" i="10"/>
  <c r="A326" i="1" l="1"/>
  <c r="E325" i="1"/>
  <c r="B325" i="10" s="1"/>
  <c r="K325" i="1"/>
  <c r="P325" i="1"/>
  <c r="L325" i="1"/>
  <c r="Q325" i="1"/>
  <c r="J324" i="1"/>
  <c r="J324" i="10" s="1"/>
  <c r="K324" i="10"/>
  <c r="O324" i="1"/>
  <c r="M324" i="10" s="1"/>
  <c r="N324" i="10"/>
  <c r="Q324" i="1"/>
  <c r="O325" i="1" l="1"/>
  <c r="M325" i="10" s="1"/>
  <c r="N325" i="10"/>
  <c r="J325" i="1"/>
  <c r="J325" i="10" s="1"/>
  <c r="K325" i="10"/>
  <c r="P326" i="1"/>
  <c r="E326" i="1"/>
  <c r="B326" i="10" s="1"/>
  <c r="K326" i="1"/>
  <c r="A327" i="1"/>
  <c r="L326" i="1" s="1"/>
  <c r="Q326" i="1"/>
  <c r="J326" i="1" l="1"/>
  <c r="J326" i="10" s="1"/>
  <c r="K326" i="10"/>
  <c r="O326" i="1"/>
  <c r="M326" i="10" s="1"/>
  <c r="N326" i="10"/>
  <c r="K327" i="1"/>
  <c r="E327" i="1"/>
  <c r="B327" i="10" s="1"/>
  <c r="P327" i="1"/>
  <c r="A328" i="1"/>
  <c r="E328" i="1" l="1"/>
  <c r="B328" i="10" s="1"/>
  <c r="K328" i="1"/>
  <c r="P328" i="1"/>
  <c r="A329" i="1"/>
  <c r="Q327" i="1"/>
  <c r="O327" i="1"/>
  <c r="M327" i="10" s="1"/>
  <c r="N327" i="10"/>
  <c r="J327" i="1"/>
  <c r="J327" i="10" s="1"/>
  <c r="K327" i="10"/>
  <c r="L327" i="1"/>
  <c r="A330" i="1" l="1"/>
  <c r="E329" i="1"/>
  <c r="B329" i="10" s="1"/>
  <c r="K329" i="1"/>
  <c r="P329" i="1"/>
  <c r="L329" i="1"/>
  <c r="O328" i="1"/>
  <c r="M328" i="10" s="1"/>
  <c r="N328" i="10"/>
  <c r="Q328" i="1"/>
  <c r="L328" i="1"/>
  <c r="J328" i="1"/>
  <c r="J328" i="10" s="1"/>
  <c r="K328" i="10"/>
  <c r="O329" i="1" l="1"/>
  <c r="M329" i="10" s="1"/>
  <c r="N329" i="10"/>
  <c r="J329" i="1"/>
  <c r="J329" i="10" s="1"/>
  <c r="K329" i="10"/>
  <c r="Q329" i="1"/>
  <c r="P330" i="1"/>
  <c r="E330" i="1"/>
  <c r="B330" i="10" s="1"/>
  <c r="K330" i="1"/>
  <c r="A331" i="1"/>
  <c r="K331" i="1" l="1"/>
  <c r="E331" i="1"/>
  <c r="B331" i="10" s="1"/>
  <c r="P331" i="1"/>
  <c r="A332" i="1"/>
  <c r="L331" i="1"/>
  <c r="Q331" i="1"/>
  <c r="J330" i="1"/>
  <c r="J330" i="10" s="1"/>
  <c r="K330" i="10"/>
  <c r="L330" i="1"/>
  <c r="Q330" i="1"/>
  <c r="O330" i="1"/>
  <c r="M330" i="10" s="1"/>
  <c r="N330" i="10"/>
  <c r="O331" i="1" l="1"/>
  <c r="M331" i="10" s="1"/>
  <c r="N331" i="10"/>
  <c r="E332" i="1"/>
  <c r="B332" i="10" s="1"/>
  <c r="K332" i="1"/>
  <c r="P332" i="1"/>
  <c r="A333" i="1"/>
  <c r="L332" i="1"/>
  <c r="J331" i="1"/>
  <c r="J331" i="10" s="1"/>
  <c r="K331" i="10"/>
  <c r="O332" i="1" l="1"/>
  <c r="M332" i="10" s="1"/>
  <c r="N332" i="10"/>
  <c r="Q332" i="1"/>
  <c r="K333" i="1"/>
  <c r="P333" i="1"/>
  <c r="E333" i="1"/>
  <c r="B333" i="10" s="1"/>
  <c r="A334" i="1"/>
  <c r="J332" i="1"/>
  <c r="J332" i="10" s="1"/>
  <c r="K332" i="10"/>
  <c r="L333" i="1" l="1"/>
  <c r="E334" i="1"/>
  <c r="B334" i="10" s="1"/>
  <c r="A335" i="1"/>
  <c r="K334" i="1"/>
  <c r="P334" i="1"/>
  <c r="Q334" i="1"/>
  <c r="L334" i="1"/>
  <c r="J333" i="1"/>
  <c r="J333" i="10" s="1"/>
  <c r="K333" i="10"/>
  <c r="O333" i="1"/>
  <c r="M333" i="10" s="1"/>
  <c r="N333" i="10"/>
  <c r="Q333" i="1"/>
  <c r="O334" i="1" l="1"/>
  <c r="M334" i="10" s="1"/>
  <c r="N334" i="10"/>
  <c r="J334" i="1"/>
  <c r="J334" i="10" s="1"/>
  <c r="K334" i="10"/>
  <c r="K335" i="1"/>
  <c r="P335" i="1"/>
  <c r="A336" i="1"/>
  <c r="E335" i="1"/>
  <c r="B335" i="10" s="1"/>
  <c r="L335" i="1"/>
  <c r="Q335" i="1" l="1"/>
  <c r="E336" i="1"/>
  <c r="B336" i="10" s="1"/>
  <c r="P336" i="1"/>
  <c r="K336" i="1"/>
  <c r="A337" i="1"/>
  <c r="Q336" i="1" s="1"/>
  <c r="O335" i="1"/>
  <c r="M335" i="10" s="1"/>
  <c r="N335" i="10"/>
  <c r="J335" i="1"/>
  <c r="J335" i="10" s="1"/>
  <c r="K335" i="10"/>
  <c r="L336" i="1" l="1"/>
  <c r="E337" i="1"/>
  <c r="B337" i="10" s="1"/>
  <c r="K337" i="1"/>
  <c r="P337" i="1"/>
  <c r="A338" i="1"/>
  <c r="Q337" i="1"/>
  <c r="L337" i="1"/>
  <c r="J336" i="1"/>
  <c r="J336" i="10" s="1"/>
  <c r="K336" i="10"/>
  <c r="O336" i="1"/>
  <c r="M336" i="10" s="1"/>
  <c r="N336" i="10"/>
  <c r="P338" i="1" l="1"/>
  <c r="E338" i="1"/>
  <c r="B338" i="10" s="1"/>
  <c r="K338" i="1"/>
  <c r="A339" i="1"/>
  <c r="O337" i="1"/>
  <c r="M337" i="10" s="1"/>
  <c r="N337" i="10"/>
  <c r="J337" i="1"/>
  <c r="J337" i="10" s="1"/>
  <c r="K337" i="10"/>
  <c r="Q338" i="1" l="1"/>
  <c r="K339" i="1"/>
  <c r="P339" i="1"/>
  <c r="E339" i="1"/>
  <c r="B339" i="10" s="1"/>
  <c r="A340" i="1"/>
  <c r="L339" i="1"/>
  <c r="J338" i="1"/>
  <c r="J338" i="10" s="1"/>
  <c r="K338" i="10"/>
  <c r="L338" i="1"/>
  <c r="O338" i="1"/>
  <c r="M338" i="10" s="1"/>
  <c r="N338" i="10"/>
  <c r="Q339" i="1" l="1"/>
  <c r="E340" i="1"/>
  <c r="B340" i="10" s="1"/>
  <c r="K340" i="1"/>
  <c r="P340" i="1"/>
  <c r="A341" i="1"/>
  <c r="Q340" i="1"/>
  <c r="L340" i="1"/>
  <c r="O339" i="1"/>
  <c r="M339" i="10" s="1"/>
  <c r="N339" i="10"/>
  <c r="J339" i="1"/>
  <c r="J339" i="10" s="1"/>
  <c r="K339" i="10"/>
  <c r="E341" i="1" l="1"/>
  <c r="B341" i="10" s="1"/>
  <c r="K341" i="1"/>
  <c r="A342" i="1"/>
  <c r="J340" i="1"/>
  <c r="J340" i="10" s="1"/>
  <c r="K340" i="10"/>
  <c r="N340" i="10"/>
  <c r="O340" i="1"/>
  <c r="M340" i="10" s="1"/>
  <c r="O341" i="1"/>
  <c r="M341" i="10" s="1"/>
  <c r="L341" i="1" l="1"/>
  <c r="P342" i="1"/>
  <c r="E342" i="1"/>
  <c r="B342" i="10" s="1"/>
  <c r="A343" i="1"/>
  <c r="L342" i="1"/>
  <c r="K341" i="10"/>
  <c r="J341" i="1"/>
  <c r="J341" i="10" s="1"/>
  <c r="J342" i="1"/>
  <c r="J342" i="10" s="1"/>
  <c r="Q341" i="1"/>
  <c r="Q342" i="1" l="1"/>
  <c r="K343" i="1"/>
  <c r="A344" i="1"/>
  <c r="L343" i="1"/>
  <c r="E343" i="1"/>
  <c r="B343" i="10" s="1"/>
  <c r="P343" i="1"/>
  <c r="Q343" i="1"/>
  <c r="O342" i="1"/>
  <c r="M342" i="10" s="1"/>
  <c r="N342" i="10"/>
  <c r="O343" i="1" l="1"/>
  <c r="M343" i="10" s="1"/>
  <c r="N343" i="10"/>
  <c r="E344" i="1"/>
  <c r="B344" i="10" s="1"/>
  <c r="P344" i="1"/>
  <c r="K344" i="1"/>
  <c r="A345" i="1"/>
  <c r="L344" i="1"/>
  <c r="J343" i="1"/>
  <c r="J343" i="10" s="1"/>
  <c r="K343" i="10"/>
  <c r="K345" i="1" l="1"/>
  <c r="E345" i="1"/>
  <c r="B345" i="10" s="1"/>
  <c r="P345" i="1"/>
  <c r="A346" i="1"/>
  <c r="J344" i="1"/>
  <c r="J344" i="10" s="1"/>
  <c r="K344" i="10"/>
  <c r="O344" i="1"/>
  <c r="M344" i="10" s="1"/>
  <c r="N344" i="10"/>
  <c r="Q344" i="1"/>
  <c r="L345" i="1" l="1"/>
  <c r="P346" i="1"/>
  <c r="E346" i="1"/>
  <c r="B346" i="10" s="1"/>
  <c r="K346" i="1"/>
  <c r="A347" i="1"/>
  <c r="L346" i="1"/>
  <c r="Q346" i="1"/>
  <c r="O345" i="1"/>
  <c r="M345" i="10" s="1"/>
  <c r="N345" i="10"/>
  <c r="Q345" i="1"/>
  <c r="J345" i="1"/>
  <c r="J345" i="10" s="1"/>
  <c r="K345" i="10"/>
  <c r="K347" i="1" l="1"/>
  <c r="P347" i="1"/>
  <c r="E347" i="1"/>
  <c r="B347" i="10" s="1"/>
  <c r="A348" i="1"/>
  <c r="Q347" i="1"/>
  <c r="J346" i="1"/>
  <c r="J346" i="10" s="1"/>
  <c r="K346" i="10"/>
  <c r="O346" i="1"/>
  <c r="M346" i="10" s="1"/>
  <c r="N346" i="10"/>
  <c r="L347" i="1" l="1"/>
  <c r="E348" i="1"/>
  <c r="B348" i="10" s="1"/>
  <c r="P348" i="1"/>
  <c r="K348" i="1"/>
  <c r="A349" i="1"/>
  <c r="L348" i="1"/>
  <c r="Q348" i="1"/>
  <c r="O347" i="1"/>
  <c r="M347" i="10" s="1"/>
  <c r="N347" i="10"/>
  <c r="J347" i="1"/>
  <c r="J347" i="10" s="1"/>
  <c r="K347" i="10"/>
  <c r="A350" i="1" l="1"/>
  <c r="E349" i="1"/>
  <c r="B349" i="10" s="1"/>
  <c r="K349" i="1"/>
  <c r="P349" i="1"/>
  <c r="L349" i="1"/>
  <c r="Q349" i="1"/>
  <c r="J348" i="1"/>
  <c r="J348" i="10" s="1"/>
  <c r="K348" i="10"/>
  <c r="O348" i="1"/>
  <c r="M348" i="10" s="1"/>
  <c r="N348" i="10"/>
  <c r="O349" i="1" l="1"/>
  <c r="M349" i="10" s="1"/>
  <c r="N349" i="10"/>
  <c r="J349" i="1"/>
  <c r="J349" i="10" s="1"/>
  <c r="K349" i="10"/>
  <c r="P350" i="1"/>
  <c r="E350" i="1"/>
  <c r="B350" i="10" s="1"/>
  <c r="K350" i="1"/>
  <c r="A351" i="1"/>
  <c r="L350" i="1"/>
  <c r="K351" i="1" l="1"/>
  <c r="P351" i="1"/>
  <c r="A352" i="1"/>
  <c r="Q351" i="1"/>
  <c r="E351" i="1"/>
  <c r="B351" i="10" s="1"/>
  <c r="O350" i="1"/>
  <c r="M350" i="10" s="1"/>
  <c r="N350" i="10"/>
  <c r="Q350" i="1"/>
  <c r="J350" i="1"/>
  <c r="J350" i="10" s="1"/>
  <c r="K350" i="10"/>
  <c r="E352" i="1" l="1"/>
  <c r="B352" i="10" s="1"/>
  <c r="K352" i="1"/>
  <c r="K353" i="1" s="1"/>
  <c r="L352" i="1"/>
  <c r="P352" i="1"/>
  <c r="P353" i="1" s="1"/>
  <c r="Q352" i="1"/>
  <c r="O351" i="1"/>
  <c r="M351" i="10" s="1"/>
  <c r="N351" i="10"/>
  <c r="L351" i="1"/>
  <c r="J351" i="1"/>
  <c r="J351" i="10" s="1"/>
  <c r="K351" i="10"/>
  <c r="O353" i="1" l="1"/>
  <c r="P354" i="1"/>
  <c r="J353" i="1"/>
  <c r="K354" i="1"/>
  <c r="J352" i="1"/>
  <c r="J352" i="10" s="1"/>
  <c r="K352" i="10"/>
  <c r="O352" i="1"/>
  <c r="M352" i="10" s="1"/>
  <c r="N352" i="10"/>
  <c r="J354" i="1" l="1"/>
  <c r="K355" i="1"/>
  <c r="O354" i="1"/>
  <c r="P355" i="1"/>
  <c r="J355" i="1" l="1"/>
  <c r="K356" i="1"/>
  <c r="O355" i="1"/>
  <c r="P356" i="1"/>
  <c r="J356" i="1" l="1"/>
  <c r="K357" i="1"/>
  <c r="O356" i="1"/>
  <c r="P357" i="1"/>
  <c r="J357" i="1" l="1"/>
  <c r="K358" i="1"/>
  <c r="O357" i="1"/>
  <c r="P358" i="1"/>
  <c r="O358" i="1" l="1"/>
  <c r="P359" i="1"/>
  <c r="J358" i="1"/>
  <c r="K359" i="1"/>
  <c r="J359" i="1" l="1"/>
  <c r="K360" i="1"/>
  <c r="O359" i="1"/>
  <c r="P360" i="1"/>
  <c r="J360" i="1" l="1"/>
  <c r="K361" i="1"/>
  <c r="O360" i="1"/>
  <c r="P361" i="1"/>
  <c r="O361" i="1" l="1"/>
  <c r="P362" i="1"/>
  <c r="J361" i="1"/>
  <c r="K362" i="1"/>
  <c r="O362" i="1" l="1"/>
  <c r="P363" i="1"/>
  <c r="J362" i="1"/>
  <c r="K363" i="1"/>
  <c r="O363" i="1" l="1"/>
  <c r="P364" i="1"/>
  <c r="J363" i="1"/>
  <c r="K364" i="1"/>
  <c r="O364" i="1" l="1"/>
  <c r="P365" i="1"/>
  <c r="J364" i="1"/>
  <c r="K365" i="1"/>
  <c r="O365" i="1" l="1"/>
  <c r="P366" i="1"/>
  <c r="J365" i="1"/>
  <c r="K366" i="1"/>
  <c r="J366" i="1" l="1"/>
  <c r="K367" i="1"/>
  <c r="O366" i="1"/>
  <c r="O367" i="1"/>
  <c r="J367" i="1" l="1"/>
  <c r="K368" i="1"/>
  <c r="J368" i="1" l="1"/>
  <c r="K369" i="1"/>
  <c r="J369" i="1" l="1"/>
  <c r="K370" i="1"/>
  <c r="J370" i="1" l="1"/>
  <c r="K371" i="1"/>
  <c r="J371" i="1" l="1"/>
  <c r="K372" i="1"/>
  <c r="J372" i="1" l="1"/>
  <c r="K373" i="1"/>
  <c r="J373" i="1" l="1"/>
  <c r="K374" i="1"/>
  <c r="J374" i="1" l="1"/>
  <c r="K375" i="1"/>
  <c r="J375" i="1" l="1"/>
  <c r="K376" i="1"/>
  <c r="J376" i="1" l="1"/>
  <c r="K377" i="1"/>
  <c r="J377" i="1" l="1"/>
  <c r="K378" i="1"/>
  <c r="J378" i="1" l="1"/>
  <c r="K379" i="1"/>
  <c r="J379" i="1" l="1"/>
  <c r="K380" i="1"/>
  <c r="J380" i="1" l="1"/>
  <c r="K381" i="1"/>
  <c r="J381" i="1" l="1"/>
  <c r="K382" i="1"/>
  <c r="J382" i="1" l="1"/>
  <c r="K383" i="1"/>
  <c r="J383" i="1" l="1"/>
  <c r="K384" i="1"/>
  <c r="J384" i="1" s="1"/>
</calcChain>
</file>

<file path=xl/sharedStrings.xml><?xml version="1.0" encoding="utf-8"?>
<sst xmlns="http://schemas.openxmlformats.org/spreadsheetml/2006/main" count="2864" uniqueCount="1094">
  <si>
    <t>date</t>
  </si>
  <si>
    <t>t_samvathsaram_id</t>
  </si>
  <si>
    <t>t_ayanam_id</t>
  </si>
  <si>
    <t>t_ruthuvu_id</t>
  </si>
  <si>
    <t>e_month_id</t>
  </si>
  <si>
    <t>e_day_id</t>
  </si>
  <si>
    <t>t_maasam_id</t>
  </si>
  <si>
    <t>t_paksham_id</t>
  </si>
  <si>
    <t>t_thidhi_id</t>
  </si>
  <si>
    <t>t_thidhi_from</t>
  </si>
  <si>
    <t>t_thidhi_to</t>
  </si>
  <si>
    <t>t_thidhi_full</t>
  </si>
  <si>
    <t>t_nakshatram_id</t>
  </si>
  <si>
    <t>t_nakshatram_from</t>
  </si>
  <si>
    <t>t_nakshatram_to</t>
  </si>
  <si>
    <t>t_nakshatram_ful</t>
  </si>
  <si>
    <t>occasion</t>
  </si>
  <si>
    <t>sunrise</t>
  </si>
  <si>
    <t>sunset</t>
  </si>
  <si>
    <t>PAADYAMI</t>
  </si>
  <si>
    <t>పాడ్యమి</t>
  </si>
  <si>
    <t>VIDHIYA</t>
  </si>
  <si>
    <t>విదియ</t>
  </si>
  <si>
    <t>THADHIYA</t>
  </si>
  <si>
    <t>తదియ</t>
  </si>
  <si>
    <t>CHAVITHI</t>
  </si>
  <si>
    <t>చవితి</t>
  </si>
  <si>
    <t>PANCHAMI</t>
  </si>
  <si>
    <t>పంచమి</t>
  </si>
  <si>
    <t>SHASHTI</t>
  </si>
  <si>
    <t>SAPTHAMI</t>
  </si>
  <si>
    <t>సప్తమి</t>
  </si>
  <si>
    <t>ASHTAMI</t>
  </si>
  <si>
    <t>అష్టమి</t>
  </si>
  <si>
    <t>NAVAMI</t>
  </si>
  <si>
    <t>నవమి</t>
  </si>
  <si>
    <t>DASAMI</t>
  </si>
  <si>
    <t>దశమి</t>
  </si>
  <si>
    <t>EKAADASI</t>
  </si>
  <si>
    <t>ఏకాదశి</t>
  </si>
  <si>
    <t>DWADASI</t>
  </si>
  <si>
    <t>ద్వాదశి</t>
  </si>
  <si>
    <t>THRAYODASI</t>
  </si>
  <si>
    <t>త్రయోదశి</t>
  </si>
  <si>
    <t>CHATHURDASI</t>
  </si>
  <si>
    <t>చతుర్దశి</t>
  </si>
  <si>
    <t>POORNIMA</t>
  </si>
  <si>
    <t>పూర్ణిమ</t>
  </si>
  <si>
    <t>AMAAVAASYA</t>
  </si>
  <si>
    <t>అమావాస్య</t>
  </si>
  <si>
    <t>SUNDAY</t>
  </si>
  <si>
    <t>ఆదివారం</t>
  </si>
  <si>
    <t>ఆది</t>
  </si>
  <si>
    <t>MONDAY</t>
  </si>
  <si>
    <t>సోమవారం</t>
  </si>
  <si>
    <t>సోమ</t>
  </si>
  <si>
    <t>TUESDAY</t>
  </si>
  <si>
    <t>మంగళవారం</t>
  </si>
  <si>
    <t>మంగళ</t>
  </si>
  <si>
    <t>WEDNESDAY</t>
  </si>
  <si>
    <t>బుధవారం</t>
  </si>
  <si>
    <t>బుధ</t>
  </si>
  <si>
    <t>THURSDAY</t>
  </si>
  <si>
    <t>గురువారం</t>
  </si>
  <si>
    <t>గురు</t>
  </si>
  <si>
    <t>FRIDAY</t>
  </si>
  <si>
    <t>శుక్రవారం</t>
  </si>
  <si>
    <t>శుక్ర</t>
  </si>
  <si>
    <t>SATURDAY</t>
  </si>
  <si>
    <t>శనివారం</t>
  </si>
  <si>
    <t>శని</t>
  </si>
  <si>
    <t>ASHWINI</t>
  </si>
  <si>
    <t>అశ్విని</t>
  </si>
  <si>
    <t>BHARANI</t>
  </si>
  <si>
    <t>భరణి</t>
  </si>
  <si>
    <t>KRITTHIKA</t>
  </si>
  <si>
    <t>కృత్తిక</t>
  </si>
  <si>
    <t>ROHINI</t>
  </si>
  <si>
    <t>రోహిణి</t>
  </si>
  <si>
    <t>MRIGASIRA</t>
  </si>
  <si>
    <t>మృగశిర</t>
  </si>
  <si>
    <t>AARDHRA</t>
  </si>
  <si>
    <t>ఆర్ద్ర</t>
  </si>
  <si>
    <t>PUNARVASU</t>
  </si>
  <si>
    <t>పునర్వసు</t>
  </si>
  <si>
    <t>PUSHYAMI</t>
  </si>
  <si>
    <t>పుష్యమి</t>
  </si>
  <si>
    <t>AASRESHA</t>
  </si>
  <si>
    <t>ఆశ్రేష</t>
  </si>
  <si>
    <t>MAGHA</t>
  </si>
  <si>
    <t>మఘ</t>
  </si>
  <si>
    <t>PUBBA</t>
  </si>
  <si>
    <t>పుబ్బ</t>
  </si>
  <si>
    <t>UTTARA</t>
  </si>
  <si>
    <t>ఉత్తర</t>
  </si>
  <si>
    <t>HASTA</t>
  </si>
  <si>
    <t>హస్త</t>
  </si>
  <si>
    <t>CHITHRA</t>
  </si>
  <si>
    <t>చిత్ర</t>
  </si>
  <si>
    <t>SWATHI</t>
  </si>
  <si>
    <t>స్వాతి</t>
  </si>
  <si>
    <t>VISAKHA</t>
  </si>
  <si>
    <t>విశాఖ</t>
  </si>
  <si>
    <t>ANURADHA</t>
  </si>
  <si>
    <t>అనూరాధ</t>
  </si>
  <si>
    <t>JYESHTA</t>
  </si>
  <si>
    <t>జ్యేష్ఠ</t>
  </si>
  <si>
    <t>MOOLA</t>
  </si>
  <si>
    <t>మూల</t>
  </si>
  <si>
    <t>PURVAASHAADA</t>
  </si>
  <si>
    <t>పూర్వాషాఢ</t>
  </si>
  <si>
    <t>UTTARAASHAADA</t>
  </si>
  <si>
    <t>ఉత్తరాషాఢ</t>
  </si>
  <si>
    <t>SHRAVANAM</t>
  </si>
  <si>
    <t>శ్రవణం</t>
  </si>
  <si>
    <t>DHANISHTA</t>
  </si>
  <si>
    <t>ధనిష్ఠ</t>
  </si>
  <si>
    <t>SATHABHISHAM</t>
  </si>
  <si>
    <t>శతభిషం</t>
  </si>
  <si>
    <t>PURVABHADHRA</t>
  </si>
  <si>
    <t>పూర్వాభాద్ర</t>
  </si>
  <si>
    <t>UTTARABHADHRA</t>
  </si>
  <si>
    <t>ఉత్తరాభాద్ర</t>
  </si>
  <si>
    <t>REVATI</t>
  </si>
  <si>
    <t>రేవతి</t>
  </si>
  <si>
    <t>SUKLAPAKSHAM</t>
  </si>
  <si>
    <t>శుక్లపక్షం</t>
  </si>
  <si>
    <t>BAHULAPAKSHAM</t>
  </si>
  <si>
    <t>బహుళపక్షం</t>
  </si>
  <si>
    <t>CHAITRA MAASAM</t>
  </si>
  <si>
    <t>చైత్రమాసము</t>
  </si>
  <si>
    <t>VAISAKA MAASAM</t>
  </si>
  <si>
    <t>వైశాఖమాసము</t>
  </si>
  <si>
    <t>JYESHTA MAASAM</t>
  </si>
  <si>
    <t>జ్యేష్ఠమాసము</t>
  </si>
  <si>
    <t>AASHADA MAASAM</t>
  </si>
  <si>
    <t>ఆషాఢమాసము</t>
  </si>
  <si>
    <t>SRAAVANA MAASAM</t>
  </si>
  <si>
    <t>శ్రావణమాసము</t>
  </si>
  <si>
    <t>BHAADRAPADA MAASAM</t>
  </si>
  <si>
    <t>భాద్రపదమాసము</t>
  </si>
  <si>
    <t>AASWAYUJA MAASAM</t>
  </si>
  <si>
    <t>ఆశ్వయుజమాసము</t>
  </si>
  <si>
    <t>KAARTHIKA MAASAM</t>
  </si>
  <si>
    <t>కార్తీకమాసము</t>
  </si>
  <si>
    <t>MARGASIRA MAASAM</t>
  </si>
  <si>
    <t>మార్గశిరమాసము</t>
  </si>
  <si>
    <t>PUSHYA MAASAM</t>
  </si>
  <si>
    <t>పుష్యమాసము</t>
  </si>
  <si>
    <t>MAAGHA MAASAM</t>
  </si>
  <si>
    <t>మాఘమాసము</t>
  </si>
  <si>
    <t>PHAALGUNA MAASAM</t>
  </si>
  <si>
    <t>ఫాల్గుణమాసము</t>
  </si>
  <si>
    <t>VASANTHARUTHUVU</t>
  </si>
  <si>
    <t>వసంతఋతువు</t>
  </si>
  <si>
    <t>GREESHMARUTHUVU</t>
  </si>
  <si>
    <t>గ్రీష్మఋతువు</t>
  </si>
  <si>
    <t>VARSHARUTHUVU</t>
  </si>
  <si>
    <t>వర్షఋతువు</t>
  </si>
  <si>
    <t>SARADHRUTHUVU</t>
  </si>
  <si>
    <t>శరదృతువు</t>
  </si>
  <si>
    <t>HEMANTHARUTHUVU</t>
  </si>
  <si>
    <t>హేమంతఋతువు</t>
  </si>
  <si>
    <t>SISIRARUTHUVU</t>
  </si>
  <si>
    <t>శిశిరఋతువు</t>
  </si>
  <si>
    <t>UTTARAAYANAM</t>
  </si>
  <si>
    <t>ఉత్తరాయణం</t>
  </si>
  <si>
    <t>DAKSHINAAYANAM</t>
  </si>
  <si>
    <t>దక్షిణాయనం</t>
  </si>
  <si>
    <t>PRABHAVA NAAMA SAMVATHSARAM</t>
  </si>
  <si>
    <t>ప్రభవ నామ సంవత్సరం</t>
  </si>
  <si>
    <t>ప్రభవ</t>
  </si>
  <si>
    <t>VIBHAVA NAAMA SAMVATHSARAM</t>
  </si>
  <si>
    <t>విభవ నామ సంవత్సరం</t>
  </si>
  <si>
    <t>విభవ</t>
  </si>
  <si>
    <t>SHUKLA NAAMA SAMVATHSARAM</t>
  </si>
  <si>
    <t>శుక్ల నామ సంవత్సరం</t>
  </si>
  <si>
    <t>శుక్ల</t>
  </si>
  <si>
    <t>PRAMODHOOTHA NAAMA SAMVATHSARAM</t>
  </si>
  <si>
    <t>ప్రమోదూత నామ సంవత్సరం</t>
  </si>
  <si>
    <t>ప్రమోదూత</t>
  </si>
  <si>
    <t>PRAJAAPATHI NAAMA SAMVATHSARAM</t>
  </si>
  <si>
    <t>ప్రజాపతి నామ సంవత్సరం</t>
  </si>
  <si>
    <t>ప్రజాపతి</t>
  </si>
  <si>
    <t>AANGEERASA NAAMA SAMVATHSARAM</t>
  </si>
  <si>
    <t>ఆంగీరస నామ సంవత్సరం</t>
  </si>
  <si>
    <t>ఆంగీరస</t>
  </si>
  <si>
    <t>SREEMUKHA NAAMA SAMVATHSARAM</t>
  </si>
  <si>
    <t>శ్రీముఖ నామ సంవత్సరం</t>
  </si>
  <si>
    <t>శ్రీముఖ</t>
  </si>
  <si>
    <t>BHAAVA NAAMA SAMVATHSARAM</t>
  </si>
  <si>
    <t>భావ నామ సంవత్సరం</t>
  </si>
  <si>
    <t>భావ</t>
  </si>
  <si>
    <t>YUVA NAAMA SAMVATHSARAM</t>
  </si>
  <si>
    <t>యువ నామ సంవత్సరం</t>
  </si>
  <si>
    <t>యువ</t>
  </si>
  <si>
    <t>DHAATHA NAAMA SAMVATHSARAM</t>
  </si>
  <si>
    <t>ధాత నామ సంవత్సరం</t>
  </si>
  <si>
    <t>ధాత</t>
  </si>
  <si>
    <t>EESWARA NAAMA SAMVATHSARAM</t>
  </si>
  <si>
    <t>ఈశ్వర నామ సంవత్సరం</t>
  </si>
  <si>
    <t>ఈశ్వర</t>
  </si>
  <si>
    <t>BAHUDHAANYA NAAMA SAMVATHSARAM</t>
  </si>
  <si>
    <t>బహుధాన్య నామ సంవత్సరం</t>
  </si>
  <si>
    <t>బహుధాన్య</t>
  </si>
  <si>
    <t>PRAMAATHI NAAMA SAMVATHSARAM</t>
  </si>
  <si>
    <t>ప్రమాథి నామ సంవత్సరం</t>
  </si>
  <si>
    <t>ప్రమాథి</t>
  </si>
  <si>
    <t>VIKRAMA NAAMA SAMVATHSARAM</t>
  </si>
  <si>
    <t>విక్రమ నామ సంవత్సరం</t>
  </si>
  <si>
    <t>విక్రమ</t>
  </si>
  <si>
    <t>VRUSHA NAAMA SAMVATHSARAM</t>
  </si>
  <si>
    <t>వృష నామ సంవత్సరం</t>
  </si>
  <si>
    <t>వృష</t>
  </si>
  <si>
    <t>CHITRABHAANU NAAMA SAMVATHSARAM</t>
  </si>
  <si>
    <t>చిత్రభాను నామ సంవత్సరం</t>
  </si>
  <si>
    <t>చిత్రభాను</t>
  </si>
  <si>
    <t>SWABHAANU NAAMA SAMVATHSARAM</t>
  </si>
  <si>
    <t>స్వభాను నామ సంవత్సరం</t>
  </si>
  <si>
    <t>స్వభాను</t>
  </si>
  <si>
    <t>THAARANA NAAMA SAMVATHSARAM</t>
  </si>
  <si>
    <t>తారణ నామ సంవత్సరం</t>
  </si>
  <si>
    <t>తారణ</t>
  </si>
  <si>
    <t>PAARTHIVA NAAMA SAMVATHSARAM</t>
  </si>
  <si>
    <t>పార్థివ నామ సంవత్సరం</t>
  </si>
  <si>
    <t>పార్థివ</t>
  </si>
  <si>
    <t>VYAYA NAAMA SAMVATHSARAM</t>
  </si>
  <si>
    <t>వ్యయ నామ సంవత్సరం</t>
  </si>
  <si>
    <t>వ్యయ</t>
  </si>
  <si>
    <t>SARVAJITH NAAMA SAMVATHSARAM</t>
  </si>
  <si>
    <t>సర్వజిత్ నామ సంవత్సరం</t>
  </si>
  <si>
    <t>సర్వజిత్</t>
  </si>
  <si>
    <t>SARVADHAARI NAAMA SAMVATHSARAM</t>
  </si>
  <si>
    <t>సర్వధారి నామ సంవత్సరం</t>
  </si>
  <si>
    <t>సర్వధారి</t>
  </si>
  <si>
    <t>VIRODHI NAAMA SAMVATHSARAM</t>
  </si>
  <si>
    <t>విరోధి నామ సంవత్సరం</t>
  </si>
  <si>
    <t>విరోధి</t>
  </si>
  <si>
    <t>VIKRUTHI NAAMA SAMVATHSARAM</t>
  </si>
  <si>
    <t>వికృతి నామ సంవత్సరం</t>
  </si>
  <si>
    <t>వికృతి</t>
  </si>
  <si>
    <t>KHARA NAAMA SAMVATHSARAM</t>
  </si>
  <si>
    <t>ఖర నామ సంవత్సరం</t>
  </si>
  <si>
    <t>ఖర</t>
  </si>
  <si>
    <t>NANDHANA NAAMA SAMVATHSARAM</t>
  </si>
  <si>
    <t>నందన నామ సంవత్సరం</t>
  </si>
  <si>
    <t>నందన</t>
  </si>
  <si>
    <t>VIJAYA NAAMA SAMVATHSARAM</t>
  </si>
  <si>
    <t>విజయ నామ సంవత్సరం</t>
  </si>
  <si>
    <t>విజయ</t>
  </si>
  <si>
    <t>JAYA NAAMA SAMVATHSARAM</t>
  </si>
  <si>
    <t>జయ నామ సంవత్సరం</t>
  </si>
  <si>
    <t>జయ</t>
  </si>
  <si>
    <t>MANMADHA NAAMA SAMVATHSARAM</t>
  </si>
  <si>
    <t>మన్మధ నామ సంవత్సరం</t>
  </si>
  <si>
    <t>మన్మధ</t>
  </si>
  <si>
    <t>DHURMUKHI NAAMA SAMVATHSARAM</t>
  </si>
  <si>
    <t>దుర్ముఖి నామ సంవత్సరం</t>
  </si>
  <si>
    <t>దుర్ముఖి</t>
  </si>
  <si>
    <t>HEVALAMBI NAAMA SAMVATHSARAM</t>
  </si>
  <si>
    <t>హేవలంబి నామ సంవత్సరం</t>
  </si>
  <si>
    <t>హేవలంబి</t>
  </si>
  <si>
    <t>VILAMBI NAAMA SAMVATHSARAM</t>
  </si>
  <si>
    <t>విళంబి నామ సంవత్సరం</t>
  </si>
  <si>
    <t>విళంబి</t>
  </si>
  <si>
    <t>VIKAARI NAAMA SAMVATHSARAM</t>
  </si>
  <si>
    <t>వికారి నామ సంవత్సరం</t>
  </si>
  <si>
    <t>వికారి</t>
  </si>
  <si>
    <t>SAARVARI NAAMA SAMVATHSARAM</t>
  </si>
  <si>
    <t>శార్వరి నామ సంవత్సరం</t>
  </si>
  <si>
    <t>శార్వరి</t>
  </si>
  <si>
    <t>PLAVA NAAMA SAMVATHSARAM</t>
  </si>
  <si>
    <t>ప్లవ నామ సంవత్సరం</t>
  </si>
  <si>
    <t>ప్లవ</t>
  </si>
  <si>
    <t>SUBHAKRUTH NAAMA SAMVATHSARAM</t>
  </si>
  <si>
    <t>శుభకృత్ నామ సంవత్సరం</t>
  </si>
  <si>
    <t>శుభకృత్</t>
  </si>
  <si>
    <t>SOBHAKRUTH NAAMA SAMVATHSARAM</t>
  </si>
  <si>
    <t>శోభకృత్ నామ సంవత్సరం</t>
  </si>
  <si>
    <t>శోభకృత్</t>
  </si>
  <si>
    <t>KRODHI NAAMA SAMVATHSARAM</t>
  </si>
  <si>
    <t>క్రోధి నామ సంవత్సరం</t>
  </si>
  <si>
    <t>క్రోధి</t>
  </si>
  <si>
    <t>VISVAAVASU NAAMA SAMVATHSARAM</t>
  </si>
  <si>
    <t>విశ్వావసు నామ సంవత్సరం</t>
  </si>
  <si>
    <t>విశ్వావసు</t>
  </si>
  <si>
    <t>PARAABHAVA NAAMA SAMVATHSARAM</t>
  </si>
  <si>
    <t>పరాభవ నామ సంవత్సరం</t>
  </si>
  <si>
    <t>పరాభవ</t>
  </si>
  <si>
    <t>PLAVANGA NAAMA SAMVATHSARAM</t>
  </si>
  <si>
    <t>ప్లవంగ నామ సంవత్సరం</t>
  </si>
  <si>
    <t>ప్లవంగ</t>
  </si>
  <si>
    <t>KEELAKA NAAMA SAMVATHSARAM</t>
  </si>
  <si>
    <t>కీలక నామ సంవత్సరం</t>
  </si>
  <si>
    <t>కీలక</t>
  </si>
  <si>
    <t>SOWMYA NAAMA SAMVATHSARAM</t>
  </si>
  <si>
    <t>సౌమ్య నామ సంవత్సరం</t>
  </si>
  <si>
    <t>సౌమ్య</t>
  </si>
  <si>
    <t>SAADHAARANA NAAMA SAMVATHSARAM</t>
  </si>
  <si>
    <t>సాధారణ నామ సంవత్సరం</t>
  </si>
  <si>
    <t>సాధారణ</t>
  </si>
  <si>
    <t>VIRODHIKRUTH NAAMA SAMVATHSARAM</t>
  </si>
  <si>
    <t>విరోధికృత్ నామ సంవత్సరం</t>
  </si>
  <si>
    <t>విరోధికృత్</t>
  </si>
  <si>
    <t>PAREEDHAAVI NAAMA SAMVATHSARAM</t>
  </si>
  <si>
    <t>పరీధావి నామ సంవత్సరం</t>
  </si>
  <si>
    <t>పరీధావి</t>
  </si>
  <si>
    <t>PRAMAADHEECHA NAAMA SAMVATHSARAM</t>
  </si>
  <si>
    <t>ప్రమాదీచ నామ సంవత్సరం</t>
  </si>
  <si>
    <t>ప్రమాదీచ</t>
  </si>
  <si>
    <t>AANANDHA NAAMA SAMVATHSARAM</t>
  </si>
  <si>
    <t>ఆనంద నామ సంవత్సరం</t>
  </si>
  <si>
    <t>ఆనంద</t>
  </si>
  <si>
    <t>RAAKSHASA NAAMA SAMVATHSARAM</t>
  </si>
  <si>
    <t>రాక్షస నామ సంవత్సరం</t>
  </si>
  <si>
    <t>రాక్షస</t>
  </si>
  <si>
    <t>NALA NAAMA SAMVATHSARAM</t>
  </si>
  <si>
    <t>నల నామ సంవత్సరం</t>
  </si>
  <si>
    <t>నల</t>
  </si>
  <si>
    <t>PINGALA NAAMA SAMVATHSARAM</t>
  </si>
  <si>
    <t>పింగళ నామ సంవత్సరం</t>
  </si>
  <si>
    <t>పింగళ</t>
  </si>
  <si>
    <t>KAALAYUKTHA NAAMA SAMVATHSARAM</t>
  </si>
  <si>
    <t>కాళయుక్త నామ సంవత్సరం</t>
  </si>
  <si>
    <t>కాళయుక్త</t>
  </si>
  <si>
    <t>SIDDHARTHI NAAMA SAMVATHSARAM</t>
  </si>
  <si>
    <t>సిద్ధార్థి నామ సంవత్సరం</t>
  </si>
  <si>
    <t>సిద్ధార్థి</t>
  </si>
  <si>
    <t>ROUDHRI NAAMA SAMVATHSARAM</t>
  </si>
  <si>
    <t>రౌద్రి నామ సంవత్సరం</t>
  </si>
  <si>
    <t>రౌద్రి</t>
  </si>
  <si>
    <t>DHURMATHI NAAMA SAMVATHSARAM</t>
  </si>
  <si>
    <t>దుర్మతి నామ సంవత్సరం</t>
  </si>
  <si>
    <t>దుర్మతి</t>
  </si>
  <si>
    <t>DHUMDHUBHI NAAMA SAMVATHSARAM</t>
  </si>
  <si>
    <t>దుందుభి నామ సంవత్సరం</t>
  </si>
  <si>
    <t>దుందుభి</t>
  </si>
  <si>
    <t>RUDHIRODHGAARI NAAMA SAMVATHSARAM</t>
  </si>
  <si>
    <t>రుధిరోద్గారి నామ సంవత్సరం</t>
  </si>
  <si>
    <t>రుధిరోద్గారి</t>
  </si>
  <si>
    <t>RAKTHAAKSHI NAAMA SAMVATHSARAM</t>
  </si>
  <si>
    <t>రక్తాక్షి నామ సంవత్సరం</t>
  </si>
  <si>
    <t>రక్తాక్షి</t>
  </si>
  <si>
    <t>KRODHANA NAAMA SAMVATHSARAM</t>
  </si>
  <si>
    <t>క్రోధన నామ సంవత్సరం</t>
  </si>
  <si>
    <t>క్రోధన</t>
  </si>
  <si>
    <t>KSHAYA NAAMA SAMVATHSARAM</t>
  </si>
  <si>
    <t>క్షయ నామ సంవత్సరం</t>
  </si>
  <si>
    <t>క్షయ</t>
  </si>
  <si>
    <t>t_thidhi_dwayam</t>
  </si>
  <si>
    <t>t_nakshatram_dwayam</t>
  </si>
  <si>
    <t>Date</t>
  </si>
  <si>
    <t>Month</t>
  </si>
  <si>
    <t>Day</t>
  </si>
  <si>
    <t>Samvathsaram</t>
  </si>
  <si>
    <t>Ayanam</t>
  </si>
  <si>
    <t>Ruthuvu</t>
  </si>
  <si>
    <t>Maasam</t>
  </si>
  <si>
    <t>Paksham</t>
  </si>
  <si>
    <t>Thidhi</t>
  </si>
  <si>
    <t>Nakshatram</t>
  </si>
  <si>
    <t>Thidhi From</t>
  </si>
  <si>
    <t>Thidhi To</t>
  </si>
  <si>
    <t>Nakshatram From</t>
  </si>
  <si>
    <t>Nakshatram To</t>
  </si>
  <si>
    <t>Sunrise</t>
  </si>
  <si>
    <t>Sunset</t>
  </si>
  <si>
    <t>షష్ఠి</t>
  </si>
  <si>
    <t>సూ.అ.6.10</t>
  </si>
  <si>
    <t>Thithi</t>
  </si>
  <si>
    <t>timings</t>
  </si>
  <si>
    <t>రా.10.14</t>
  </si>
  <si>
    <t>ఉ.8.35</t>
  </si>
  <si>
    <t>సూ.ఉ.5.52</t>
  </si>
  <si>
    <t>రా.8.15</t>
  </si>
  <si>
    <t>ఉ.7.11</t>
  </si>
  <si>
    <t>సూ.ఉ.5.51</t>
  </si>
  <si>
    <t>ఉ.6.05</t>
  </si>
  <si>
    <t>సా.6.31</t>
  </si>
  <si>
    <t>సూ.ఉ.5.50</t>
  </si>
  <si>
    <t>తె.5.16</t>
  </si>
  <si>
    <t>సా.5.9</t>
  </si>
  <si>
    <t>తె.4.49</t>
  </si>
  <si>
    <t>సూ.ఉ.5.49</t>
  </si>
  <si>
    <t>సా.4.15</t>
  </si>
  <si>
    <t>తె.4.50</t>
  </si>
  <si>
    <t>ప.3.48</t>
  </si>
  <si>
    <t>తె.5.19</t>
  </si>
  <si>
    <t>సూ.అ.6.11</t>
  </si>
  <si>
    <t>ప.3.51</t>
  </si>
  <si>
    <t>పూర్తి</t>
  </si>
  <si>
    <t>సా.4.24</t>
  </si>
  <si>
    <t>సూ.ఉ.5.48</t>
  </si>
  <si>
    <t>సా.5.26</t>
  </si>
  <si>
    <t>ఉ.7.40</t>
  </si>
  <si>
    <t>సూ.ఉ.5.47</t>
  </si>
  <si>
    <t>రా.6.55</t>
  </si>
  <si>
    <t>ఉ.9.38</t>
  </si>
  <si>
    <t>రా.8.44</t>
  </si>
  <si>
    <t>ఉ.11.55</t>
  </si>
  <si>
    <t>సూ.ఉ.5.46</t>
  </si>
  <si>
    <t>సూ.అ.6.12</t>
  </si>
  <si>
    <t>రా.10.44</t>
  </si>
  <si>
    <t>ప.2.26</t>
  </si>
  <si>
    <t>సూ.ఉ.5.45</t>
  </si>
  <si>
    <t>రా.12.46</t>
  </si>
  <si>
    <t>సా.5.2</t>
  </si>
  <si>
    <t>సూ.ఉ.5.44</t>
  </si>
  <si>
    <t>రా.2.42</t>
  </si>
  <si>
    <t>రా.7.34</t>
  </si>
  <si>
    <t>సూ.అ.6.13</t>
  </si>
  <si>
    <t>తె.4.19</t>
  </si>
  <si>
    <t>రా.9.52</t>
  </si>
  <si>
    <t>సూ.ఉ.5.43</t>
  </si>
  <si>
    <t>తె.5.33</t>
  </si>
  <si>
    <t>రా.11.47</t>
  </si>
  <si>
    <t>సూ.ఉ.5.42</t>
  </si>
  <si>
    <t>రా.1.17</t>
  </si>
  <si>
    <t>సూ.ఉ.5.41</t>
  </si>
  <si>
    <t>ఉ.6.25</t>
  </si>
  <si>
    <t>రా.2.17</t>
  </si>
  <si>
    <t>ఉ.6.41</t>
  </si>
  <si>
    <t>రా.2.47</t>
  </si>
  <si>
    <t>ఉ.6.26</t>
  </si>
  <si>
    <t>రా.2.49</t>
  </si>
  <si>
    <t>సూ.ఉ.5.40</t>
  </si>
  <si>
    <t>సూ.అ.6.14</t>
  </si>
  <si>
    <t>ఉ.6.10</t>
  </si>
  <si>
    <t>ఉ.5.42</t>
  </si>
  <si>
    <t>రా.2.24</t>
  </si>
  <si>
    <t>తె.4.24</t>
  </si>
  <si>
    <t>రా.1.36</t>
  </si>
  <si>
    <t>సూ.ఉ.5.39</t>
  </si>
  <si>
    <t>రా.12.56</t>
  </si>
  <si>
    <t>రా.12.29</t>
  </si>
  <si>
    <t>రా.10.47</t>
  </si>
  <si>
    <t>రా.11.7</t>
  </si>
  <si>
    <t>సూ.ఉ.5.38</t>
  </si>
  <si>
    <t>సూ.అ.6.15</t>
  </si>
  <si>
    <t>రా.8.28</t>
  </si>
  <si>
    <t>రా.9.34</t>
  </si>
  <si>
    <t>సూ.ఉ.5.37</t>
  </si>
  <si>
    <t>సా.6.4</t>
  </si>
  <si>
    <t>రా.7.55</t>
  </si>
  <si>
    <t>సూ.అ.6.16</t>
  </si>
  <si>
    <t>ప.3.36</t>
  </si>
  <si>
    <t>సా.6.15</t>
  </si>
  <si>
    <t>సూ.ఉ.5.36</t>
  </si>
  <si>
    <t>ప.1.14</t>
  </si>
  <si>
    <t>సా.4.41</t>
  </si>
  <si>
    <t>సూ.అ.6.17</t>
  </si>
  <si>
    <t>ఉ.10.59</t>
  </si>
  <si>
    <t>ప.3.15</t>
  </si>
  <si>
    <t>సూ.ఉ.5.35</t>
  </si>
  <si>
    <t>ఉ.8.56</t>
  </si>
  <si>
    <t>ప.2.2</t>
  </si>
  <si>
    <t>ఉ.7.9</t>
  </si>
  <si>
    <t>ప.1.6</t>
  </si>
  <si>
    <t>సూ.ఉ.5.34</t>
  </si>
  <si>
    <t>ఉ.5.45</t>
  </si>
  <si>
    <t>ప.12.35</t>
  </si>
  <si>
    <t>తె.4.55</t>
  </si>
  <si>
    <t>తె.4.26</t>
  </si>
  <si>
    <t>ప.12.29</t>
  </si>
  <si>
    <t>సూ.అ.6.18</t>
  </si>
  <si>
    <t>ప.12.52</t>
  </si>
  <si>
    <t>సూ.ఉ.5.33</t>
  </si>
  <si>
    <t>సూ.అ.6.19</t>
  </si>
  <si>
    <t>తె.4.56</t>
  </si>
  <si>
    <t>ప.1.44</t>
  </si>
  <si>
    <t>సూ.ఉ.5.32</t>
  </si>
  <si>
    <t>ప.3.7</t>
  </si>
  <si>
    <t>ఉ.5.51</t>
  </si>
  <si>
    <t>సా.4.57</t>
  </si>
  <si>
    <t>ఉ.7.20</t>
  </si>
  <si>
    <t>రా.7.10</t>
  </si>
  <si>
    <t>సూ.అ.6.20</t>
  </si>
  <si>
    <t>ఉ.9.6</t>
  </si>
  <si>
    <t>రా.9.37</t>
  </si>
  <si>
    <t>సూ.ఉ.5.31</t>
  </si>
  <si>
    <t>సూ.అ.6.21</t>
  </si>
  <si>
    <t>ఉ.11.6</t>
  </si>
  <si>
    <t>రా.12.14</t>
  </si>
  <si>
    <t>ప.1.9</t>
  </si>
  <si>
    <t>రా.2.48</t>
  </si>
  <si>
    <t>ప.3.0</t>
  </si>
  <si>
    <t>తె.5.9</t>
  </si>
  <si>
    <t>సా.4.38</t>
  </si>
  <si>
    <t>సూ.ఉ.5.30</t>
  </si>
  <si>
    <t>సూ.అ.6.22</t>
  </si>
  <si>
    <t>సా.5.51</t>
  </si>
  <si>
    <t>ఉ.7.15</t>
  </si>
  <si>
    <t>సా.6.37</t>
  </si>
  <si>
    <t>ఉ.8.52</t>
  </si>
  <si>
    <t>సూ.అ.6.23</t>
  </si>
  <si>
    <t>సా.6.52</t>
  </si>
  <si>
    <t>ఉ.9.58</t>
  </si>
  <si>
    <t>ఉ.10.35</t>
  </si>
  <si>
    <t>సా.5.53</t>
  </si>
  <si>
    <t>ఉ.10.44</t>
  </si>
  <si>
    <t>సా.4.42</t>
  </si>
  <si>
    <t>ఉ.10.25</t>
  </si>
  <si>
    <t>సూ.ఉ.5.29</t>
  </si>
  <si>
    <t>సూ.అ.6.24</t>
  </si>
  <si>
    <t>ప.3.9</t>
  </si>
  <si>
    <t>ఉ.9.43</t>
  </si>
  <si>
    <t>సూ.అ.6.25</t>
  </si>
  <si>
    <t>ప.1.16</t>
  </si>
  <si>
    <t>ఉ.8.40</t>
  </si>
  <si>
    <t>ఉ.11.7</t>
  </si>
  <si>
    <t>సూ.అ.6.26</t>
  </si>
  <si>
    <t>ఉ.8.46</t>
  </si>
  <si>
    <t>ఉ.5.48</t>
  </si>
  <si>
    <t>తే.4.10</t>
  </si>
  <si>
    <t>సూ.ఉ.5.28</t>
  </si>
  <si>
    <t>ఉ.6.21</t>
  </si>
  <si>
    <t>తె.3.53</t>
  </si>
  <si>
    <t>రా.2.30</t>
  </si>
  <si>
    <t>సూ.అ.6.27</t>
  </si>
  <si>
    <t>రా.1.29</t>
  </si>
  <si>
    <t>రా.12.54</t>
  </si>
  <si>
    <t>రా.11.13</t>
  </si>
  <si>
    <t>రా.9.9</t>
  </si>
  <si>
    <t>రా.10.10</t>
  </si>
  <si>
    <t>రా.7.24</t>
  </si>
  <si>
    <t>రా.9.12</t>
  </si>
  <si>
    <t>సూ.అ.6.28</t>
  </si>
  <si>
    <t>రా.11.26</t>
  </si>
  <si>
    <t>సా.5.58</t>
  </si>
  <si>
    <t>రా.8.35</t>
  </si>
  <si>
    <t>సా.4.58</t>
  </si>
  <si>
    <t>రా.8.24</t>
  </si>
  <si>
    <t>సా.4.26</t>
  </si>
  <si>
    <t>రా.8.40</t>
  </si>
  <si>
    <t>సూ.అ.6.29</t>
  </si>
  <si>
    <t>సా.4.22</t>
  </si>
  <si>
    <t>రా.9.26</t>
  </si>
  <si>
    <t>సా.4.51</t>
  </si>
  <si>
    <t>రా.10.41</t>
  </si>
  <si>
    <t>సా.5.48</t>
  </si>
  <si>
    <t>రా.12.24</t>
  </si>
  <si>
    <t>రా.7.12</t>
  </si>
  <si>
    <t>రా.2.32</t>
  </si>
  <si>
    <t>రా.8.56</t>
  </si>
  <si>
    <t>తె.4.57</t>
  </si>
  <si>
    <t>సూ.అ.6.31</t>
  </si>
  <si>
    <t>రా.10.53</t>
  </si>
  <si>
    <t>రా.12.52</t>
  </si>
  <si>
    <t>ఉ.7.33</t>
  </si>
  <si>
    <t>రా.2.44</t>
  </si>
  <si>
    <t>ఉ.10.9</t>
  </si>
  <si>
    <t>తె.4.23</t>
  </si>
  <si>
    <t>సూ.అ.6.32</t>
  </si>
  <si>
    <t>ప.2.41</t>
  </si>
  <si>
    <t>ఉ.5.43</t>
  </si>
  <si>
    <t>సా.4.23</t>
  </si>
  <si>
    <t>ఉ.6.31</t>
  </si>
  <si>
    <t>సా.5.38</t>
  </si>
  <si>
    <t>ఉ.6.47</t>
  </si>
  <si>
    <t>రా.6.22</t>
  </si>
  <si>
    <t>సూ.అ.6.33</t>
  </si>
  <si>
    <t>ఉ.6.33</t>
  </si>
  <si>
    <t>రా.6.36</t>
  </si>
  <si>
    <t>ఉ.5.46</t>
  </si>
  <si>
    <t>తె.4.30</t>
  </si>
  <si>
    <t>రా.2.58</t>
  </si>
  <si>
    <t>సా.5.47</t>
  </si>
  <si>
    <t>సా.4.53</t>
  </si>
  <si>
    <t>సూ.అ.6.34</t>
  </si>
  <si>
    <t>రా.11.8</t>
  </si>
  <si>
    <t>ప.3.50</t>
  </si>
  <si>
    <t>రా.8.38</t>
  </si>
  <si>
    <t>ప.2.6</t>
  </si>
  <si>
    <t>సా.6.11</t>
  </si>
  <si>
    <t>సా.3.44</t>
  </si>
  <si>
    <t>ఉ.10.48</t>
  </si>
  <si>
    <t>ప.1.18</t>
  </si>
  <si>
    <t>ఉ.9.10</t>
  </si>
  <si>
    <t>ఉ.11.0</t>
  </si>
  <si>
    <t>ఉ.7.38</t>
  </si>
  <si>
    <t>ఉ.8.54</t>
  </si>
  <si>
    <t>ఉ.6.18</t>
  </si>
  <si>
    <t>తె.5.20</t>
  </si>
  <si>
    <t>ఉ.7.4</t>
  </si>
  <si>
    <t>తె.4.39</t>
  </si>
  <si>
    <t>ఉ.5.34</t>
  </si>
  <si>
    <t>తె.4.21</t>
  </si>
  <si>
    <t>సూ.అ.6.35</t>
  </si>
  <si>
    <t>తె.4.40</t>
  </si>
  <si>
    <t>తె.3.59</t>
  </si>
  <si>
    <t>తె.4.31</t>
  </si>
  <si>
    <t>తె.3.56</t>
  </si>
  <si>
    <t>తె.4.25</t>
  </si>
  <si>
    <t>ఉ.6.12</t>
  </si>
  <si>
    <t>ఉ.7.51</t>
  </si>
  <si>
    <t>ఉ.6.36</t>
  </si>
  <si>
    <t>ఉ.9.55</t>
  </si>
  <si>
    <t>ఉ.8.21</t>
  </si>
  <si>
    <t>ప.12.19</t>
  </si>
  <si>
    <t>ఉ.10.18</t>
  </si>
  <si>
    <t>ప.2.54</t>
  </si>
  <si>
    <t>ప.5.31</t>
  </si>
  <si>
    <t>ప.2.11</t>
  </si>
  <si>
    <t>ప.7.57</t>
  </si>
  <si>
    <t>రా.10.9</t>
  </si>
  <si>
    <t>సా.5.5</t>
  </si>
  <si>
    <t>రా.11.57</t>
  </si>
  <si>
    <t>సా.5.54</t>
  </si>
  <si>
    <t>రా.1.18</t>
  </si>
  <si>
    <t>సా.6.13</t>
  </si>
  <si>
    <t>రా.2.9</t>
  </si>
  <si>
    <t>సా.6.01</t>
  </si>
  <si>
    <t>రా.2.31</t>
  </si>
  <si>
    <t>సా.5.20</t>
  </si>
  <si>
    <t>రా.2.25</t>
  </si>
  <si>
    <t>సా.4.12</t>
  </si>
  <si>
    <t>రా.1.52</t>
  </si>
  <si>
    <t>రా.12.58</t>
  </si>
  <si>
    <t>ప.12.51</t>
  </si>
  <si>
    <t>రా.11.46</t>
  </si>
  <si>
    <t>ఉ.10.42</t>
  </si>
  <si>
    <t>రా.10.19</t>
  </si>
  <si>
    <t>ఉ.8.24</t>
  </si>
  <si>
    <t>రా.8.45</t>
  </si>
  <si>
    <t>ఉ.5.56</t>
  </si>
  <si>
    <t>రా.7.5</t>
  </si>
  <si>
    <t>తె.3.29</t>
  </si>
  <si>
    <t>రా.1.4</t>
  </si>
  <si>
    <t>సా.5.27</t>
  </si>
  <si>
    <t>ప.3.54</t>
  </si>
  <si>
    <t>రా.8.41</t>
  </si>
  <si>
    <t>ప.2.31</t>
  </si>
  <si>
    <t>రా.6.53</t>
  </si>
  <si>
    <t>ప.1.25</t>
  </si>
  <si>
    <t>సా.5.23</t>
  </si>
  <si>
    <t>ప.12.37</t>
  </si>
  <si>
    <t>సా.4.18</t>
  </si>
  <si>
    <t>ప.12.13</t>
  </si>
  <si>
    <t>ప.3.42</t>
  </si>
  <si>
    <t>ప.12.16</t>
  </si>
  <si>
    <t>సూ.అ.6.30</t>
  </si>
  <si>
    <t>ప.3.35</t>
  </si>
  <si>
    <t>ప.12.48</t>
  </si>
  <si>
    <t>ప.3.59</t>
  </si>
  <si>
    <t>ప.1.50</t>
  </si>
  <si>
    <t>సా.4.52</t>
  </si>
  <si>
    <t>ప.3.22</t>
  </si>
  <si>
    <t>సా.6.12</t>
  </si>
  <si>
    <t>సా.5.19</t>
  </si>
  <si>
    <t>రా.7.54</t>
  </si>
  <si>
    <t>రా.7.38</t>
  </si>
  <si>
    <t>రా.9.51</t>
  </si>
  <si>
    <t>రా.11.50</t>
  </si>
  <si>
    <t>రా.1.46</t>
  </si>
  <si>
    <t>తె.3.17</t>
  </si>
  <si>
    <t>తె.3.26</t>
  </si>
  <si>
    <t>తె.4.44</t>
  </si>
  <si>
    <t>తె.5.35</t>
  </si>
  <si>
    <t>ఉ.7.30</t>
  </si>
  <si>
    <t>ఉ.8.58</t>
  </si>
  <si>
    <t>ఉ.6.4</t>
  </si>
  <si>
    <t>ఉ.9.54</t>
  </si>
  <si>
    <t>ఉ.10.22</t>
  </si>
  <si>
    <t>తె.5.09</t>
  </si>
  <si>
    <t>తె.4.4</t>
  </si>
  <si>
    <t>రా.2.33</t>
  </si>
  <si>
    <t>రా.12.43</t>
  </si>
  <si>
    <t>ఉ.9.4</t>
  </si>
  <si>
    <t>రా.10.38</t>
  </si>
  <si>
    <t>ఉ.7.55</t>
  </si>
  <si>
    <t>రా.8.21</t>
  </si>
  <si>
    <t>సా.5.57</t>
  </si>
  <si>
    <t>తె.3.16</t>
  </si>
  <si>
    <t>ప.3.29</t>
  </si>
  <si>
    <t>ప.1.4</t>
  </si>
  <si>
    <t>రా.12.2</t>
  </si>
  <si>
    <t>ఉ.10.46</t>
  </si>
  <si>
    <t>ఉ.8.39</t>
  </si>
  <si>
    <t>రా.9.28</t>
  </si>
  <si>
    <t>ఉ.6.48</t>
  </si>
  <si>
    <t>తె.5.26</t>
  </si>
  <si>
    <t>రా.8.5</t>
  </si>
  <si>
    <t>తె.3.44</t>
  </si>
  <si>
    <t>రా.8.2</t>
  </si>
  <si>
    <t>తె.3.35</t>
  </si>
  <si>
    <t>రా.8.26</t>
  </si>
  <si>
    <t>తె.3.58</t>
  </si>
  <si>
    <t>రా.9.20</t>
  </si>
  <si>
    <t>తె.4.52</t>
  </si>
  <si>
    <t>రా.10.45</t>
  </si>
  <si>
    <t>రా.12.36</t>
  </si>
  <si>
    <t>ఉ.6.08</t>
  </si>
  <si>
    <t>రా.2.50</t>
  </si>
  <si>
    <t>ఉ.10.21</t>
  </si>
  <si>
    <t>ఉ.7.50</t>
  </si>
  <si>
    <t>తె.5.18</t>
  </si>
  <si>
    <t>ఉ.9.50</t>
  </si>
  <si>
    <t>సూ.అ.6.09</t>
  </si>
  <si>
    <t>ఉ.11.54</t>
  </si>
  <si>
    <t>ఉ.7.54</t>
  </si>
  <si>
    <t>ప.1.51</t>
  </si>
  <si>
    <t>ఉ.10.27</t>
  </si>
  <si>
    <t>ప.12.47</t>
  </si>
  <si>
    <t>సా.4.54</t>
  </si>
  <si>
    <t>ప.2.46</t>
  </si>
  <si>
    <t>సూ.అ.6.05</t>
  </si>
  <si>
    <t>సా.5.22</t>
  </si>
  <si>
    <t>సూ.అ.6.04</t>
  </si>
  <si>
    <t>సా.6.6</t>
  </si>
  <si>
    <t>సా.6.02</t>
  </si>
  <si>
    <t>సూ.అ.6.03</t>
  </si>
  <si>
    <t>సా.4.27</t>
  </si>
  <si>
    <t>సా.5.41</t>
  </si>
  <si>
    <t>ప.3.1</t>
  </si>
  <si>
    <t>ప.1.13</t>
  </si>
  <si>
    <t>ఉ.11.9</t>
  </si>
  <si>
    <t>ప.2.30</t>
  </si>
  <si>
    <t>ప.12.59</t>
  </si>
  <si>
    <t>ఉ.6.30</t>
  </si>
  <si>
    <t>ఉ.11.20</t>
  </si>
  <si>
    <t>తె.4.03</t>
  </si>
  <si>
    <t>రా.1.40</t>
  </si>
  <si>
    <t>రా.11.24</t>
  </si>
  <si>
    <t>ఉ.8.1</t>
  </si>
  <si>
    <t>సూ.అ.5.57</t>
  </si>
  <si>
    <t>రా.9.21</t>
  </si>
  <si>
    <t>ఉ.6.32</t>
  </si>
  <si>
    <t>తె.5.23</t>
  </si>
  <si>
    <t>రా.7.32</t>
  </si>
  <si>
    <t>సూ.అ.5.55</t>
  </si>
  <si>
    <t>తె.3.50</t>
  </si>
  <si>
    <t>సూ.అ.5.54</t>
  </si>
  <si>
    <t>సా.5.0</t>
  </si>
  <si>
    <t>తె.3.40</t>
  </si>
  <si>
    <t>సూ.అ.5.53</t>
  </si>
  <si>
    <t>సా.4.25</t>
  </si>
  <si>
    <t>సూ.ఉ.5.53</t>
  </si>
  <si>
    <t>సా.4.19</t>
  </si>
  <si>
    <t>తె.4.46</t>
  </si>
  <si>
    <t>సూ.అ.5.52</t>
  </si>
  <si>
    <t>సా.4.43</t>
  </si>
  <si>
    <t>సూ.అ.5.51</t>
  </si>
  <si>
    <t>సా.5.37</t>
  </si>
  <si>
    <t>ఉ.5.55</t>
  </si>
  <si>
    <t>రా.7.0</t>
  </si>
  <si>
    <t>ఉ.7.43</t>
  </si>
  <si>
    <t>సూ.అ.5.49</t>
  </si>
  <si>
    <t>రా.8.49</t>
  </si>
  <si>
    <t>ఉ.9.59</t>
  </si>
  <si>
    <t>ప.12.22</t>
  </si>
  <si>
    <t>సూ.ఉ.5.54</t>
  </si>
  <si>
    <t>సూ.అ.5.48</t>
  </si>
  <si>
    <t>రా.12.47</t>
  </si>
  <si>
    <t>ప.2.57</t>
  </si>
  <si>
    <t>సూ.అ.5.47</t>
  </si>
  <si>
    <t>సా.5.31</t>
  </si>
  <si>
    <t>సూ.అ.5.46</t>
  </si>
  <si>
    <t>తె.4.32</t>
  </si>
  <si>
    <t>రా.7.53</t>
  </si>
  <si>
    <t>రా.9.58</t>
  </si>
  <si>
    <t>సూ.అ.5.45</t>
  </si>
  <si>
    <t>ఉ.6.01</t>
  </si>
  <si>
    <t>రా.11.36</t>
  </si>
  <si>
    <t>ఉ.6.59</t>
  </si>
  <si>
    <t>రా.12.48</t>
  </si>
  <si>
    <t>ఉ.7.24</t>
  </si>
  <si>
    <t>సూ.ఉ.5.55</t>
  </si>
  <si>
    <t>సూ.అ.5.41</t>
  </si>
  <si>
    <t>ఉ.7.18</t>
  </si>
  <si>
    <t>రా.1.41</t>
  </si>
  <si>
    <t>ఉ.6.45</t>
  </si>
  <si>
    <t>రా.1.25</t>
  </si>
  <si>
    <t>తె.5.37</t>
  </si>
  <si>
    <t>తె.4.11</t>
  </si>
  <si>
    <t>రా.12.45</t>
  </si>
  <si>
    <t>రా.11.45</t>
  </si>
  <si>
    <t>రా.12.23</t>
  </si>
  <si>
    <t>రా.10.28</t>
  </si>
  <si>
    <t>సూ.ఉ.5.56</t>
  </si>
  <si>
    <t>సూ.అ.5.37</t>
  </si>
  <si>
    <t>రా.8.58</t>
  </si>
  <si>
    <t>రా.7.45</t>
  </si>
  <si>
    <t>రా.7.18</t>
  </si>
  <si>
    <t>సూ.అ.5.36</t>
  </si>
  <si>
    <t>సా.5.17</t>
  </si>
  <si>
    <t>సా.5.34</t>
  </si>
  <si>
    <t>సా.4.2</t>
  </si>
  <si>
    <t>సూ.అ.5.34</t>
  </si>
  <si>
    <t>ప.12.46</t>
  </si>
  <si>
    <t>ప.2.32</t>
  </si>
  <si>
    <t>సూ.ఉ.5.57</t>
  </si>
  <si>
    <t>ప.12.12</t>
  </si>
  <si>
    <t>సూ.అ.5.33</t>
  </si>
  <si>
    <t>ఉ.7.28</t>
  </si>
  <si>
    <t>ఉ.11.30</t>
  </si>
  <si>
    <t>ఉ.6.27</t>
  </si>
  <si>
    <t>ఉ.11.15</t>
  </si>
  <si>
    <t>సూ.ఉ.5.58</t>
  </si>
  <si>
    <t>సూ.అ.5.32</t>
  </si>
  <si>
    <t>తె.5.52</t>
  </si>
  <si>
    <t>తె.5.57</t>
  </si>
  <si>
    <t>ఉ.11.26</t>
  </si>
  <si>
    <t>సూ.ఉ.5.59</t>
  </si>
  <si>
    <t>సూ.అ.5.31</t>
  </si>
  <si>
    <t>ప.12.8</t>
  </si>
  <si>
    <t>ప.1.19</t>
  </si>
  <si>
    <t>ఉ.7.17</t>
  </si>
  <si>
    <t>ప.2.59</t>
  </si>
  <si>
    <t>ఉ.8.42</t>
  </si>
  <si>
    <t>ఉ.10.32</t>
  </si>
  <si>
    <t>రా.7.26</t>
  </si>
  <si>
    <t>సూ.ఉ.6.01</t>
  </si>
  <si>
    <t>సూ.అ.5.27</t>
  </si>
  <si>
    <t>రా.10.1</t>
  </si>
  <si>
    <t>ప.2.43</t>
  </si>
  <si>
    <t>సా.4.45</t>
  </si>
  <si>
    <t>తె.3.3</t>
  </si>
  <si>
    <t>సూ.ఉ.6.02</t>
  </si>
  <si>
    <t>సూ.అ.3.27</t>
  </si>
  <si>
    <t>సా.5.30</t>
  </si>
  <si>
    <t>సూ.అ.5.40</t>
  </si>
  <si>
    <t>సూ.అ.5.39</t>
  </si>
  <si>
    <t>తె.5.12</t>
  </si>
  <si>
    <t>సూ.అ.5.26</t>
  </si>
  <si>
    <t>రా.7.57</t>
  </si>
  <si>
    <t>రా.8.54</t>
  </si>
  <si>
    <t>రా.9.18</t>
  </si>
  <si>
    <t>ఉ.9.9</t>
  </si>
  <si>
    <t>సూ.ఉ.6.04</t>
  </si>
  <si>
    <t>సూ.అ.5.24</t>
  </si>
  <si>
    <t>ఉ.9.28</t>
  </si>
  <si>
    <t>ఉ.9.18</t>
  </si>
  <si>
    <t>సా.6.20</t>
  </si>
  <si>
    <t>ఉ.8.43</t>
  </si>
  <si>
    <t>సూ.ఉ.6.05</t>
  </si>
  <si>
    <t>సూ.అ.5.23</t>
  </si>
  <si>
    <t>సా.4.36</t>
  </si>
  <si>
    <t>ఉ.7.47</t>
  </si>
  <si>
    <t>ప.2.35</t>
  </si>
  <si>
    <t>తె.5.03</t>
  </si>
  <si>
    <t>ప.12.21</t>
  </si>
  <si>
    <t>ఉ.10.02</t>
  </si>
  <si>
    <t>రా.1.44</t>
  </si>
  <si>
    <t>సూ.ఉ.6.07</t>
  </si>
  <si>
    <t>సూ.అ.5.21</t>
  </si>
  <si>
    <t>రా.12.7</t>
  </si>
  <si>
    <t>తె.3.7</t>
  </si>
  <si>
    <t>రా.10.37</t>
  </si>
  <si>
    <t>సూ.ఉ.6.08</t>
  </si>
  <si>
    <t>రా.1.9</t>
  </si>
  <si>
    <t>రా.9.17</t>
  </si>
  <si>
    <t>సూ.ఉ.6.09</t>
  </si>
  <si>
    <t>రా.8.12</t>
  </si>
  <si>
    <t>రా.10.4</t>
  </si>
  <si>
    <t>రా.7.27</t>
  </si>
  <si>
    <t>రా.9.6</t>
  </si>
  <si>
    <t>రా.8.36</t>
  </si>
  <si>
    <t>సూ.ఉ.6.11</t>
  </si>
  <si>
    <t>సూ.అ.5.20</t>
  </si>
  <si>
    <t>రా.7.44</t>
  </si>
  <si>
    <t>సూ.ఉ.6.12</t>
  </si>
  <si>
    <t>రా.9.7</t>
  </si>
  <si>
    <t>రా.10.8</t>
  </si>
  <si>
    <t>రా.10.21</t>
  </si>
  <si>
    <t>రా.11.37</t>
  </si>
  <si>
    <t>రా.12.20</t>
  </si>
  <si>
    <t>సూ.ఉ.6.13</t>
  </si>
  <si>
    <t>రా.1.27</t>
  </si>
  <si>
    <t>రా.2.39</t>
  </si>
  <si>
    <t>తె.3.31</t>
  </si>
  <si>
    <t>తె.5.11</t>
  </si>
  <si>
    <t>సూ.ఉ.6.14</t>
  </si>
  <si>
    <t>తె.5.41</t>
  </si>
  <si>
    <t>సూ.ఉ.6.15</t>
  </si>
  <si>
    <t>సూ.ఉ.6.16</t>
  </si>
  <si>
    <t>ఉ.7.48</t>
  </si>
  <si>
    <t>ఉ.10.20</t>
  </si>
  <si>
    <t>ఉ.9.35</t>
  </si>
  <si>
    <t>ప.12.34</t>
  </si>
  <si>
    <t>ఉ.11.1</t>
  </si>
  <si>
    <t>సూ.ఉ.6.17</t>
  </si>
  <si>
    <t>రా.8.48</t>
  </si>
  <si>
    <t>ఉ.11.58</t>
  </si>
  <si>
    <t>ప.12.24</t>
  </si>
  <si>
    <t>సా.5.11</t>
  </si>
  <si>
    <t>సూ.ఉ.6.19</t>
  </si>
  <si>
    <t>ఉ.11.49</t>
  </si>
  <si>
    <t>సూ.ఉ.6.20</t>
  </si>
  <si>
    <t>సా.4.40</t>
  </si>
  <si>
    <t>ఉ.9.25</t>
  </si>
  <si>
    <t>సూ.ఉ.6.21</t>
  </si>
  <si>
    <t>సూ.ఉ.6.22</t>
  </si>
  <si>
    <t>సూ.అ.5.22</t>
  </si>
  <si>
    <t>తె.5.36</t>
  </si>
  <si>
    <t>తె.3.23</t>
  </si>
  <si>
    <t>ఉ.11.42</t>
  </si>
  <si>
    <t>సూ.ఉ.6.23</t>
  </si>
  <si>
    <t>రా.10.43</t>
  </si>
  <si>
    <t>ఉ.10.3</t>
  </si>
  <si>
    <t>సూ.ఉ.6.24</t>
  </si>
  <si>
    <t>ఉ.8.23</t>
  </si>
  <si>
    <t>సా.6.17</t>
  </si>
  <si>
    <t>ఉ.6.49</t>
  </si>
  <si>
    <t>సూ.ఉ.6.25</t>
  </si>
  <si>
    <t>తె.5.28</t>
  </si>
  <si>
    <t>ప.2.37</t>
  </si>
  <si>
    <t>తె.3.28</t>
  </si>
  <si>
    <t>సూ.ఉ.6.26</t>
  </si>
  <si>
    <t>ప.1.15</t>
  </si>
  <si>
    <t>తె.3.0</t>
  </si>
  <si>
    <t>సూ.ఉ.6.27</t>
  </si>
  <si>
    <t>సూ.అ.5.25</t>
  </si>
  <si>
    <t>ప.11.55</t>
  </si>
  <si>
    <t>తె.3.27</t>
  </si>
  <si>
    <t>సూ.ఉ.6.28</t>
  </si>
  <si>
    <t>తె.5.51</t>
  </si>
  <si>
    <t>ప.1.40</t>
  </si>
  <si>
    <t>ప.3.13</t>
  </si>
  <si>
    <t>ఉ.7.41</t>
  </si>
  <si>
    <t>సూ.ఉ.6.30</t>
  </si>
  <si>
    <t>రా.7.15</t>
  </si>
  <si>
    <t>ప.12.31</t>
  </si>
  <si>
    <t>సూ.ఉ.6.31</t>
  </si>
  <si>
    <t>సూ.అ.5.28</t>
  </si>
  <si>
    <t>రా.9.24</t>
  </si>
  <si>
    <t>ప.3.07</t>
  </si>
  <si>
    <t>సూ.అ.5.2</t>
  </si>
  <si>
    <t>రా.11.27</t>
  </si>
  <si>
    <t>సా.5.39</t>
  </si>
  <si>
    <t>సూ.ఉ.6.32</t>
  </si>
  <si>
    <t>రా.1.14</t>
  </si>
  <si>
    <t>రా.7.58</t>
  </si>
  <si>
    <t>సూ.అ.5.29</t>
  </si>
  <si>
    <t>రా.2.38</t>
  </si>
  <si>
    <t>రా.9.56</t>
  </si>
  <si>
    <t>సూ.ఉ.6.33</t>
  </si>
  <si>
    <t>సూ.అ.5.30</t>
  </si>
  <si>
    <t>తె.3.36</t>
  </si>
  <si>
    <t>రా.11.28</t>
  </si>
  <si>
    <t>సూ.ఉ.6.34</t>
  </si>
  <si>
    <t>తె.4.1</t>
  </si>
  <si>
    <t>రా.12.31</t>
  </si>
  <si>
    <t>ప.2.40</t>
  </si>
  <si>
    <t>సా.5.06</t>
  </si>
  <si>
    <t>తె.3.20</t>
  </si>
  <si>
    <t>రా.1.7</t>
  </si>
  <si>
    <t>సూ.అ.6.5.32</t>
  </si>
  <si>
    <t>రా.2.18</t>
  </si>
  <si>
    <t>సూ.ఉ.6.35</t>
  </si>
  <si>
    <t>రా.12.53</t>
  </si>
  <si>
    <t>రా.12.0</t>
  </si>
  <si>
    <t>సూ.ఉ.6.36</t>
  </si>
  <si>
    <t>రా.10.55</t>
  </si>
  <si>
    <t>సూ.అ.5.35</t>
  </si>
  <si>
    <t>రా.9.5</t>
  </si>
  <si>
    <t>రా.9.33</t>
  </si>
  <si>
    <t>సా.6.53</t>
  </si>
  <si>
    <t>రా.8.1</t>
  </si>
  <si>
    <t>సా.4.33</t>
  </si>
  <si>
    <t>సా.6.23</t>
  </si>
  <si>
    <t>ప.2.12</t>
  </si>
  <si>
    <t>సూ.ఉ.6.37</t>
  </si>
  <si>
    <t>ఉ.9.45</t>
  </si>
  <si>
    <t>ప.1.41</t>
  </si>
  <si>
    <t>సూ.ఉ.6.38</t>
  </si>
  <si>
    <t>సూ.అ.5.38</t>
  </si>
  <si>
    <t>తే.6.12</t>
  </si>
  <si>
    <t>ఉ.11.31</t>
  </si>
  <si>
    <t>తె.4.3</t>
  </si>
  <si>
    <t>డి.10.58</t>
  </si>
  <si>
    <t>తె.3.41</t>
  </si>
  <si>
    <t>ఉ.10.50</t>
  </si>
  <si>
    <t>తె.3.46</t>
  </si>
  <si>
    <t>ఉ.11.11</t>
  </si>
  <si>
    <t>ప.12.3</t>
  </si>
  <si>
    <t>సూ.ఉ.6.39</t>
  </si>
  <si>
    <t>తె.5.31</t>
  </si>
  <si>
    <t>ప.1.22</t>
  </si>
  <si>
    <t>సూ.అ.5.42</t>
  </si>
  <si>
    <t>ప.3.11</t>
  </si>
  <si>
    <t>సూ.అ.5.43</t>
  </si>
  <si>
    <t>ఉ.7.3</t>
  </si>
  <si>
    <t>సా.7.50</t>
  </si>
  <si>
    <t>రా.10.26</t>
  </si>
  <si>
    <t>ప.1.17</t>
  </si>
  <si>
    <t>రా.1.0</t>
  </si>
  <si>
    <t>ప.3.18</t>
  </si>
  <si>
    <t>తె.3.22</t>
  </si>
  <si>
    <t>సా.5.3</t>
  </si>
  <si>
    <t>తె.5.25</t>
  </si>
  <si>
    <t>రా.7.17</t>
  </si>
  <si>
    <t>రా.7.39</t>
  </si>
  <si>
    <t>ఉ.8.20</t>
  </si>
  <si>
    <t>రా.7.29</t>
  </si>
  <si>
    <t>సా.6.51</t>
  </si>
  <si>
    <t>ఉ.9.8</t>
  </si>
  <si>
    <t>ఉ.8.51</t>
  </si>
  <si>
    <t>సూ.అ.5.50</t>
  </si>
  <si>
    <t>ఉ.8.9</t>
  </si>
  <si>
    <t>ఉ.7.6</t>
  </si>
  <si>
    <t>తె.5.45</t>
  </si>
  <si>
    <t>ప.12.27</t>
  </si>
  <si>
    <t>తె.4.14</t>
  </si>
  <si>
    <t>ఉ.10.13</t>
  </si>
  <si>
    <t>తె.2.38</t>
  </si>
  <si>
    <t>సా.6.24</t>
  </si>
  <si>
    <t>ఉ.7.53</t>
  </si>
  <si>
    <t>తె.3.13</t>
  </si>
  <si>
    <t>రా.11.20</t>
  </si>
  <si>
    <t>రా.1.3</t>
  </si>
  <si>
    <t>రా.11.9</t>
  </si>
  <si>
    <t>రా.9.30</t>
  </si>
  <si>
    <t>రా.7.35</t>
  </si>
  <si>
    <t>రా.8.13</t>
  </si>
  <si>
    <t>సా.6.56</t>
  </si>
  <si>
    <t>రా.7.23</t>
  </si>
  <si>
    <t>సా.6.42</t>
  </si>
  <si>
    <t>సా.6.55</t>
  </si>
  <si>
    <t>రా.7.8</t>
  </si>
  <si>
    <t>సూ.అ.5.56</t>
  </si>
  <si>
    <t>రా.7.47</t>
  </si>
  <si>
    <t>రా.8.52</t>
  </si>
  <si>
    <t>రా.8.55</t>
  </si>
  <si>
    <t>రా.10.32</t>
  </si>
  <si>
    <t>రా.12.38</t>
  </si>
  <si>
    <t>తె.3.2</t>
  </si>
  <si>
    <t>రా.2.28</t>
  </si>
  <si>
    <t>తె.4.34</t>
  </si>
  <si>
    <t>ఉ.8.13</t>
  </si>
  <si>
    <t>సూ.ఉ.6.29</t>
  </si>
  <si>
    <t>సూ.అ.5.58</t>
  </si>
  <si>
    <t>ఉ.6.39</t>
  </si>
  <si>
    <t>ఉ.10.39</t>
  </si>
  <si>
    <t>సూ.అ.5.59</t>
  </si>
  <si>
    <t>సూ.అ.6.00</t>
  </si>
  <si>
    <t>ప.3.46</t>
  </si>
  <si>
    <t>సా.4.31</t>
  </si>
  <si>
    <t>సా.4.47</t>
  </si>
  <si>
    <t>సూ.అ.6.01</t>
  </si>
  <si>
    <t>ఉ.9.46</t>
  </si>
  <si>
    <t>సా.4.34</t>
  </si>
  <si>
    <t>ఉ.8.41</t>
  </si>
  <si>
    <t>సా.4.0</t>
  </si>
  <si>
    <t>ఉ.7.06</t>
  </si>
  <si>
    <t>ప.3.5</t>
  </si>
  <si>
    <t>తె.5.30</t>
  </si>
  <si>
    <t>ప.12.20</t>
  </si>
  <si>
    <t>సూ.అ.6.02</t>
  </si>
  <si>
    <t>రా.10.30</t>
  </si>
  <si>
    <t>ఉ.10.43</t>
  </si>
  <si>
    <t>రా.8.7</t>
  </si>
  <si>
    <t>ఉ.9.2</t>
  </si>
  <si>
    <t>ఉ.7.22</t>
  </si>
  <si>
    <t>సూ.ఉ.20</t>
  </si>
  <si>
    <t>తె.5.53</t>
  </si>
  <si>
    <t>ప.3.39</t>
  </si>
  <si>
    <t>ప.12.1</t>
  </si>
  <si>
    <t>సూ.ఉ.6.18</t>
  </si>
  <si>
    <t>ఉ.9.52</t>
  </si>
  <si>
    <t>ఉ.9.29</t>
  </si>
  <si>
    <t>తె.4.13</t>
  </si>
  <si>
    <t>ఉ.10.15</t>
  </si>
  <si>
    <t>తె.5.47</t>
  </si>
  <si>
    <t>ఉ.11.25</t>
  </si>
  <si>
    <t>సూ.అ.6.0</t>
  </si>
  <si>
    <t>ఉ.7.44</t>
  </si>
  <si>
    <t>సూ.అ.6.06</t>
  </si>
  <si>
    <t>ఉ.2.51</t>
  </si>
  <si>
    <t>ఉ.10.5</t>
  </si>
  <si>
    <t>ప.12.40</t>
  </si>
  <si>
    <t>రా.7.2</t>
  </si>
  <si>
    <t>ప.3.16</t>
  </si>
  <si>
    <t>రా.5.43</t>
  </si>
  <si>
    <t>సూ.ఉ.6.10</t>
  </si>
  <si>
    <t>రా.10.36</t>
  </si>
  <si>
    <t>రా.7.56</t>
  </si>
  <si>
    <t>సూ.అ.6.07</t>
  </si>
  <si>
    <t>రా.9.45</t>
  </si>
  <si>
    <t>రా.12.34</t>
  </si>
  <si>
    <t>రా.12.49</t>
  </si>
  <si>
    <t>సూ.ఉ.6.06</t>
  </si>
  <si>
    <t>రా.11.48</t>
  </si>
  <si>
    <t>రా.12.19</t>
  </si>
  <si>
    <t>సూ.ఉ.6.03</t>
  </si>
  <si>
    <t>రా.9.2</t>
  </si>
  <si>
    <t>రా.10.54</t>
  </si>
  <si>
    <t>రా.7.9</t>
  </si>
  <si>
    <t>రా.9.43</t>
  </si>
  <si>
    <t>సూ.అ.6.08</t>
  </si>
  <si>
    <t>రా.8.18</t>
  </si>
  <si>
    <t>ప.2.44</t>
  </si>
  <si>
    <t>సా.6.43</t>
  </si>
  <si>
    <t>సూ.ఉ.6.00</t>
  </si>
  <si>
    <t>సా.5.4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</si>
</sst>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yyyy/mm/dd;@"/>
    <numFmt numFmtId="165" formatCode="yyyy/mm/dd\ hh:mm"/>
    <numFmt numFmtId="166" formatCode="yyyy/mm/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/>
    <xf numFmtId="166" fontId="0" fillId="0" borderId="0" xfId="0" applyNumberFormat="1"/>
    <xf numFmtId="0" fontId="0" fillId="0" borderId="0" xfId="0" applyAlignment="1">
      <alignment vertical="top"/>
    </xf>
    <xf numFmtId="166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21" fontId="0" fillId="0" borderId="0" xfId="0" applyNumberFormat="1" applyAlignment="1">
      <alignment vertical="top"/>
    </xf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D3E8-EBBC-4798-B37A-9504B0D11AC4}">
  <sheetPr codeName="Sheet1"/>
  <dimension ref="A1:T384"/>
  <sheetViews>
    <sheetView topLeftCell="A366" workbookViewId="0">
      <selection activeCell="H378" sqref="H378"/>
    </sheetView>
  </sheetViews>
  <sheetFormatPr defaultRowHeight="14.5" x14ac:dyDescent="0.35"/>
  <cols>
    <col min="1" max="1" width="10.08984375" style="5" bestFit="1" customWidth="1"/>
    <col min="4" max="4" width="13.26953125" customWidth="1"/>
    <col min="12" max="12" width="12.08984375" bestFit="1" customWidth="1"/>
    <col min="13" max="13" width="12.54296875" bestFit="1" customWidth="1"/>
  </cols>
  <sheetData>
    <row r="1" spans="1:20" x14ac:dyDescent="0.35">
      <c r="A1" s="5" t="s">
        <v>0</v>
      </c>
      <c r="B1" t="s">
        <v>353</v>
      </c>
      <c r="C1" t="s">
        <v>369</v>
      </c>
      <c r="D1" t="s">
        <v>370</v>
      </c>
      <c r="E1" t="s">
        <v>360</v>
      </c>
      <c r="F1" t="s">
        <v>370</v>
      </c>
      <c r="G1" t="s">
        <v>365</v>
      </c>
      <c r="H1" t="s">
        <v>366</v>
      </c>
      <c r="P1" t="s">
        <v>1</v>
      </c>
      <c r="Q1" t="s">
        <v>2</v>
      </c>
      <c r="R1" t="s">
        <v>3</v>
      </c>
      <c r="S1" t="s">
        <v>6</v>
      </c>
      <c r="T1" t="s">
        <v>7</v>
      </c>
    </row>
    <row r="2" spans="1:20" x14ac:dyDescent="0.35">
      <c r="A2" s="5">
        <v>45391</v>
      </c>
      <c r="B2" t="s">
        <v>58</v>
      </c>
      <c r="C2" t="s">
        <v>20</v>
      </c>
      <c r="D2" t="s">
        <v>371</v>
      </c>
      <c r="E2" t="s">
        <v>124</v>
      </c>
      <c r="F2" t="s">
        <v>372</v>
      </c>
      <c r="G2" t="s">
        <v>373</v>
      </c>
      <c r="H2" t="s">
        <v>368</v>
      </c>
      <c r="P2" s="3">
        <v>38</v>
      </c>
      <c r="Q2">
        <v>1</v>
      </c>
      <c r="R2">
        <v>1</v>
      </c>
      <c r="S2">
        <v>1</v>
      </c>
      <c r="T2">
        <v>1</v>
      </c>
    </row>
    <row r="3" spans="1:20" x14ac:dyDescent="0.35">
      <c r="B3" t="s">
        <v>61</v>
      </c>
      <c r="C3" t="s">
        <v>22</v>
      </c>
      <c r="D3" t="s">
        <v>374</v>
      </c>
      <c r="E3" t="s">
        <v>72</v>
      </c>
      <c r="F3" t="s">
        <v>375</v>
      </c>
      <c r="G3" t="s">
        <v>376</v>
      </c>
      <c r="H3" t="s">
        <v>368</v>
      </c>
    </row>
    <row r="4" spans="1:20" x14ac:dyDescent="0.35">
      <c r="B4" t="s">
        <v>61</v>
      </c>
      <c r="C4" t="s">
        <v>22</v>
      </c>
      <c r="D4" t="s">
        <v>374</v>
      </c>
      <c r="E4" t="s">
        <v>74</v>
      </c>
      <c r="F4" t="s">
        <v>377</v>
      </c>
      <c r="G4" t="s">
        <v>376</v>
      </c>
      <c r="H4" t="s">
        <v>368</v>
      </c>
    </row>
    <row r="5" spans="1:20" x14ac:dyDescent="0.35">
      <c r="B5" t="s">
        <v>64</v>
      </c>
      <c r="C5" t="s">
        <v>24</v>
      </c>
      <c r="D5" t="s">
        <v>378</v>
      </c>
      <c r="E5" t="s">
        <v>74</v>
      </c>
      <c r="F5" t="s">
        <v>377</v>
      </c>
      <c r="G5" t="s">
        <v>379</v>
      </c>
      <c r="H5" t="s">
        <v>368</v>
      </c>
    </row>
    <row r="6" spans="1:20" x14ac:dyDescent="0.35">
      <c r="B6" t="s">
        <v>64</v>
      </c>
      <c r="C6" t="s">
        <v>24</v>
      </c>
      <c r="D6" t="s">
        <v>378</v>
      </c>
      <c r="E6" t="s">
        <v>76</v>
      </c>
      <c r="F6" t="s">
        <v>380</v>
      </c>
      <c r="G6" t="s">
        <v>379</v>
      </c>
      <c r="H6" t="s">
        <v>368</v>
      </c>
    </row>
    <row r="7" spans="1:20" x14ac:dyDescent="0.35">
      <c r="B7" t="s">
        <v>67</v>
      </c>
      <c r="C7" t="s">
        <v>26</v>
      </c>
      <c r="D7" t="s">
        <v>381</v>
      </c>
      <c r="E7" t="s">
        <v>78</v>
      </c>
      <c r="F7" t="s">
        <v>382</v>
      </c>
      <c r="G7" t="s">
        <v>383</v>
      </c>
      <c r="H7" t="s">
        <v>368</v>
      </c>
    </row>
    <row r="8" spans="1:20" x14ac:dyDescent="0.35">
      <c r="B8" t="s">
        <v>70</v>
      </c>
      <c r="C8" t="s">
        <v>28</v>
      </c>
      <c r="D8" t="s">
        <v>384</v>
      </c>
      <c r="E8" t="s">
        <v>80</v>
      </c>
      <c r="F8" t="s">
        <v>385</v>
      </c>
    </row>
    <row r="9" spans="1:20" x14ac:dyDescent="0.35">
      <c r="B9" t="s">
        <v>52</v>
      </c>
      <c r="C9" t="s">
        <v>367</v>
      </c>
      <c r="D9" t="s">
        <v>386</v>
      </c>
      <c r="E9" t="s">
        <v>82</v>
      </c>
      <c r="F9" t="s">
        <v>387</v>
      </c>
      <c r="G9" t="s">
        <v>383</v>
      </c>
      <c r="H9" t="s">
        <v>388</v>
      </c>
    </row>
    <row r="10" spans="1:20" x14ac:dyDescent="0.35">
      <c r="B10" t="s">
        <v>55</v>
      </c>
      <c r="C10" t="s">
        <v>31</v>
      </c>
      <c r="D10" t="s">
        <v>389</v>
      </c>
      <c r="E10" t="s">
        <v>84</v>
      </c>
      <c r="F10" t="s">
        <v>390</v>
      </c>
      <c r="G10" t="s">
        <v>383</v>
      </c>
      <c r="H10" t="s">
        <v>388</v>
      </c>
    </row>
    <row r="11" spans="1:20" x14ac:dyDescent="0.35">
      <c r="B11" t="s">
        <v>58</v>
      </c>
      <c r="C11" t="s">
        <v>33</v>
      </c>
      <c r="D11" t="s">
        <v>391</v>
      </c>
      <c r="E11" t="s">
        <v>84</v>
      </c>
      <c r="F11" t="s">
        <v>427</v>
      </c>
      <c r="G11" t="s">
        <v>392</v>
      </c>
      <c r="H11" t="s">
        <v>388</v>
      </c>
    </row>
    <row r="12" spans="1:20" x14ac:dyDescent="0.35">
      <c r="B12" t="s">
        <v>61</v>
      </c>
      <c r="C12" t="s">
        <v>35</v>
      </c>
      <c r="D12" t="s">
        <v>393</v>
      </c>
      <c r="E12" t="s">
        <v>86</v>
      </c>
      <c r="F12" t="s">
        <v>394</v>
      </c>
      <c r="G12" t="s">
        <v>395</v>
      </c>
      <c r="H12" t="s">
        <v>388</v>
      </c>
    </row>
    <row r="13" spans="1:20" x14ac:dyDescent="0.35">
      <c r="B13" t="s">
        <v>64</v>
      </c>
      <c r="C13" t="s">
        <v>37</v>
      </c>
      <c r="D13" t="s">
        <v>396</v>
      </c>
      <c r="E13" s="3" t="s">
        <v>88</v>
      </c>
      <c r="F13" t="s">
        <v>397</v>
      </c>
    </row>
    <row r="14" spans="1:20" x14ac:dyDescent="0.35">
      <c r="B14" t="s">
        <v>67</v>
      </c>
      <c r="C14" t="s">
        <v>39</v>
      </c>
      <c r="D14" t="s">
        <v>398</v>
      </c>
      <c r="E14" t="s">
        <v>90</v>
      </c>
      <c r="F14" t="s">
        <v>399</v>
      </c>
      <c r="G14" t="s">
        <v>400</v>
      </c>
      <c r="H14" t="s">
        <v>401</v>
      </c>
    </row>
    <row r="15" spans="1:20" x14ac:dyDescent="0.35">
      <c r="B15" t="s">
        <v>70</v>
      </c>
      <c r="C15" t="s">
        <v>41</v>
      </c>
      <c r="D15" t="s">
        <v>402</v>
      </c>
      <c r="E15" t="s">
        <v>92</v>
      </c>
      <c r="F15" t="s">
        <v>403</v>
      </c>
      <c r="G15" t="s">
        <v>404</v>
      </c>
      <c r="H15" t="s">
        <v>401</v>
      </c>
    </row>
    <row r="16" spans="1:20" x14ac:dyDescent="0.35">
      <c r="B16" t="s">
        <v>52</v>
      </c>
      <c r="C16" t="s">
        <v>43</v>
      </c>
      <c r="D16" t="s">
        <v>405</v>
      </c>
      <c r="E16" t="s">
        <v>94</v>
      </c>
      <c r="F16" t="s">
        <v>406</v>
      </c>
      <c r="G16" t="s">
        <v>407</v>
      </c>
      <c r="H16" t="s">
        <v>401</v>
      </c>
    </row>
    <row r="17" spans="2:8" x14ac:dyDescent="0.35">
      <c r="B17" t="s">
        <v>55</v>
      </c>
      <c r="C17" t="s">
        <v>45</v>
      </c>
      <c r="D17" t="s">
        <v>408</v>
      </c>
      <c r="E17" t="s">
        <v>96</v>
      </c>
      <c r="F17" t="s">
        <v>409</v>
      </c>
      <c r="G17" t="s">
        <v>407</v>
      </c>
      <c r="H17" t="s">
        <v>410</v>
      </c>
    </row>
    <row r="18" spans="2:8" x14ac:dyDescent="0.35">
      <c r="B18" t="s">
        <v>58</v>
      </c>
      <c r="C18" t="s">
        <v>47</v>
      </c>
      <c r="D18" t="s">
        <v>411</v>
      </c>
      <c r="E18" t="s">
        <v>98</v>
      </c>
      <c r="F18" t="s">
        <v>412</v>
      </c>
      <c r="G18" t="s">
        <v>413</v>
      </c>
      <c r="H18" t="s">
        <v>410</v>
      </c>
    </row>
    <row r="19" spans="2:8" x14ac:dyDescent="0.35">
      <c r="B19" t="s">
        <v>61</v>
      </c>
      <c r="C19" t="s">
        <v>20</v>
      </c>
      <c r="D19" t="s">
        <v>414</v>
      </c>
      <c r="E19" t="s">
        <v>100</v>
      </c>
      <c r="F19" t="s">
        <v>415</v>
      </c>
      <c r="G19" t="s">
        <v>416</v>
      </c>
      <c r="H19" t="s">
        <v>410</v>
      </c>
    </row>
    <row r="20" spans="2:8" x14ac:dyDescent="0.35">
      <c r="B20" t="s">
        <v>64</v>
      </c>
      <c r="C20" t="s">
        <v>22</v>
      </c>
      <c r="D20" t="s">
        <v>390</v>
      </c>
      <c r="E20" t="s">
        <v>102</v>
      </c>
      <c r="F20" t="s">
        <v>417</v>
      </c>
      <c r="G20" t="s">
        <v>416</v>
      </c>
      <c r="H20" t="s">
        <v>410</v>
      </c>
    </row>
    <row r="21" spans="2:8" x14ac:dyDescent="0.35">
      <c r="B21" t="s">
        <v>67</v>
      </c>
      <c r="C21" t="s">
        <v>22</v>
      </c>
      <c r="D21" t="s">
        <v>419</v>
      </c>
      <c r="E21" t="s">
        <v>104</v>
      </c>
      <c r="F21" t="s">
        <v>420</v>
      </c>
      <c r="G21" t="s">
        <v>418</v>
      </c>
      <c r="H21" t="s">
        <v>410</v>
      </c>
    </row>
    <row r="22" spans="2:8" x14ac:dyDescent="0.35">
      <c r="B22" t="s">
        <v>70</v>
      </c>
      <c r="C22" t="s">
        <v>24</v>
      </c>
      <c r="D22" t="s">
        <v>421</v>
      </c>
      <c r="E22" t="s">
        <v>106</v>
      </c>
      <c r="F22" t="s">
        <v>422</v>
      </c>
      <c r="G22" t="s">
        <v>418</v>
      </c>
      <c r="H22" t="s">
        <v>410</v>
      </c>
    </row>
    <row r="23" spans="2:8" x14ac:dyDescent="0.35">
      <c r="B23" t="s">
        <v>52</v>
      </c>
      <c r="C23" t="s">
        <v>26</v>
      </c>
      <c r="D23" t="s">
        <v>423</v>
      </c>
      <c r="E23" t="s">
        <v>108</v>
      </c>
      <c r="F23" t="s">
        <v>424</v>
      </c>
      <c r="G23" t="s">
        <v>425</v>
      </c>
      <c r="H23" t="s">
        <v>426</v>
      </c>
    </row>
    <row r="24" spans="2:8" x14ac:dyDescent="0.35">
      <c r="B24" t="s">
        <v>55</v>
      </c>
      <c r="C24" t="s">
        <v>28</v>
      </c>
      <c r="D24" t="s">
        <v>428</v>
      </c>
      <c r="E24" t="s">
        <v>110</v>
      </c>
      <c r="F24" t="s">
        <v>429</v>
      </c>
      <c r="G24" t="s">
        <v>425</v>
      </c>
      <c r="H24" t="s">
        <v>426</v>
      </c>
    </row>
    <row r="25" spans="2:8" x14ac:dyDescent="0.35">
      <c r="B25" t="s">
        <v>55</v>
      </c>
      <c r="C25" t="s">
        <v>367</v>
      </c>
      <c r="D25" t="s">
        <v>430</v>
      </c>
      <c r="E25" t="s">
        <v>110</v>
      </c>
      <c r="F25" t="s">
        <v>429</v>
      </c>
      <c r="G25" t="s">
        <v>425</v>
      </c>
      <c r="H25" t="s">
        <v>426</v>
      </c>
    </row>
    <row r="26" spans="2:8" x14ac:dyDescent="0.35">
      <c r="B26" t="s">
        <v>58</v>
      </c>
      <c r="C26" t="s">
        <v>31</v>
      </c>
      <c r="D26" t="s">
        <v>424</v>
      </c>
      <c r="E26" t="s">
        <v>112</v>
      </c>
      <c r="F26" t="s">
        <v>431</v>
      </c>
      <c r="G26" t="s">
        <v>432</v>
      </c>
      <c r="H26" t="s">
        <v>426</v>
      </c>
    </row>
    <row r="27" spans="2:8" x14ac:dyDescent="0.35">
      <c r="B27" t="s">
        <v>61</v>
      </c>
      <c r="C27" t="s">
        <v>33</v>
      </c>
      <c r="D27" t="s">
        <v>433</v>
      </c>
      <c r="E27" t="s">
        <v>114</v>
      </c>
      <c r="F27" t="s">
        <v>434</v>
      </c>
    </row>
    <row r="28" spans="2:8" x14ac:dyDescent="0.35">
      <c r="B28" t="s">
        <v>64</v>
      </c>
      <c r="C28" t="s">
        <v>35</v>
      </c>
      <c r="D28" t="s">
        <v>435</v>
      </c>
      <c r="E28" s="3" t="s">
        <v>116</v>
      </c>
      <c r="F28" t="s">
        <v>436</v>
      </c>
      <c r="G28" t="s">
        <v>437</v>
      </c>
      <c r="H28" t="s">
        <v>438</v>
      </c>
    </row>
    <row r="29" spans="2:8" x14ac:dyDescent="0.35">
      <c r="B29" t="s">
        <v>67</v>
      </c>
      <c r="C29" t="s">
        <v>37</v>
      </c>
      <c r="D29" t="s">
        <v>439</v>
      </c>
      <c r="E29" t="s">
        <v>118</v>
      </c>
      <c r="F29" t="s">
        <v>440</v>
      </c>
      <c r="G29" t="s">
        <v>441</v>
      </c>
      <c r="H29" t="s">
        <v>438</v>
      </c>
    </row>
    <row r="30" spans="2:8" x14ac:dyDescent="0.35">
      <c r="B30" t="s">
        <v>70</v>
      </c>
      <c r="C30" t="s">
        <v>39</v>
      </c>
      <c r="D30" t="s">
        <v>442</v>
      </c>
      <c r="E30" t="s">
        <v>120</v>
      </c>
      <c r="F30" t="s">
        <v>443</v>
      </c>
      <c r="G30" t="s">
        <v>441</v>
      </c>
      <c r="H30" t="s">
        <v>444</v>
      </c>
    </row>
    <row r="31" spans="2:8" x14ac:dyDescent="0.35">
      <c r="B31" t="s">
        <v>52</v>
      </c>
      <c r="C31" t="s">
        <v>41</v>
      </c>
      <c r="D31" t="s">
        <v>445</v>
      </c>
      <c r="E31" t="s">
        <v>122</v>
      </c>
      <c r="F31" t="s">
        <v>446</v>
      </c>
      <c r="G31" t="s">
        <v>447</v>
      </c>
      <c r="H31" t="s">
        <v>444</v>
      </c>
    </row>
    <row r="32" spans="2:8" x14ac:dyDescent="0.35">
      <c r="B32" t="s">
        <v>55</v>
      </c>
      <c r="C32" t="s">
        <v>43</v>
      </c>
      <c r="D32" t="s">
        <v>448</v>
      </c>
      <c r="E32" t="s">
        <v>124</v>
      </c>
      <c r="F32" t="s">
        <v>449</v>
      </c>
      <c r="G32" t="s">
        <v>447</v>
      </c>
      <c r="H32" t="s">
        <v>450</v>
      </c>
    </row>
    <row r="33" spans="1:8" x14ac:dyDescent="0.35">
      <c r="B33" t="s">
        <v>58</v>
      </c>
      <c r="C33" t="s">
        <v>45</v>
      </c>
      <c r="D33" t="s">
        <v>451</v>
      </c>
      <c r="E33" t="s">
        <v>72</v>
      </c>
      <c r="F33" t="s">
        <v>452</v>
      </c>
      <c r="G33" t="s">
        <v>453</v>
      </c>
      <c r="H33" t="s">
        <v>450</v>
      </c>
    </row>
    <row r="34" spans="1:8" x14ac:dyDescent="0.35">
      <c r="A34" s="5">
        <v>45420</v>
      </c>
      <c r="B34" t="s">
        <v>61</v>
      </c>
      <c r="C34" t="s">
        <v>49</v>
      </c>
      <c r="D34" t="s">
        <v>454</v>
      </c>
      <c r="E34" t="s">
        <v>74</v>
      </c>
      <c r="F34" t="s">
        <v>455</v>
      </c>
      <c r="G34" t="s">
        <v>453</v>
      </c>
      <c r="H34" t="s">
        <v>450</v>
      </c>
    </row>
    <row r="35" spans="1:8" x14ac:dyDescent="0.35">
      <c r="B35" t="s">
        <v>64</v>
      </c>
      <c r="C35" t="s">
        <v>20</v>
      </c>
      <c r="D35" t="s">
        <v>456</v>
      </c>
      <c r="E35" t="s">
        <v>76</v>
      </c>
      <c r="F35" t="s">
        <v>457</v>
      </c>
      <c r="G35" t="s">
        <v>458</v>
      </c>
      <c r="H35" t="s">
        <v>450</v>
      </c>
    </row>
    <row r="36" spans="1:8" x14ac:dyDescent="0.35">
      <c r="B36" t="s">
        <v>67</v>
      </c>
      <c r="C36" t="s">
        <v>22</v>
      </c>
      <c r="D36" t="s">
        <v>459</v>
      </c>
      <c r="E36" t="s">
        <v>78</v>
      </c>
      <c r="F36" t="s">
        <v>460</v>
      </c>
      <c r="G36" t="s">
        <v>458</v>
      </c>
      <c r="H36" t="s">
        <v>450</v>
      </c>
    </row>
    <row r="37" spans="1:8" x14ac:dyDescent="0.35">
      <c r="B37" t="s">
        <v>67</v>
      </c>
      <c r="C37" t="s">
        <v>24</v>
      </c>
      <c r="D37" t="s">
        <v>461</v>
      </c>
      <c r="E37" t="s">
        <v>78</v>
      </c>
      <c r="F37" t="s">
        <v>460</v>
      </c>
      <c r="G37" t="s">
        <v>458</v>
      </c>
      <c r="H37" t="s">
        <v>450</v>
      </c>
    </row>
    <row r="38" spans="1:8" x14ac:dyDescent="0.35">
      <c r="B38" t="s">
        <v>70</v>
      </c>
      <c r="C38" t="s">
        <v>26</v>
      </c>
      <c r="D38" t="s">
        <v>462</v>
      </c>
      <c r="E38" t="s">
        <v>80</v>
      </c>
      <c r="F38" t="s">
        <v>463</v>
      </c>
      <c r="G38" t="s">
        <v>458</v>
      </c>
      <c r="H38" t="s">
        <v>464</v>
      </c>
    </row>
    <row r="39" spans="1:8" x14ac:dyDescent="0.35">
      <c r="B39" t="s">
        <v>52</v>
      </c>
      <c r="C39" t="s">
        <v>28</v>
      </c>
      <c r="D39" t="s">
        <v>462</v>
      </c>
      <c r="E39" t="s">
        <v>82</v>
      </c>
      <c r="F39" t="s">
        <v>465</v>
      </c>
      <c r="G39" t="s">
        <v>466</v>
      </c>
      <c r="H39" t="s">
        <v>467</v>
      </c>
    </row>
    <row r="40" spans="1:8" x14ac:dyDescent="0.35">
      <c r="B40" t="s">
        <v>55</v>
      </c>
      <c r="C40" t="s">
        <v>367</v>
      </c>
      <c r="D40" t="s">
        <v>468</v>
      </c>
      <c r="E40" t="s">
        <v>84</v>
      </c>
      <c r="F40" t="s">
        <v>469</v>
      </c>
      <c r="G40" t="s">
        <v>470</v>
      </c>
      <c r="H40" t="s">
        <v>467</v>
      </c>
    </row>
    <row r="41" spans="1:8" x14ac:dyDescent="0.35">
      <c r="B41" t="s">
        <v>58</v>
      </c>
      <c r="C41" t="s">
        <v>31</v>
      </c>
      <c r="D41" t="s">
        <v>390</v>
      </c>
      <c r="E41" t="s">
        <v>86</v>
      </c>
      <c r="F41" t="s">
        <v>471</v>
      </c>
      <c r="G41" t="s">
        <v>470</v>
      </c>
      <c r="H41" t="s">
        <v>467</v>
      </c>
    </row>
    <row r="42" spans="1:8" x14ac:dyDescent="0.35">
      <c r="B42" t="s">
        <v>61</v>
      </c>
      <c r="C42" t="s">
        <v>31</v>
      </c>
      <c r="D42" t="s">
        <v>472</v>
      </c>
      <c r="E42" t="s">
        <v>88</v>
      </c>
      <c r="F42" t="s">
        <v>473</v>
      </c>
      <c r="G42" t="s">
        <v>470</v>
      </c>
      <c r="H42" t="s">
        <v>467</v>
      </c>
    </row>
    <row r="43" spans="1:8" x14ac:dyDescent="0.35">
      <c r="B43" t="s">
        <v>64</v>
      </c>
      <c r="C43" t="s">
        <v>33</v>
      </c>
      <c r="D43" t="s">
        <v>474</v>
      </c>
      <c r="E43" t="s">
        <v>90</v>
      </c>
      <c r="F43" t="s">
        <v>475</v>
      </c>
      <c r="G43" t="s">
        <v>470</v>
      </c>
      <c r="H43" t="s">
        <v>476</v>
      </c>
    </row>
    <row r="44" spans="1:8" x14ac:dyDescent="0.35">
      <c r="B44" t="s">
        <v>67</v>
      </c>
      <c r="C44" t="s">
        <v>35</v>
      </c>
      <c r="D44" t="s">
        <v>477</v>
      </c>
      <c r="E44" t="s">
        <v>92</v>
      </c>
      <c r="F44" t="s">
        <v>478</v>
      </c>
      <c r="G44" t="s">
        <v>479</v>
      </c>
      <c r="H44" t="s">
        <v>480</v>
      </c>
    </row>
    <row r="45" spans="1:8" x14ac:dyDescent="0.35">
      <c r="B45" t="s">
        <v>70</v>
      </c>
      <c r="C45" t="s">
        <v>37</v>
      </c>
      <c r="D45" t="s">
        <v>481</v>
      </c>
      <c r="E45" t="s">
        <v>94</v>
      </c>
      <c r="F45" t="s">
        <v>482</v>
      </c>
    </row>
    <row r="46" spans="1:8" x14ac:dyDescent="0.35">
      <c r="B46" t="s">
        <v>52</v>
      </c>
      <c r="C46" t="s">
        <v>39</v>
      </c>
      <c r="D46" t="s">
        <v>483</v>
      </c>
      <c r="E46" t="s">
        <v>96</v>
      </c>
      <c r="F46" t="s">
        <v>484</v>
      </c>
      <c r="G46" t="s">
        <v>479</v>
      </c>
      <c r="H46" t="s">
        <v>480</v>
      </c>
    </row>
    <row r="47" spans="1:8" x14ac:dyDescent="0.35">
      <c r="B47" t="s">
        <v>55</v>
      </c>
      <c r="C47" t="s">
        <v>41</v>
      </c>
      <c r="D47" t="s">
        <v>485</v>
      </c>
      <c r="E47" t="s">
        <v>98</v>
      </c>
      <c r="F47" t="s">
        <v>486</v>
      </c>
    </row>
    <row r="48" spans="1:8" x14ac:dyDescent="0.35">
      <c r="B48" t="s">
        <v>58</v>
      </c>
      <c r="C48" t="s">
        <v>43</v>
      </c>
      <c r="D48" t="s">
        <v>487</v>
      </c>
      <c r="E48" t="s">
        <v>100</v>
      </c>
      <c r="F48" t="s">
        <v>390</v>
      </c>
      <c r="G48" t="s">
        <v>488</v>
      </c>
      <c r="H48" t="s">
        <v>489</v>
      </c>
    </row>
    <row r="49" spans="2:8" x14ac:dyDescent="0.35">
      <c r="B49" t="s">
        <v>61</v>
      </c>
      <c r="C49" t="s">
        <v>45</v>
      </c>
      <c r="D49" t="s">
        <v>490</v>
      </c>
      <c r="E49" t="s">
        <v>100</v>
      </c>
      <c r="F49" t="s">
        <v>491</v>
      </c>
      <c r="G49" t="s">
        <v>488</v>
      </c>
      <c r="H49" t="s">
        <v>489</v>
      </c>
    </row>
    <row r="50" spans="2:8" x14ac:dyDescent="0.35">
      <c r="B50" t="s">
        <v>64</v>
      </c>
      <c r="C50" t="s">
        <v>47</v>
      </c>
      <c r="D50" t="s">
        <v>492</v>
      </c>
      <c r="E50" t="s">
        <v>102</v>
      </c>
      <c r="F50" t="s">
        <v>493</v>
      </c>
      <c r="G50" t="s">
        <v>488</v>
      </c>
      <c r="H50" t="s">
        <v>494</v>
      </c>
    </row>
    <row r="51" spans="2:8" x14ac:dyDescent="0.35">
      <c r="B51" t="s">
        <v>67</v>
      </c>
      <c r="C51" t="s">
        <v>20</v>
      </c>
      <c r="D51" t="s">
        <v>495</v>
      </c>
      <c r="E51" t="s">
        <v>104</v>
      </c>
      <c r="F51" t="s">
        <v>496</v>
      </c>
    </row>
    <row r="52" spans="2:8" x14ac:dyDescent="0.35">
      <c r="B52" t="s">
        <v>70</v>
      </c>
      <c r="C52" t="s">
        <v>22</v>
      </c>
      <c r="D52" t="s">
        <v>492</v>
      </c>
      <c r="E52" s="3" t="s">
        <v>106</v>
      </c>
      <c r="F52" t="s">
        <v>497</v>
      </c>
    </row>
    <row r="53" spans="2:8" x14ac:dyDescent="0.35">
      <c r="B53" t="s">
        <v>52</v>
      </c>
      <c r="C53" t="s">
        <v>24</v>
      </c>
      <c r="D53" t="s">
        <v>498</v>
      </c>
      <c r="E53" t="s">
        <v>108</v>
      </c>
      <c r="F53" t="s">
        <v>499</v>
      </c>
    </row>
    <row r="54" spans="2:8" x14ac:dyDescent="0.35">
      <c r="B54" t="s">
        <v>55</v>
      </c>
      <c r="C54" t="s">
        <v>26</v>
      </c>
      <c r="D54" t="s">
        <v>500</v>
      </c>
      <c r="E54" s="3" t="s">
        <v>110</v>
      </c>
      <c r="F54" t="s">
        <v>501</v>
      </c>
      <c r="G54" t="s">
        <v>502</v>
      </c>
      <c r="H54" t="s">
        <v>503</v>
      </c>
    </row>
    <row r="55" spans="2:8" x14ac:dyDescent="0.35">
      <c r="B55" t="s">
        <v>58</v>
      </c>
      <c r="C55" t="s">
        <v>28</v>
      </c>
      <c r="D55" t="s">
        <v>504</v>
      </c>
      <c r="E55" t="s">
        <v>112</v>
      </c>
      <c r="F55" t="s">
        <v>505</v>
      </c>
      <c r="G55" t="s">
        <v>502</v>
      </c>
      <c r="H55" t="s">
        <v>506</v>
      </c>
    </row>
    <row r="56" spans="2:8" x14ac:dyDescent="0.35">
      <c r="B56" t="s">
        <v>61</v>
      </c>
      <c r="C56" t="s">
        <v>367</v>
      </c>
      <c r="D56" t="s">
        <v>507</v>
      </c>
      <c r="E56" t="s">
        <v>114</v>
      </c>
      <c r="F56" t="s">
        <v>508</v>
      </c>
    </row>
    <row r="57" spans="2:8" x14ac:dyDescent="0.35">
      <c r="B57" t="s">
        <v>64</v>
      </c>
      <c r="C57" t="s">
        <v>31</v>
      </c>
      <c r="D57" t="s">
        <v>509</v>
      </c>
      <c r="E57" t="s">
        <v>116</v>
      </c>
      <c r="F57" t="s">
        <v>474</v>
      </c>
      <c r="G57" t="s">
        <v>502</v>
      </c>
      <c r="H57" t="s">
        <v>510</v>
      </c>
    </row>
    <row r="58" spans="2:8" x14ac:dyDescent="0.35">
      <c r="B58" t="s">
        <v>67</v>
      </c>
      <c r="C58" t="s">
        <v>33</v>
      </c>
      <c r="D58" t="s">
        <v>511</v>
      </c>
      <c r="E58" t="s">
        <v>118</v>
      </c>
      <c r="F58" t="s">
        <v>512</v>
      </c>
      <c r="G58" t="s">
        <v>514</v>
      </c>
      <c r="H58" t="s">
        <v>510</v>
      </c>
    </row>
    <row r="59" spans="2:8" x14ac:dyDescent="0.35">
      <c r="B59" t="s">
        <v>67</v>
      </c>
      <c r="C59" t="s">
        <v>33</v>
      </c>
      <c r="D59" t="s">
        <v>511</v>
      </c>
      <c r="E59" t="s">
        <v>120</v>
      </c>
      <c r="F59" t="s">
        <v>513</v>
      </c>
      <c r="G59" t="s">
        <v>514</v>
      </c>
      <c r="H59" t="s">
        <v>510</v>
      </c>
    </row>
    <row r="60" spans="2:8" x14ac:dyDescent="0.35">
      <c r="B60" t="s">
        <v>70</v>
      </c>
      <c r="C60" t="s">
        <v>35</v>
      </c>
      <c r="D60" t="s">
        <v>515</v>
      </c>
      <c r="E60" t="s">
        <v>122</v>
      </c>
      <c r="F60" t="s">
        <v>517</v>
      </c>
      <c r="G60" t="s">
        <v>514</v>
      </c>
      <c r="H60" t="s">
        <v>518</v>
      </c>
    </row>
    <row r="61" spans="2:8" x14ac:dyDescent="0.35">
      <c r="B61" t="s">
        <v>70</v>
      </c>
      <c r="C61" t="s">
        <v>37</v>
      </c>
      <c r="D61" t="s">
        <v>516</v>
      </c>
      <c r="E61" t="s">
        <v>122</v>
      </c>
      <c r="F61" t="s">
        <v>517</v>
      </c>
      <c r="G61" t="s">
        <v>514</v>
      </c>
      <c r="H61" t="s">
        <v>518</v>
      </c>
    </row>
    <row r="62" spans="2:8" x14ac:dyDescent="0.35">
      <c r="B62" t="s">
        <v>52</v>
      </c>
      <c r="C62" t="s">
        <v>39</v>
      </c>
      <c r="D62" t="s">
        <v>519</v>
      </c>
      <c r="E62" t="s">
        <v>124</v>
      </c>
      <c r="F62" t="s">
        <v>520</v>
      </c>
      <c r="G62" t="s">
        <v>514</v>
      </c>
      <c r="H62" t="s">
        <v>518</v>
      </c>
    </row>
    <row r="63" spans="2:8" x14ac:dyDescent="0.35">
      <c r="B63" t="s">
        <v>55</v>
      </c>
      <c r="C63" t="s">
        <v>41</v>
      </c>
      <c r="D63" t="s">
        <v>521</v>
      </c>
      <c r="E63" t="s">
        <v>72</v>
      </c>
      <c r="F63" t="s">
        <v>527</v>
      </c>
      <c r="G63" t="s">
        <v>514</v>
      </c>
      <c r="H63" t="s">
        <v>518</v>
      </c>
    </row>
    <row r="64" spans="2:8" x14ac:dyDescent="0.35">
      <c r="B64" t="s">
        <v>58</v>
      </c>
      <c r="C64" t="s">
        <v>43</v>
      </c>
      <c r="D64" t="s">
        <v>522</v>
      </c>
      <c r="E64" t="s">
        <v>74</v>
      </c>
      <c r="F64" t="s">
        <v>523</v>
      </c>
      <c r="G64" t="s">
        <v>514</v>
      </c>
      <c r="H64" t="s">
        <v>518</v>
      </c>
    </row>
    <row r="65" spans="2:8" x14ac:dyDescent="0.35">
      <c r="B65" t="s">
        <v>61</v>
      </c>
      <c r="C65" t="s">
        <v>45</v>
      </c>
      <c r="D65" t="s">
        <v>524</v>
      </c>
      <c r="E65" t="s">
        <v>76</v>
      </c>
      <c r="F65" t="s">
        <v>525</v>
      </c>
    </row>
    <row r="66" spans="2:8" x14ac:dyDescent="0.35">
      <c r="B66" t="s">
        <v>64</v>
      </c>
      <c r="C66" t="s">
        <v>49</v>
      </c>
      <c r="D66" t="s">
        <v>528</v>
      </c>
      <c r="E66" t="s">
        <v>78</v>
      </c>
      <c r="F66" t="s">
        <v>529</v>
      </c>
      <c r="G66" t="s">
        <v>514</v>
      </c>
      <c r="H66" t="s">
        <v>526</v>
      </c>
    </row>
    <row r="67" spans="2:8" x14ac:dyDescent="0.35">
      <c r="B67" t="s">
        <v>67</v>
      </c>
      <c r="C67" t="s">
        <v>20</v>
      </c>
      <c r="D67" t="s">
        <v>530</v>
      </c>
      <c r="E67" t="s">
        <v>80</v>
      </c>
      <c r="F67" t="s">
        <v>531</v>
      </c>
      <c r="G67" t="s">
        <v>514</v>
      </c>
      <c r="H67" t="s">
        <v>526</v>
      </c>
    </row>
    <row r="68" spans="2:8" x14ac:dyDescent="0.35">
      <c r="B68" t="s">
        <v>70</v>
      </c>
      <c r="C68" t="s">
        <v>22</v>
      </c>
      <c r="D68" t="s">
        <v>532</v>
      </c>
      <c r="E68" t="s">
        <v>82</v>
      </c>
      <c r="F68" t="s">
        <v>533</v>
      </c>
      <c r="G68" t="s">
        <v>514</v>
      </c>
      <c r="H68" t="s">
        <v>534</v>
      </c>
    </row>
    <row r="69" spans="2:8" x14ac:dyDescent="0.35">
      <c r="B69" t="s">
        <v>52</v>
      </c>
      <c r="C69" t="s">
        <v>24</v>
      </c>
      <c r="D69" t="s">
        <v>535</v>
      </c>
      <c r="E69" t="s">
        <v>84</v>
      </c>
      <c r="F69" t="s">
        <v>536</v>
      </c>
      <c r="G69" t="s">
        <v>514</v>
      </c>
      <c r="H69" t="s">
        <v>534</v>
      </c>
    </row>
    <row r="70" spans="2:8" x14ac:dyDescent="0.35">
      <c r="B70" t="s">
        <v>55</v>
      </c>
      <c r="C70" t="s">
        <v>26</v>
      </c>
      <c r="D70" t="s">
        <v>537</v>
      </c>
      <c r="E70" t="s">
        <v>86</v>
      </c>
      <c r="F70" t="s">
        <v>538</v>
      </c>
      <c r="G70" t="s">
        <v>514</v>
      </c>
      <c r="H70" t="s">
        <v>534</v>
      </c>
    </row>
    <row r="71" spans="2:8" x14ac:dyDescent="0.35">
      <c r="B71" t="s">
        <v>58</v>
      </c>
      <c r="C71" t="s">
        <v>28</v>
      </c>
      <c r="D71" t="s">
        <v>539</v>
      </c>
      <c r="E71" t="s">
        <v>88</v>
      </c>
      <c r="F71" t="s">
        <v>540</v>
      </c>
    </row>
    <row r="72" spans="2:8" x14ac:dyDescent="0.35">
      <c r="B72" t="s">
        <v>61</v>
      </c>
      <c r="C72" t="s">
        <v>367</v>
      </c>
      <c r="D72" t="s">
        <v>541</v>
      </c>
      <c r="E72" t="s">
        <v>90</v>
      </c>
      <c r="F72" t="s">
        <v>542</v>
      </c>
    </row>
    <row r="73" spans="2:8" x14ac:dyDescent="0.35">
      <c r="B73" t="s">
        <v>64</v>
      </c>
      <c r="C73" t="s">
        <v>31</v>
      </c>
      <c r="D73" t="s">
        <v>543</v>
      </c>
      <c r="E73" t="s">
        <v>92</v>
      </c>
      <c r="F73" t="s">
        <v>544</v>
      </c>
      <c r="G73" t="s">
        <v>502</v>
      </c>
      <c r="H73" t="s">
        <v>545</v>
      </c>
    </row>
    <row r="74" spans="2:8" x14ac:dyDescent="0.35">
      <c r="B74" t="s">
        <v>67</v>
      </c>
      <c r="C74" t="s">
        <v>33</v>
      </c>
      <c r="D74" t="s">
        <v>546</v>
      </c>
      <c r="E74" t="s">
        <v>94</v>
      </c>
      <c r="F74" t="s">
        <v>390</v>
      </c>
      <c r="G74" t="s">
        <v>502</v>
      </c>
      <c r="H74" t="s">
        <v>545</v>
      </c>
    </row>
    <row r="75" spans="2:8" x14ac:dyDescent="0.35">
      <c r="B75" t="s">
        <v>70</v>
      </c>
      <c r="C75" t="s">
        <v>35</v>
      </c>
      <c r="D75" t="s">
        <v>547</v>
      </c>
      <c r="E75" t="s">
        <v>94</v>
      </c>
      <c r="F75" t="s">
        <v>548</v>
      </c>
      <c r="G75" t="s">
        <v>502</v>
      </c>
      <c r="H75" t="s">
        <v>545</v>
      </c>
    </row>
    <row r="76" spans="2:8" x14ac:dyDescent="0.35">
      <c r="B76" t="s">
        <v>52</v>
      </c>
      <c r="C76" t="s">
        <v>37</v>
      </c>
      <c r="D76" t="s">
        <v>549</v>
      </c>
      <c r="E76" t="s">
        <v>96</v>
      </c>
      <c r="F76" t="s">
        <v>550</v>
      </c>
      <c r="G76" t="s">
        <v>502</v>
      </c>
      <c r="H76" t="s">
        <v>545</v>
      </c>
    </row>
    <row r="77" spans="2:8" x14ac:dyDescent="0.35">
      <c r="B77" t="s">
        <v>55</v>
      </c>
      <c r="C77" t="s">
        <v>39</v>
      </c>
      <c r="D77" t="s">
        <v>551</v>
      </c>
      <c r="E77" t="s">
        <v>98</v>
      </c>
      <c r="F77" t="s">
        <v>460</v>
      </c>
      <c r="G77" t="s">
        <v>502</v>
      </c>
      <c r="H77" t="s">
        <v>552</v>
      </c>
    </row>
    <row r="78" spans="2:8" x14ac:dyDescent="0.35">
      <c r="B78" t="s">
        <v>58</v>
      </c>
      <c r="C78" t="s">
        <v>41</v>
      </c>
      <c r="D78" t="s">
        <v>390</v>
      </c>
      <c r="E78" t="s">
        <v>100</v>
      </c>
      <c r="F78" t="s">
        <v>553</v>
      </c>
      <c r="G78" t="s">
        <v>488</v>
      </c>
      <c r="H78" t="s">
        <v>552</v>
      </c>
    </row>
    <row r="79" spans="2:8" x14ac:dyDescent="0.35">
      <c r="B79" t="s">
        <v>61</v>
      </c>
      <c r="C79" t="s">
        <v>41</v>
      </c>
      <c r="D79" t="s">
        <v>554</v>
      </c>
      <c r="E79" t="s">
        <v>102</v>
      </c>
      <c r="F79" t="s">
        <v>555</v>
      </c>
    </row>
    <row r="80" spans="2:8" x14ac:dyDescent="0.35">
      <c r="B80" t="s">
        <v>64</v>
      </c>
      <c r="C80" t="s">
        <v>43</v>
      </c>
      <c r="D80" t="s">
        <v>556</v>
      </c>
      <c r="E80" t="s">
        <v>104</v>
      </c>
      <c r="F80" t="s">
        <v>557</v>
      </c>
      <c r="G80" t="s">
        <v>488</v>
      </c>
      <c r="H80" t="s">
        <v>552</v>
      </c>
    </row>
    <row r="81" spans="2:8" x14ac:dyDescent="0.35">
      <c r="B81" t="s">
        <v>67</v>
      </c>
      <c r="C81" t="s">
        <v>45</v>
      </c>
      <c r="D81" t="s">
        <v>558</v>
      </c>
      <c r="E81" s="3" t="s">
        <v>106</v>
      </c>
      <c r="F81" t="s">
        <v>559</v>
      </c>
      <c r="G81" t="s">
        <v>488</v>
      </c>
      <c r="H81" t="s">
        <v>560</v>
      </c>
    </row>
    <row r="82" spans="2:8" x14ac:dyDescent="0.35">
      <c r="B82" t="s">
        <v>70</v>
      </c>
      <c r="C82" t="s">
        <v>47</v>
      </c>
      <c r="D82" t="s">
        <v>561</v>
      </c>
      <c r="E82" t="s">
        <v>108</v>
      </c>
      <c r="F82" t="s">
        <v>562</v>
      </c>
      <c r="G82" t="s">
        <v>488</v>
      </c>
      <c r="H82" t="s">
        <v>560</v>
      </c>
    </row>
    <row r="83" spans="2:8" x14ac:dyDescent="0.35">
      <c r="B83" t="s">
        <v>52</v>
      </c>
      <c r="C83" t="s">
        <v>20</v>
      </c>
      <c r="D83" t="s">
        <v>563</v>
      </c>
      <c r="E83" s="3" t="s">
        <v>110</v>
      </c>
      <c r="F83" t="s">
        <v>559</v>
      </c>
      <c r="G83" t="s">
        <v>488</v>
      </c>
      <c r="H83" t="s">
        <v>560</v>
      </c>
    </row>
    <row r="84" spans="2:8" x14ac:dyDescent="0.35">
      <c r="B84" t="s">
        <v>52</v>
      </c>
      <c r="C84" t="s">
        <v>22</v>
      </c>
      <c r="D84" t="s">
        <v>564</v>
      </c>
      <c r="E84" s="3" t="s">
        <v>110</v>
      </c>
      <c r="F84" t="s">
        <v>559</v>
      </c>
      <c r="G84" t="s">
        <v>488</v>
      </c>
      <c r="H84" t="s">
        <v>560</v>
      </c>
    </row>
    <row r="85" spans="2:8" x14ac:dyDescent="0.35">
      <c r="B85" t="s">
        <v>55</v>
      </c>
      <c r="C85" t="s">
        <v>24</v>
      </c>
      <c r="D85" t="s">
        <v>565</v>
      </c>
      <c r="E85" t="s">
        <v>112</v>
      </c>
      <c r="F85" t="s">
        <v>566</v>
      </c>
    </row>
    <row r="86" spans="2:8" x14ac:dyDescent="0.35">
      <c r="B86" t="s">
        <v>58</v>
      </c>
      <c r="C86" t="s">
        <v>26</v>
      </c>
      <c r="D86" t="s">
        <v>417</v>
      </c>
      <c r="E86" t="s">
        <v>114</v>
      </c>
      <c r="F86" t="s">
        <v>567</v>
      </c>
      <c r="G86" t="s">
        <v>479</v>
      </c>
      <c r="H86" t="s">
        <v>568</v>
      </c>
    </row>
    <row r="87" spans="2:8" x14ac:dyDescent="0.35">
      <c r="B87" t="s">
        <v>61</v>
      </c>
      <c r="C87" t="s">
        <v>28</v>
      </c>
      <c r="D87" t="s">
        <v>569</v>
      </c>
      <c r="E87" t="s">
        <v>116</v>
      </c>
      <c r="F87" t="s">
        <v>570</v>
      </c>
      <c r="G87" t="s">
        <v>479</v>
      </c>
      <c r="H87" t="s">
        <v>568</v>
      </c>
    </row>
    <row r="88" spans="2:8" x14ac:dyDescent="0.35">
      <c r="B88" t="s">
        <v>64</v>
      </c>
      <c r="C88" t="s">
        <v>367</v>
      </c>
      <c r="D88" t="s">
        <v>571</v>
      </c>
      <c r="E88" t="s">
        <v>118</v>
      </c>
      <c r="F88" t="s">
        <v>572</v>
      </c>
      <c r="G88" t="s">
        <v>479</v>
      </c>
      <c r="H88" t="s">
        <v>568</v>
      </c>
    </row>
    <row r="89" spans="2:8" x14ac:dyDescent="0.35">
      <c r="B89" t="s">
        <v>67</v>
      </c>
      <c r="C89" t="s">
        <v>31</v>
      </c>
      <c r="D89" t="s">
        <v>573</v>
      </c>
      <c r="E89" t="s">
        <v>120</v>
      </c>
      <c r="F89" t="s">
        <v>463</v>
      </c>
      <c r="G89" t="s">
        <v>479</v>
      </c>
      <c r="H89" t="s">
        <v>568</v>
      </c>
    </row>
    <row r="90" spans="2:8" x14ac:dyDescent="0.35">
      <c r="B90" t="s">
        <v>70</v>
      </c>
      <c r="C90" t="s">
        <v>33</v>
      </c>
      <c r="D90" t="s">
        <v>574</v>
      </c>
      <c r="E90" t="s">
        <v>122</v>
      </c>
      <c r="F90" t="s">
        <v>575</v>
      </c>
      <c r="G90" t="s">
        <v>470</v>
      </c>
      <c r="H90" t="s">
        <v>568</v>
      </c>
    </row>
    <row r="91" spans="2:8" x14ac:dyDescent="0.35">
      <c r="B91" t="s">
        <v>52</v>
      </c>
      <c r="C91" t="s">
        <v>35</v>
      </c>
      <c r="D91" t="s">
        <v>576</v>
      </c>
      <c r="E91" t="s">
        <v>124</v>
      </c>
      <c r="F91" t="s">
        <v>577</v>
      </c>
      <c r="G91" t="s">
        <v>470</v>
      </c>
      <c r="H91" t="s">
        <v>568</v>
      </c>
    </row>
    <row r="92" spans="2:8" x14ac:dyDescent="0.35">
      <c r="B92" t="s">
        <v>55</v>
      </c>
      <c r="C92" t="s">
        <v>37</v>
      </c>
      <c r="D92" t="s">
        <v>578</v>
      </c>
      <c r="E92" t="s">
        <v>72</v>
      </c>
      <c r="F92" t="s">
        <v>579</v>
      </c>
    </row>
    <row r="93" spans="2:8" x14ac:dyDescent="0.35">
      <c r="B93" t="s">
        <v>58</v>
      </c>
      <c r="C93" t="s">
        <v>39</v>
      </c>
      <c r="D93" t="s">
        <v>580</v>
      </c>
      <c r="E93" t="s">
        <v>74</v>
      </c>
      <c r="F93" t="s">
        <v>581</v>
      </c>
      <c r="G93" t="s">
        <v>466</v>
      </c>
      <c r="H93" t="s">
        <v>568</v>
      </c>
    </row>
    <row r="94" spans="2:8" x14ac:dyDescent="0.35">
      <c r="B94" t="s">
        <v>58</v>
      </c>
      <c r="C94" t="s">
        <v>39</v>
      </c>
      <c r="D94" t="s">
        <v>580</v>
      </c>
      <c r="E94" t="s">
        <v>76</v>
      </c>
      <c r="F94" t="s">
        <v>582</v>
      </c>
      <c r="G94" t="s">
        <v>466</v>
      </c>
      <c r="H94" t="s">
        <v>568</v>
      </c>
    </row>
    <row r="95" spans="2:8" x14ac:dyDescent="0.35">
      <c r="B95" t="s">
        <v>61</v>
      </c>
      <c r="C95" t="s">
        <v>41</v>
      </c>
      <c r="D95" t="s">
        <v>583</v>
      </c>
      <c r="E95" t="s">
        <v>78</v>
      </c>
      <c r="F95" t="s">
        <v>584</v>
      </c>
    </row>
    <row r="96" spans="2:8" x14ac:dyDescent="0.35">
      <c r="B96" t="s">
        <v>64</v>
      </c>
      <c r="C96" t="s">
        <v>43</v>
      </c>
      <c r="D96" t="s">
        <v>585</v>
      </c>
      <c r="E96" t="s">
        <v>80</v>
      </c>
      <c r="F96" t="s">
        <v>586</v>
      </c>
      <c r="G96" t="s">
        <v>466</v>
      </c>
      <c r="H96" t="s">
        <v>587</v>
      </c>
    </row>
    <row r="97" spans="2:8" x14ac:dyDescent="0.35">
      <c r="B97" t="s">
        <v>64</v>
      </c>
      <c r="C97" t="s">
        <v>45</v>
      </c>
      <c r="D97" t="s">
        <v>588</v>
      </c>
      <c r="E97" t="s">
        <v>80</v>
      </c>
      <c r="F97" t="s">
        <v>586</v>
      </c>
      <c r="G97" t="s">
        <v>466</v>
      </c>
      <c r="H97" t="s">
        <v>587</v>
      </c>
    </row>
    <row r="98" spans="2:8" x14ac:dyDescent="0.35">
      <c r="B98" t="s">
        <v>67</v>
      </c>
      <c r="C98" t="s">
        <v>49</v>
      </c>
      <c r="D98" t="s">
        <v>589</v>
      </c>
      <c r="E98" t="s">
        <v>82</v>
      </c>
      <c r="F98" t="s">
        <v>590</v>
      </c>
    </row>
    <row r="99" spans="2:8" x14ac:dyDescent="0.35">
      <c r="B99" t="s">
        <v>70</v>
      </c>
      <c r="C99" t="s">
        <v>20</v>
      </c>
      <c r="D99" t="s">
        <v>591</v>
      </c>
      <c r="E99" t="s">
        <v>84</v>
      </c>
      <c r="F99" t="s">
        <v>486</v>
      </c>
      <c r="G99" t="s">
        <v>458</v>
      </c>
      <c r="H99" t="s">
        <v>560</v>
      </c>
    </row>
    <row r="100" spans="2:8" x14ac:dyDescent="0.35">
      <c r="B100" t="s">
        <v>52</v>
      </c>
      <c r="C100" t="s">
        <v>22</v>
      </c>
      <c r="D100" t="s">
        <v>592</v>
      </c>
      <c r="E100" t="s">
        <v>86</v>
      </c>
      <c r="F100" t="s">
        <v>390</v>
      </c>
      <c r="G100" t="s">
        <v>458</v>
      </c>
      <c r="H100" t="s">
        <v>587</v>
      </c>
    </row>
    <row r="101" spans="2:8" x14ac:dyDescent="0.35">
      <c r="B101" t="s">
        <v>55</v>
      </c>
      <c r="C101" t="s">
        <v>24</v>
      </c>
      <c r="D101" t="s">
        <v>582</v>
      </c>
      <c r="E101" t="s">
        <v>86</v>
      </c>
      <c r="F101" t="s">
        <v>593</v>
      </c>
    </row>
    <row r="102" spans="2:8" x14ac:dyDescent="0.35">
      <c r="B102" t="s">
        <v>58</v>
      </c>
      <c r="C102" t="s">
        <v>26</v>
      </c>
      <c r="D102" t="s">
        <v>390</v>
      </c>
      <c r="E102" t="s">
        <v>88</v>
      </c>
      <c r="F102" t="s">
        <v>594</v>
      </c>
      <c r="G102" t="s">
        <v>453</v>
      </c>
      <c r="H102" t="s">
        <v>587</v>
      </c>
    </row>
    <row r="103" spans="2:8" x14ac:dyDescent="0.35">
      <c r="B103" t="s">
        <v>61</v>
      </c>
      <c r="C103" t="s">
        <v>26</v>
      </c>
      <c r="D103" t="s">
        <v>595</v>
      </c>
      <c r="E103" t="s">
        <v>90</v>
      </c>
      <c r="F103" t="s">
        <v>596</v>
      </c>
      <c r="G103" t="s">
        <v>453</v>
      </c>
      <c r="H103" t="s">
        <v>587</v>
      </c>
    </row>
    <row r="104" spans="2:8" x14ac:dyDescent="0.35">
      <c r="B104" t="s">
        <v>64</v>
      </c>
      <c r="C104" t="s">
        <v>28</v>
      </c>
      <c r="D104" t="s">
        <v>597</v>
      </c>
      <c r="E104" t="s">
        <v>92</v>
      </c>
      <c r="F104" t="s">
        <v>598</v>
      </c>
      <c r="G104" t="s">
        <v>447</v>
      </c>
      <c r="H104" t="s">
        <v>587</v>
      </c>
    </row>
    <row r="105" spans="2:8" x14ac:dyDescent="0.35">
      <c r="B105" t="s">
        <v>67</v>
      </c>
      <c r="C105" t="s">
        <v>367</v>
      </c>
      <c r="D105" t="s">
        <v>599</v>
      </c>
      <c r="E105" t="s">
        <v>94</v>
      </c>
      <c r="F105" t="s">
        <v>600</v>
      </c>
      <c r="G105" t="s">
        <v>447</v>
      </c>
      <c r="H105" t="s">
        <v>587</v>
      </c>
    </row>
    <row r="106" spans="2:8" x14ac:dyDescent="0.35">
      <c r="B106" t="s">
        <v>70</v>
      </c>
      <c r="C106" t="s">
        <v>31</v>
      </c>
      <c r="D106" t="s">
        <v>598</v>
      </c>
      <c r="E106" t="s">
        <v>96</v>
      </c>
      <c r="F106" t="s">
        <v>601</v>
      </c>
    </row>
    <row r="107" spans="2:8" x14ac:dyDescent="0.35">
      <c r="B107" t="s">
        <v>52</v>
      </c>
      <c r="C107" t="s">
        <v>33</v>
      </c>
      <c r="D107" t="s">
        <v>602</v>
      </c>
      <c r="E107" t="s">
        <v>98</v>
      </c>
      <c r="F107" t="s">
        <v>603</v>
      </c>
      <c r="G107" t="s">
        <v>447</v>
      </c>
      <c r="H107" t="s">
        <v>568</v>
      </c>
    </row>
    <row r="108" spans="2:8" x14ac:dyDescent="0.35">
      <c r="B108" t="s">
        <v>55</v>
      </c>
      <c r="C108" t="s">
        <v>35</v>
      </c>
      <c r="D108" t="s">
        <v>570</v>
      </c>
      <c r="E108" t="s">
        <v>100</v>
      </c>
      <c r="F108" t="s">
        <v>604</v>
      </c>
    </row>
    <row r="109" spans="2:8" x14ac:dyDescent="0.35">
      <c r="B109" t="s">
        <v>58</v>
      </c>
      <c r="C109" t="s">
        <v>37</v>
      </c>
      <c r="D109" t="s">
        <v>605</v>
      </c>
      <c r="E109" t="s">
        <v>102</v>
      </c>
      <c r="F109" t="s">
        <v>606</v>
      </c>
      <c r="G109" t="s">
        <v>441</v>
      </c>
      <c r="H109" t="s">
        <v>568</v>
      </c>
    </row>
    <row r="110" spans="2:8" x14ac:dyDescent="0.35">
      <c r="B110" t="s">
        <v>61</v>
      </c>
      <c r="C110" t="s">
        <v>39</v>
      </c>
      <c r="D110" t="s">
        <v>607</v>
      </c>
      <c r="E110" t="s">
        <v>104</v>
      </c>
      <c r="F110" t="s">
        <v>608</v>
      </c>
      <c r="G110" t="s">
        <v>441</v>
      </c>
      <c r="H110" t="s">
        <v>568</v>
      </c>
    </row>
    <row r="111" spans="2:8" x14ac:dyDescent="0.35">
      <c r="B111" t="s">
        <v>64</v>
      </c>
      <c r="C111" t="s">
        <v>41</v>
      </c>
      <c r="D111" t="s">
        <v>609</v>
      </c>
      <c r="E111" t="s">
        <v>106</v>
      </c>
      <c r="F111" t="s">
        <v>610</v>
      </c>
      <c r="G111" t="s">
        <v>437</v>
      </c>
      <c r="H111" t="s">
        <v>568</v>
      </c>
    </row>
    <row r="112" spans="2:8" x14ac:dyDescent="0.35">
      <c r="B112" t="s">
        <v>67</v>
      </c>
      <c r="C112" t="s">
        <v>43</v>
      </c>
      <c r="D112" t="s">
        <v>611</v>
      </c>
      <c r="E112" t="s">
        <v>108</v>
      </c>
      <c r="F112" t="s">
        <v>612</v>
      </c>
      <c r="G112" t="s">
        <v>437</v>
      </c>
      <c r="H112" t="s">
        <v>568</v>
      </c>
    </row>
    <row r="113" spans="2:8" x14ac:dyDescent="0.35">
      <c r="B113" t="s">
        <v>70</v>
      </c>
      <c r="C113" t="s">
        <v>45</v>
      </c>
      <c r="D113" t="s">
        <v>613</v>
      </c>
      <c r="E113" s="3" t="s">
        <v>110</v>
      </c>
      <c r="F113" t="s">
        <v>614</v>
      </c>
    </row>
    <row r="114" spans="2:8" x14ac:dyDescent="0.35">
      <c r="B114" t="s">
        <v>52</v>
      </c>
      <c r="C114" t="s">
        <v>47</v>
      </c>
      <c r="D114" t="s">
        <v>615</v>
      </c>
      <c r="E114" t="s">
        <v>112</v>
      </c>
      <c r="F114" t="s">
        <v>616</v>
      </c>
      <c r="G114" t="s">
        <v>437</v>
      </c>
      <c r="H114" t="s">
        <v>560</v>
      </c>
    </row>
    <row r="115" spans="2:8" x14ac:dyDescent="0.35">
      <c r="B115" t="s">
        <v>55</v>
      </c>
      <c r="C115" t="s">
        <v>20</v>
      </c>
      <c r="D115" t="s">
        <v>553</v>
      </c>
      <c r="E115" t="s">
        <v>114</v>
      </c>
      <c r="F115" t="s">
        <v>617</v>
      </c>
      <c r="G115" t="s">
        <v>432</v>
      </c>
      <c r="H115" t="s">
        <v>560</v>
      </c>
    </row>
    <row r="116" spans="2:8" x14ac:dyDescent="0.35">
      <c r="B116" t="s">
        <v>58</v>
      </c>
      <c r="C116" t="s">
        <v>22</v>
      </c>
      <c r="D116" t="s">
        <v>618</v>
      </c>
      <c r="E116" t="s">
        <v>116</v>
      </c>
      <c r="F116" t="s">
        <v>619</v>
      </c>
      <c r="G116" t="s">
        <v>432</v>
      </c>
      <c r="H116" t="s">
        <v>560</v>
      </c>
    </row>
    <row r="117" spans="2:8" x14ac:dyDescent="0.35">
      <c r="B117" t="s">
        <v>61</v>
      </c>
      <c r="C117" t="s">
        <v>24</v>
      </c>
      <c r="D117" t="s">
        <v>620</v>
      </c>
      <c r="E117" t="s">
        <v>118</v>
      </c>
      <c r="F117" t="s">
        <v>621</v>
      </c>
    </row>
    <row r="118" spans="2:8" x14ac:dyDescent="0.35">
      <c r="B118" t="s">
        <v>64</v>
      </c>
      <c r="C118" t="s">
        <v>26</v>
      </c>
      <c r="D118" t="s">
        <v>622</v>
      </c>
      <c r="E118" t="s">
        <v>120</v>
      </c>
      <c r="F118" t="s">
        <v>623</v>
      </c>
      <c r="G118" t="s">
        <v>425</v>
      </c>
      <c r="H118" t="s">
        <v>552</v>
      </c>
    </row>
    <row r="119" spans="2:8" x14ac:dyDescent="0.35">
      <c r="B119" t="s">
        <v>67</v>
      </c>
      <c r="C119" t="s">
        <v>28</v>
      </c>
      <c r="D119" t="s">
        <v>624</v>
      </c>
      <c r="E119" t="s">
        <v>122</v>
      </c>
      <c r="F119" t="s">
        <v>625</v>
      </c>
    </row>
    <row r="120" spans="2:8" x14ac:dyDescent="0.35">
      <c r="B120" t="s">
        <v>67</v>
      </c>
      <c r="C120" t="s">
        <v>367</v>
      </c>
      <c r="D120" t="s">
        <v>626</v>
      </c>
      <c r="E120" t="s">
        <v>122</v>
      </c>
      <c r="F120" t="s">
        <v>625</v>
      </c>
    </row>
    <row r="121" spans="2:8" x14ac:dyDescent="0.35">
      <c r="B121" t="s">
        <v>70</v>
      </c>
      <c r="C121" t="s">
        <v>31</v>
      </c>
      <c r="D121" t="s">
        <v>627</v>
      </c>
      <c r="E121" t="s">
        <v>124</v>
      </c>
      <c r="F121" t="s">
        <v>628</v>
      </c>
    </row>
    <row r="122" spans="2:8" x14ac:dyDescent="0.35">
      <c r="B122" t="s">
        <v>52</v>
      </c>
      <c r="C122" t="s">
        <v>33</v>
      </c>
      <c r="D122" t="s">
        <v>435</v>
      </c>
      <c r="E122" t="s">
        <v>72</v>
      </c>
      <c r="F122" t="s">
        <v>629</v>
      </c>
      <c r="G122" t="s">
        <v>425</v>
      </c>
      <c r="H122" t="s">
        <v>545</v>
      </c>
    </row>
    <row r="123" spans="2:8" x14ac:dyDescent="0.35">
      <c r="B123" t="s">
        <v>55</v>
      </c>
      <c r="C123" t="s">
        <v>35</v>
      </c>
      <c r="D123" t="s">
        <v>630</v>
      </c>
      <c r="E123" t="s">
        <v>74</v>
      </c>
      <c r="F123" t="s">
        <v>631</v>
      </c>
      <c r="G123" t="s">
        <v>425</v>
      </c>
      <c r="H123" t="s">
        <v>545</v>
      </c>
    </row>
    <row r="124" spans="2:8" x14ac:dyDescent="0.35">
      <c r="B124" t="s">
        <v>58</v>
      </c>
      <c r="C124" t="s">
        <v>37</v>
      </c>
      <c r="D124" t="s">
        <v>632</v>
      </c>
      <c r="E124" t="s">
        <v>76</v>
      </c>
      <c r="F124" t="s">
        <v>633</v>
      </c>
    </row>
    <row r="125" spans="2:8" x14ac:dyDescent="0.35">
      <c r="B125" t="s">
        <v>61</v>
      </c>
      <c r="C125" t="s">
        <v>39</v>
      </c>
      <c r="D125" t="s">
        <v>634</v>
      </c>
      <c r="E125" t="s">
        <v>78</v>
      </c>
      <c r="F125" t="s">
        <v>635</v>
      </c>
      <c r="G125" t="s">
        <v>416</v>
      </c>
      <c r="H125" t="s">
        <v>545</v>
      </c>
    </row>
    <row r="126" spans="2:8" x14ac:dyDescent="0.35">
      <c r="B126" t="s">
        <v>64</v>
      </c>
      <c r="C126" t="s">
        <v>41</v>
      </c>
      <c r="D126" t="s">
        <v>636</v>
      </c>
      <c r="E126" t="s">
        <v>80</v>
      </c>
      <c r="F126" t="s">
        <v>637</v>
      </c>
      <c r="G126" t="s">
        <v>416</v>
      </c>
      <c r="H126" t="s">
        <v>545</v>
      </c>
    </row>
    <row r="127" spans="2:8" x14ac:dyDescent="0.35">
      <c r="B127" t="s">
        <v>67</v>
      </c>
      <c r="C127" t="s">
        <v>43</v>
      </c>
      <c r="D127" t="s">
        <v>638</v>
      </c>
      <c r="E127" t="s">
        <v>82</v>
      </c>
      <c r="F127" t="s">
        <v>639</v>
      </c>
      <c r="G127" t="s">
        <v>416</v>
      </c>
      <c r="H127" t="s">
        <v>640</v>
      </c>
    </row>
    <row r="128" spans="2:8" x14ac:dyDescent="0.35">
      <c r="B128" t="s">
        <v>70</v>
      </c>
      <c r="C128" t="s">
        <v>45</v>
      </c>
      <c r="D128" t="s">
        <v>641</v>
      </c>
      <c r="E128" t="s">
        <v>84</v>
      </c>
      <c r="F128" t="s">
        <v>642</v>
      </c>
    </row>
    <row r="129" spans="2:8" x14ac:dyDescent="0.35">
      <c r="B129" t="s">
        <v>52</v>
      </c>
      <c r="C129" t="s">
        <v>49</v>
      </c>
      <c r="D129" t="s">
        <v>643</v>
      </c>
      <c r="E129" t="s">
        <v>86</v>
      </c>
      <c r="F129" t="s">
        <v>644</v>
      </c>
      <c r="G129" t="s">
        <v>416</v>
      </c>
      <c r="H129" t="s">
        <v>534</v>
      </c>
    </row>
    <row r="130" spans="2:8" x14ac:dyDescent="0.35">
      <c r="B130" t="s">
        <v>55</v>
      </c>
      <c r="C130" t="s">
        <v>20</v>
      </c>
      <c r="D130" t="s">
        <v>645</v>
      </c>
      <c r="E130" t="s">
        <v>88</v>
      </c>
      <c r="F130" t="s">
        <v>646</v>
      </c>
      <c r="G130" t="s">
        <v>413</v>
      </c>
      <c r="H130" t="s">
        <v>534</v>
      </c>
    </row>
    <row r="131" spans="2:8" x14ac:dyDescent="0.35">
      <c r="B131" t="s">
        <v>58</v>
      </c>
      <c r="C131" t="s">
        <v>22</v>
      </c>
      <c r="D131" t="s">
        <v>647</v>
      </c>
      <c r="E131" t="s">
        <v>90</v>
      </c>
      <c r="F131" t="s">
        <v>648</v>
      </c>
      <c r="G131" t="s">
        <v>413</v>
      </c>
      <c r="H131" t="s">
        <v>526</v>
      </c>
    </row>
    <row r="132" spans="2:8" x14ac:dyDescent="0.35">
      <c r="B132" t="s">
        <v>61</v>
      </c>
      <c r="C132" t="s">
        <v>24</v>
      </c>
      <c r="D132" t="s">
        <v>649</v>
      </c>
      <c r="E132" t="s">
        <v>92</v>
      </c>
      <c r="F132" t="s">
        <v>650</v>
      </c>
      <c r="G132" t="s">
        <v>407</v>
      </c>
      <c r="H132" t="s">
        <v>526</v>
      </c>
    </row>
    <row r="133" spans="2:8" x14ac:dyDescent="0.35">
      <c r="B133" t="s">
        <v>64</v>
      </c>
      <c r="C133" t="s">
        <v>26</v>
      </c>
      <c r="D133" t="s">
        <v>651</v>
      </c>
      <c r="E133" t="s">
        <v>94</v>
      </c>
      <c r="F133" t="s">
        <v>523</v>
      </c>
      <c r="G133" t="s">
        <v>407</v>
      </c>
      <c r="H133" t="s">
        <v>526</v>
      </c>
    </row>
    <row r="134" spans="2:8" x14ac:dyDescent="0.35">
      <c r="B134" t="s">
        <v>67</v>
      </c>
      <c r="C134" t="s">
        <v>28</v>
      </c>
      <c r="D134" t="s">
        <v>652</v>
      </c>
      <c r="E134" t="s">
        <v>96</v>
      </c>
      <c r="F134" t="s">
        <v>405</v>
      </c>
      <c r="G134" t="s">
        <v>407</v>
      </c>
      <c r="H134" t="s">
        <v>518</v>
      </c>
    </row>
    <row r="135" spans="2:8" x14ac:dyDescent="0.35">
      <c r="B135" t="s">
        <v>70</v>
      </c>
      <c r="C135" t="s">
        <v>367</v>
      </c>
      <c r="D135" t="s">
        <v>653</v>
      </c>
      <c r="E135" t="s">
        <v>98</v>
      </c>
      <c r="F135" t="s">
        <v>654</v>
      </c>
    </row>
    <row r="136" spans="2:8" x14ac:dyDescent="0.35">
      <c r="B136" t="s">
        <v>52</v>
      </c>
      <c r="C136" t="s">
        <v>31</v>
      </c>
      <c r="D136" t="s">
        <v>655</v>
      </c>
      <c r="E136" t="s">
        <v>100</v>
      </c>
      <c r="F136" t="s">
        <v>414</v>
      </c>
      <c r="G136" t="s">
        <v>404</v>
      </c>
      <c r="H136" t="s">
        <v>510</v>
      </c>
    </row>
    <row r="137" spans="2:8" x14ac:dyDescent="0.35">
      <c r="B137" t="s">
        <v>55</v>
      </c>
      <c r="C137" t="s">
        <v>33</v>
      </c>
      <c r="D137" t="s">
        <v>656</v>
      </c>
      <c r="E137" t="s">
        <v>102</v>
      </c>
      <c r="F137" t="s">
        <v>390</v>
      </c>
      <c r="G137" t="s">
        <v>404</v>
      </c>
      <c r="H137" t="s">
        <v>506</v>
      </c>
    </row>
    <row r="138" spans="2:8" x14ac:dyDescent="0.35">
      <c r="B138" t="s">
        <v>58</v>
      </c>
      <c r="C138" t="s">
        <v>35</v>
      </c>
      <c r="D138" t="s">
        <v>657</v>
      </c>
      <c r="E138" t="s">
        <v>102</v>
      </c>
      <c r="F138" t="s">
        <v>658</v>
      </c>
      <c r="G138" t="s">
        <v>404</v>
      </c>
      <c r="H138" t="s">
        <v>503</v>
      </c>
    </row>
    <row r="139" spans="2:8" x14ac:dyDescent="0.35">
      <c r="B139" t="s">
        <v>61</v>
      </c>
      <c r="C139" t="s">
        <v>37</v>
      </c>
      <c r="D139" t="s">
        <v>390</v>
      </c>
      <c r="E139" t="s">
        <v>104</v>
      </c>
      <c r="F139" t="s">
        <v>659</v>
      </c>
      <c r="G139" t="s">
        <v>400</v>
      </c>
      <c r="H139" t="s">
        <v>503</v>
      </c>
    </row>
    <row r="140" spans="2:8" x14ac:dyDescent="0.35">
      <c r="B140" t="s">
        <v>64</v>
      </c>
      <c r="C140" t="s">
        <v>37</v>
      </c>
      <c r="D140" t="s">
        <v>660</v>
      </c>
      <c r="E140" t="s">
        <v>106</v>
      </c>
      <c r="F140" t="s">
        <v>661</v>
      </c>
      <c r="G140" t="s">
        <v>400</v>
      </c>
      <c r="H140" t="s">
        <v>494</v>
      </c>
    </row>
    <row r="141" spans="2:8" x14ac:dyDescent="0.35">
      <c r="B141" t="s">
        <v>67</v>
      </c>
      <c r="C141" t="s">
        <v>39</v>
      </c>
      <c r="D141" t="s">
        <v>624</v>
      </c>
      <c r="E141" t="s">
        <v>108</v>
      </c>
      <c r="F141" t="s">
        <v>662</v>
      </c>
      <c r="G141" t="s">
        <v>400</v>
      </c>
      <c r="H141" t="s">
        <v>494</v>
      </c>
    </row>
    <row r="142" spans="2:8" x14ac:dyDescent="0.35">
      <c r="B142" t="s">
        <v>67</v>
      </c>
      <c r="C142" t="s">
        <v>41</v>
      </c>
      <c r="D142" t="s">
        <v>663</v>
      </c>
      <c r="E142" t="s">
        <v>108</v>
      </c>
      <c r="F142" t="s">
        <v>662</v>
      </c>
      <c r="G142" t="s">
        <v>400</v>
      </c>
      <c r="H142" t="s">
        <v>494</v>
      </c>
    </row>
    <row r="143" spans="2:8" x14ac:dyDescent="0.35">
      <c r="B143" t="s">
        <v>70</v>
      </c>
      <c r="C143" t="s">
        <v>43</v>
      </c>
      <c r="D143" t="s">
        <v>664</v>
      </c>
      <c r="E143" s="3" t="s">
        <v>110</v>
      </c>
      <c r="F143" t="s">
        <v>693</v>
      </c>
    </row>
    <row r="144" spans="2:8" x14ac:dyDescent="0.35">
      <c r="B144" t="s">
        <v>52</v>
      </c>
      <c r="C144" t="s">
        <v>45</v>
      </c>
      <c r="D144" t="s">
        <v>665</v>
      </c>
      <c r="E144" t="s">
        <v>112</v>
      </c>
      <c r="F144" t="s">
        <v>661</v>
      </c>
      <c r="G144" t="s">
        <v>400</v>
      </c>
      <c r="H144" t="s">
        <v>480</v>
      </c>
    </row>
    <row r="145" spans="2:8" x14ac:dyDescent="0.35">
      <c r="B145" t="s">
        <v>55</v>
      </c>
      <c r="C145" t="s">
        <v>47</v>
      </c>
      <c r="D145" t="s">
        <v>666</v>
      </c>
      <c r="E145" t="s">
        <v>114</v>
      </c>
      <c r="F145" t="s">
        <v>667</v>
      </c>
      <c r="G145" t="s">
        <v>400</v>
      </c>
      <c r="H145" t="s">
        <v>480</v>
      </c>
    </row>
    <row r="146" spans="2:8" x14ac:dyDescent="0.35">
      <c r="B146" t="s">
        <v>58</v>
      </c>
      <c r="C146" t="s">
        <v>20</v>
      </c>
      <c r="D146" t="s">
        <v>668</v>
      </c>
      <c r="E146" t="s">
        <v>116</v>
      </c>
      <c r="F146" t="s">
        <v>669</v>
      </c>
      <c r="G146" t="s">
        <v>395</v>
      </c>
      <c r="H146" t="s">
        <v>476</v>
      </c>
    </row>
    <row r="147" spans="2:8" x14ac:dyDescent="0.35">
      <c r="B147" t="s">
        <v>61</v>
      </c>
      <c r="C147" t="s">
        <v>22</v>
      </c>
      <c r="D147" t="s">
        <v>670</v>
      </c>
      <c r="E147" t="s">
        <v>118</v>
      </c>
      <c r="F147" t="s">
        <v>556</v>
      </c>
      <c r="G147" t="s">
        <v>395</v>
      </c>
      <c r="H147" t="s">
        <v>476</v>
      </c>
    </row>
    <row r="148" spans="2:8" x14ac:dyDescent="0.35">
      <c r="B148" t="s">
        <v>61</v>
      </c>
      <c r="C148" t="s">
        <v>22</v>
      </c>
      <c r="D148" t="s">
        <v>670</v>
      </c>
      <c r="E148" t="s">
        <v>120</v>
      </c>
      <c r="F148" t="s">
        <v>468</v>
      </c>
      <c r="G148" t="s">
        <v>395</v>
      </c>
      <c r="H148" t="s">
        <v>476</v>
      </c>
    </row>
    <row r="149" spans="2:8" x14ac:dyDescent="0.35">
      <c r="B149" t="s">
        <v>64</v>
      </c>
      <c r="C149" t="s">
        <v>24</v>
      </c>
      <c r="D149" t="s">
        <v>671</v>
      </c>
      <c r="E149" t="s">
        <v>122</v>
      </c>
      <c r="F149" t="s">
        <v>672</v>
      </c>
      <c r="G149" t="s">
        <v>395</v>
      </c>
      <c r="H149" t="s">
        <v>476</v>
      </c>
    </row>
    <row r="150" spans="2:8" x14ac:dyDescent="0.35">
      <c r="B150" t="s">
        <v>67</v>
      </c>
      <c r="C150" t="s">
        <v>26</v>
      </c>
      <c r="D150" t="s">
        <v>673</v>
      </c>
      <c r="E150" t="s">
        <v>124</v>
      </c>
      <c r="F150" t="s">
        <v>431</v>
      </c>
      <c r="G150" t="s">
        <v>395</v>
      </c>
      <c r="H150" t="s">
        <v>467</v>
      </c>
    </row>
    <row r="151" spans="2:8" x14ac:dyDescent="0.35">
      <c r="B151" t="s">
        <v>70</v>
      </c>
      <c r="C151" t="s">
        <v>28</v>
      </c>
      <c r="D151" t="s">
        <v>674</v>
      </c>
      <c r="E151" t="s">
        <v>72</v>
      </c>
      <c r="F151" t="s">
        <v>675</v>
      </c>
    </row>
    <row r="152" spans="2:8" x14ac:dyDescent="0.35">
      <c r="B152" t="s">
        <v>52</v>
      </c>
      <c r="C152" t="s">
        <v>367</v>
      </c>
      <c r="D152" t="s">
        <v>676</v>
      </c>
      <c r="E152" t="s">
        <v>74</v>
      </c>
      <c r="F152" t="s">
        <v>668</v>
      </c>
      <c r="G152" t="s">
        <v>392</v>
      </c>
      <c r="H152" t="s">
        <v>450</v>
      </c>
    </row>
    <row r="153" spans="2:8" x14ac:dyDescent="0.35">
      <c r="B153" t="s">
        <v>55</v>
      </c>
      <c r="C153" t="s">
        <v>31</v>
      </c>
      <c r="D153" t="s">
        <v>677</v>
      </c>
      <c r="E153" t="s">
        <v>76</v>
      </c>
      <c r="F153" t="s">
        <v>678</v>
      </c>
      <c r="G153" t="s">
        <v>392</v>
      </c>
      <c r="H153" t="s">
        <v>450</v>
      </c>
    </row>
    <row r="154" spans="2:8" x14ac:dyDescent="0.35">
      <c r="B154" t="s">
        <v>58</v>
      </c>
      <c r="C154" t="s">
        <v>33</v>
      </c>
      <c r="D154" t="s">
        <v>679</v>
      </c>
      <c r="E154" t="s">
        <v>78</v>
      </c>
      <c r="F154" t="s">
        <v>529</v>
      </c>
      <c r="G154" t="s">
        <v>392</v>
      </c>
      <c r="H154" t="s">
        <v>450</v>
      </c>
    </row>
    <row r="155" spans="2:8" x14ac:dyDescent="0.35">
      <c r="B155" t="s">
        <v>58</v>
      </c>
      <c r="C155" t="s">
        <v>35</v>
      </c>
      <c r="D155" t="s">
        <v>680</v>
      </c>
      <c r="E155" t="s">
        <v>78</v>
      </c>
      <c r="F155" t="s">
        <v>529</v>
      </c>
      <c r="G155" t="s">
        <v>392</v>
      </c>
      <c r="H155" t="s">
        <v>450</v>
      </c>
    </row>
    <row r="156" spans="2:8" x14ac:dyDescent="0.35">
      <c r="B156" t="s">
        <v>61</v>
      </c>
      <c r="C156" t="s">
        <v>37</v>
      </c>
      <c r="D156" t="s">
        <v>586</v>
      </c>
      <c r="E156" t="s">
        <v>80</v>
      </c>
      <c r="F156" t="s">
        <v>681</v>
      </c>
      <c r="G156" t="s">
        <v>392</v>
      </c>
      <c r="H156" t="s">
        <v>444</v>
      </c>
    </row>
    <row r="157" spans="2:8" x14ac:dyDescent="0.35">
      <c r="B157" t="s">
        <v>64</v>
      </c>
      <c r="C157" t="s">
        <v>39</v>
      </c>
      <c r="D157" t="s">
        <v>682</v>
      </c>
      <c r="E157" t="s">
        <v>82</v>
      </c>
      <c r="F157" t="s">
        <v>683</v>
      </c>
      <c r="G157" t="s">
        <v>392</v>
      </c>
      <c r="H157" t="s">
        <v>438</v>
      </c>
    </row>
    <row r="158" spans="2:8" x14ac:dyDescent="0.35">
      <c r="B158" t="s">
        <v>67</v>
      </c>
      <c r="C158" t="s">
        <v>41</v>
      </c>
      <c r="D158" t="s">
        <v>684</v>
      </c>
      <c r="E158" t="s">
        <v>84</v>
      </c>
      <c r="F158" t="s">
        <v>685</v>
      </c>
    </row>
    <row r="159" spans="2:8" x14ac:dyDescent="0.35">
      <c r="B159" t="s">
        <v>70</v>
      </c>
      <c r="C159" t="s">
        <v>43</v>
      </c>
      <c r="D159" t="s">
        <v>686</v>
      </c>
      <c r="E159" t="s">
        <v>86</v>
      </c>
      <c r="F159" t="s">
        <v>687</v>
      </c>
    </row>
    <row r="160" spans="2:8" x14ac:dyDescent="0.35">
      <c r="B160" t="s">
        <v>52</v>
      </c>
      <c r="C160" t="s">
        <v>45</v>
      </c>
      <c r="D160" t="s">
        <v>688</v>
      </c>
      <c r="E160" t="s">
        <v>88</v>
      </c>
      <c r="F160" t="s">
        <v>689</v>
      </c>
    </row>
    <row r="161" spans="2:8" x14ac:dyDescent="0.35">
      <c r="B161" t="s">
        <v>55</v>
      </c>
      <c r="C161" t="s">
        <v>49</v>
      </c>
      <c r="D161" t="s">
        <v>390</v>
      </c>
      <c r="E161" t="s">
        <v>90</v>
      </c>
      <c r="F161" t="s">
        <v>690</v>
      </c>
    </row>
    <row r="162" spans="2:8" x14ac:dyDescent="0.35">
      <c r="B162" t="s">
        <v>58</v>
      </c>
      <c r="C162" t="s">
        <v>49</v>
      </c>
      <c r="D162" t="s">
        <v>691</v>
      </c>
      <c r="E162" t="s">
        <v>92</v>
      </c>
      <c r="F162" t="s">
        <v>692</v>
      </c>
    </row>
    <row r="163" spans="2:8" x14ac:dyDescent="0.35">
      <c r="B163" t="s">
        <v>61</v>
      </c>
      <c r="C163" t="s">
        <v>20</v>
      </c>
      <c r="D163" t="s">
        <v>694</v>
      </c>
      <c r="E163" t="s">
        <v>94</v>
      </c>
      <c r="F163" t="s">
        <v>695</v>
      </c>
      <c r="G163" t="s">
        <v>383</v>
      </c>
      <c r="H163" t="s">
        <v>368</v>
      </c>
    </row>
    <row r="164" spans="2:8" x14ac:dyDescent="0.35">
      <c r="B164" t="s">
        <v>64</v>
      </c>
      <c r="C164" t="s">
        <v>22</v>
      </c>
      <c r="D164" t="s">
        <v>696</v>
      </c>
      <c r="E164" t="s">
        <v>96</v>
      </c>
      <c r="F164" t="s">
        <v>390</v>
      </c>
      <c r="G164" t="s">
        <v>383</v>
      </c>
      <c r="H164" t="s">
        <v>697</v>
      </c>
    </row>
    <row r="165" spans="2:8" x14ac:dyDescent="0.35">
      <c r="B165" t="s">
        <v>67</v>
      </c>
      <c r="C165" t="s">
        <v>24</v>
      </c>
      <c r="D165" t="s">
        <v>698</v>
      </c>
      <c r="E165" t="s">
        <v>96</v>
      </c>
      <c r="F165" t="s">
        <v>699</v>
      </c>
    </row>
    <row r="166" spans="2:8" x14ac:dyDescent="0.35">
      <c r="B166" t="s">
        <v>70</v>
      </c>
      <c r="C166" t="s">
        <v>26</v>
      </c>
      <c r="D166" t="s">
        <v>700</v>
      </c>
      <c r="E166" t="s">
        <v>98</v>
      </c>
      <c r="F166" t="s">
        <v>701</v>
      </c>
    </row>
    <row r="167" spans="2:8" x14ac:dyDescent="0.35">
      <c r="B167" t="s">
        <v>52</v>
      </c>
      <c r="C167" t="s">
        <v>28</v>
      </c>
      <c r="D167" t="s">
        <v>641</v>
      </c>
      <c r="E167" t="s">
        <v>100</v>
      </c>
      <c r="F167" t="s">
        <v>702</v>
      </c>
    </row>
    <row r="168" spans="2:8" x14ac:dyDescent="0.35">
      <c r="B168" t="s">
        <v>55</v>
      </c>
      <c r="C168" t="s">
        <v>367</v>
      </c>
      <c r="D168" t="s">
        <v>703</v>
      </c>
      <c r="E168" t="s">
        <v>102</v>
      </c>
      <c r="F168" t="s">
        <v>704</v>
      </c>
    </row>
    <row r="169" spans="2:8" x14ac:dyDescent="0.35">
      <c r="B169" t="s">
        <v>58</v>
      </c>
      <c r="C169" t="s">
        <v>31</v>
      </c>
      <c r="D169" t="s">
        <v>539</v>
      </c>
      <c r="E169" t="s">
        <v>104</v>
      </c>
      <c r="F169" t="s">
        <v>636</v>
      </c>
      <c r="G169" t="s">
        <v>379</v>
      </c>
      <c r="H169" t="s">
        <v>705</v>
      </c>
    </row>
    <row r="170" spans="2:8" x14ac:dyDescent="0.35">
      <c r="B170" t="s">
        <v>61</v>
      </c>
      <c r="C170" t="s">
        <v>33</v>
      </c>
      <c r="D170" t="s">
        <v>609</v>
      </c>
      <c r="E170" t="s">
        <v>106</v>
      </c>
      <c r="F170" t="s">
        <v>706</v>
      </c>
      <c r="G170" t="s">
        <v>379</v>
      </c>
      <c r="H170" t="s">
        <v>707</v>
      </c>
    </row>
    <row r="171" spans="2:8" x14ac:dyDescent="0.35">
      <c r="B171" t="s">
        <v>64</v>
      </c>
      <c r="C171" t="s">
        <v>35</v>
      </c>
      <c r="D171" t="s">
        <v>708</v>
      </c>
      <c r="E171" t="s">
        <v>108</v>
      </c>
      <c r="F171" t="s">
        <v>671</v>
      </c>
      <c r="G171" t="s">
        <v>379</v>
      </c>
      <c r="H171" t="s">
        <v>707</v>
      </c>
    </row>
    <row r="172" spans="2:8" x14ac:dyDescent="0.35">
      <c r="B172" t="s">
        <v>67</v>
      </c>
      <c r="C172" t="s">
        <v>37</v>
      </c>
      <c r="D172" t="s">
        <v>819</v>
      </c>
      <c r="E172" s="3" t="s">
        <v>110</v>
      </c>
      <c r="F172" t="s">
        <v>709</v>
      </c>
      <c r="G172" t="s">
        <v>379</v>
      </c>
      <c r="H172" t="s">
        <v>710</v>
      </c>
    </row>
    <row r="173" spans="2:8" x14ac:dyDescent="0.35">
      <c r="B173" t="s">
        <v>70</v>
      </c>
      <c r="C173" t="s">
        <v>39</v>
      </c>
      <c r="D173" t="s">
        <v>711</v>
      </c>
      <c r="E173" t="s">
        <v>112</v>
      </c>
      <c r="F173" t="s">
        <v>712</v>
      </c>
      <c r="G173" t="s">
        <v>379</v>
      </c>
      <c r="H173" t="s">
        <v>710</v>
      </c>
    </row>
    <row r="174" spans="2:8" x14ac:dyDescent="0.35">
      <c r="B174" t="s">
        <v>52</v>
      </c>
      <c r="C174" t="s">
        <v>41</v>
      </c>
      <c r="D174" t="s">
        <v>713</v>
      </c>
      <c r="E174" t="s">
        <v>114</v>
      </c>
      <c r="F174" t="s">
        <v>473</v>
      </c>
    </row>
    <row r="175" spans="2:8" x14ac:dyDescent="0.35">
      <c r="B175" t="s">
        <v>55</v>
      </c>
      <c r="C175" t="s">
        <v>43</v>
      </c>
      <c r="D175" t="s">
        <v>714</v>
      </c>
      <c r="E175" t="s">
        <v>116</v>
      </c>
      <c r="F175" t="s">
        <v>389</v>
      </c>
    </row>
    <row r="176" spans="2:8" x14ac:dyDescent="0.35">
      <c r="B176" t="s">
        <v>58</v>
      </c>
      <c r="C176" t="s">
        <v>45</v>
      </c>
      <c r="D176" t="s">
        <v>715</v>
      </c>
      <c r="E176" t="s">
        <v>118</v>
      </c>
      <c r="F176" t="s">
        <v>716</v>
      </c>
    </row>
    <row r="177" spans="2:8" x14ac:dyDescent="0.35">
      <c r="B177" t="s">
        <v>61</v>
      </c>
      <c r="C177" t="s">
        <v>47</v>
      </c>
      <c r="D177" t="s">
        <v>580</v>
      </c>
      <c r="E177" t="s">
        <v>120</v>
      </c>
      <c r="F177" t="s">
        <v>717</v>
      </c>
    </row>
    <row r="178" spans="2:8" x14ac:dyDescent="0.35">
      <c r="B178" t="s">
        <v>64</v>
      </c>
      <c r="C178" t="s">
        <v>20</v>
      </c>
      <c r="D178" t="s">
        <v>718</v>
      </c>
      <c r="E178" t="s">
        <v>122</v>
      </c>
      <c r="F178" t="s">
        <v>719</v>
      </c>
    </row>
    <row r="179" spans="2:8" x14ac:dyDescent="0.35">
      <c r="B179" t="s">
        <v>64</v>
      </c>
      <c r="C179" t="s">
        <v>22</v>
      </c>
      <c r="D179" t="s">
        <v>720</v>
      </c>
      <c r="E179" t="s">
        <v>122</v>
      </c>
      <c r="F179" t="s">
        <v>719</v>
      </c>
    </row>
    <row r="180" spans="2:8" x14ac:dyDescent="0.35">
      <c r="B180" t="s">
        <v>67</v>
      </c>
      <c r="C180" t="s">
        <v>24</v>
      </c>
      <c r="D180" t="s">
        <v>721</v>
      </c>
      <c r="E180" t="s">
        <v>124</v>
      </c>
      <c r="F180" t="s">
        <v>397</v>
      </c>
    </row>
    <row r="181" spans="2:8" x14ac:dyDescent="0.35">
      <c r="B181" t="s">
        <v>70</v>
      </c>
      <c r="C181" t="s">
        <v>26</v>
      </c>
      <c r="D181" t="s">
        <v>722</v>
      </c>
      <c r="E181" t="s">
        <v>72</v>
      </c>
      <c r="F181" t="s">
        <v>723</v>
      </c>
      <c r="G181" t="s">
        <v>373</v>
      </c>
      <c r="H181" t="s">
        <v>724</v>
      </c>
    </row>
    <row r="182" spans="2:8" x14ac:dyDescent="0.35">
      <c r="B182" t="s">
        <v>52</v>
      </c>
      <c r="C182" t="s">
        <v>28</v>
      </c>
      <c r="D182" t="s">
        <v>725</v>
      </c>
      <c r="E182" t="s">
        <v>74</v>
      </c>
      <c r="F182" t="s">
        <v>726</v>
      </c>
    </row>
    <row r="183" spans="2:8" x14ac:dyDescent="0.35">
      <c r="B183" t="s">
        <v>52</v>
      </c>
      <c r="C183" t="s">
        <v>28</v>
      </c>
      <c r="D183" t="s">
        <v>725</v>
      </c>
      <c r="E183" t="s">
        <v>76</v>
      </c>
      <c r="F183" t="s">
        <v>727</v>
      </c>
    </row>
    <row r="184" spans="2:8" x14ac:dyDescent="0.35">
      <c r="B184" t="s">
        <v>55</v>
      </c>
      <c r="C184" t="s">
        <v>367</v>
      </c>
      <c r="D184" t="s">
        <v>728</v>
      </c>
      <c r="E184" t="s">
        <v>78</v>
      </c>
      <c r="F184" t="s">
        <v>462</v>
      </c>
      <c r="G184" t="s">
        <v>373</v>
      </c>
      <c r="H184" t="s">
        <v>729</v>
      </c>
    </row>
    <row r="185" spans="2:8" x14ac:dyDescent="0.35">
      <c r="B185" t="s">
        <v>58</v>
      </c>
      <c r="C185" t="s">
        <v>31</v>
      </c>
      <c r="D185" t="s">
        <v>442</v>
      </c>
      <c r="E185" t="s">
        <v>80</v>
      </c>
      <c r="F185" t="s">
        <v>730</v>
      </c>
      <c r="G185" t="s">
        <v>373</v>
      </c>
      <c r="H185" t="s">
        <v>731</v>
      </c>
    </row>
    <row r="186" spans="2:8" x14ac:dyDescent="0.35">
      <c r="B186" t="s">
        <v>61</v>
      </c>
      <c r="C186" t="s">
        <v>33</v>
      </c>
      <c r="D186" t="s">
        <v>732</v>
      </c>
      <c r="E186" t="s">
        <v>82</v>
      </c>
      <c r="F186" t="s">
        <v>733</v>
      </c>
      <c r="G186" t="s">
        <v>373</v>
      </c>
      <c r="H186" t="s">
        <v>734</v>
      </c>
    </row>
    <row r="187" spans="2:8" x14ac:dyDescent="0.35">
      <c r="B187" t="s">
        <v>64</v>
      </c>
      <c r="C187" t="s">
        <v>35</v>
      </c>
      <c r="D187" t="s">
        <v>735</v>
      </c>
      <c r="E187" t="s">
        <v>84</v>
      </c>
      <c r="F187" t="s">
        <v>589</v>
      </c>
      <c r="G187" t="s">
        <v>736</v>
      </c>
      <c r="H187" t="s">
        <v>734</v>
      </c>
    </row>
    <row r="188" spans="2:8" x14ac:dyDescent="0.35">
      <c r="B188" t="s">
        <v>67</v>
      </c>
      <c r="C188" t="s">
        <v>37</v>
      </c>
      <c r="D188" t="s">
        <v>737</v>
      </c>
      <c r="E188" t="s">
        <v>86</v>
      </c>
      <c r="F188" t="s">
        <v>738</v>
      </c>
      <c r="G188" t="s">
        <v>736</v>
      </c>
      <c r="H188" t="s">
        <v>739</v>
      </c>
    </row>
    <row r="189" spans="2:8" x14ac:dyDescent="0.35">
      <c r="B189" t="s">
        <v>70</v>
      </c>
      <c r="C189" t="s">
        <v>39</v>
      </c>
      <c r="D189" t="s">
        <v>740</v>
      </c>
      <c r="E189" t="s">
        <v>88</v>
      </c>
      <c r="F189" t="s">
        <v>390</v>
      </c>
      <c r="G189" t="s">
        <v>736</v>
      </c>
      <c r="H189" t="s">
        <v>741</v>
      </c>
    </row>
    <row r="190" spans="2:8" x14ac:dyDescent="0.35">
      <c r="B190" t="s">
        <v>52</v>
      </c>
      <c r="C190" t="s">
        <v>41</v>
      </c>
      <c r="D190" t="s">
        <v>742</v>
      </c>
      <c r="E190" t="s">
        <v>88</v>
      </c>
      <c r="F190" t="s">
        <v>743</v>
      </c>
    </row>
    <row r="191" spans="2:8" x14ac:dyDescent="0.35">
      <c r="B191" t="s">
        <v>55</v>
      </c>
      <c r="C191" t="s">
        <v>43</v>
      </c>
      <c r="D191" t="s">
        <v>744</v>
      </c>
      <c r="E191" t="s">
        <v>90</v>
      </c>
      <c r="F191" t="s">
        <v>745</v>
      </c>
      <c r="G191" t="s">
        <v>736</v>
      </c>
      <c r="H191" t="s">
        <v>746</v>
      </c>
    </row>
    <row r="192" spans="2:8" x14ac:dyDescent="0.35">
      <c r="B192" t="s">
        <v>58</v>
      </c>
      <c r="C192" t="s">
        <v>45</v>
      </c>
      <c r="D192" t="s">
        <v>747</v>
      </c>
      <c r="E192" t="s">
        <v>92</v>
      </c>
      <c r="F192" t="s">
        <v>748</v>
      </c>
    </row>
    <row r="193" spans="2:8" x14ac:dyDescent="0.35">
      <c r="B193" t="s">
        <v>61</v>
      </c>
      <c r="C193" t="s">
        <v>49</v>
      </c>
      <c r="D193" t="s">
        <v>402</v>
      </c>
      <c r="E193" t="s">
        <v>94</v>
      </c>
      <c r="F193" t="s">
        <v>749</v>
      </c>
      <c r="G193" t="s">
        <v>750</v>
      </c>
      <c r="H193" t="s">
        <v>751</v>
      </c>
    </row>
    <row r="194" spans="2:8" x14ac:dyDescent="0.35">
      <c r="B194" t="s">
        <v>64</v>
      </c>
      <c r="C194" t="s">
        <v>20</v>
      </c>
      <c r="D194" t="s">
        <v>752</v>
      </c>
      <c r="E194" t="s">
        <v>96</v>
      </c>
      <c r="F194" t="s">
        <v>753</v>
      </c>
      <c r="G194" t="s">
        <v>750</v>
      </c>
      <c r="H194" t="s">
        <v>754</v>
      </c>
    </row>
    <row r="195" spans="2:8" x14ac:dyDescent="0.35">
      <c r="B195" t="s">
        <v>67</v>
      </c>
      <c r="C195" t="s">
        <v>22</v>
      </c>
      <c r="D195" t="s">
        <v>422</v>
      </c>
      <c r="E195" t="s">
        <v>98</v>
      </c>
      <c r="F195" t="s">
        <v>755</v>
      </c>
      <c r="G195" t="s">
        <v>750</v>
      </c>
      <c r="H195" t="s">
        <v>756</v>
      </c>
    </row>
    <row r="196" spans="2:8" x14ac:dyDescent="0.35">
      <c r="B196" t="s">
        <v>70</v>
      </c>
      <c r="C196" t="s">
        <v>24</v>
      </c>
      <c r="D196" t="s">
        <v>757</v>
      </c>
      <c r="E196" t="s">
        <v>100</v>
      </c>
      <c r="F196" t="s">
        <v>758</v>
      </c>
    </row>
    <row r="197" spans="2:8" x14ac:dyDescent="0.35">
      <c r="B197" t="s">
        <v>52</v>
      </c>
      <c r="C197" t="s">
        <v>26</v>
      </c>
      <c r="D197" t="s">
        <v>390</v>
      </c>
      <c r="E197" t="s">
        <v>102</v>
      </c>
      <c r="F197" t="s">
        <v>759</v>
      </c>
      <c r="G197" t="s">
        <v>750</v>
      </c>
      <c r="H197" t="s">
        <v>760</v>
      </c>
    </row>
    <row r="198" spans="2:8" x14ac:dyDescent="0.35">
      <c r="B198" t="s">
        <v>55</v>
      </c>
      <c r="C198" t="s">
        <v>26</v>
      </c>
      <c r="D198" t="s">
        <v>761</v>
      </c>
      <c r="E198" t="s">
        <v>104</v>
      </c>
      <c r="F198" t="s">
        <v>762</v>
      </c>
    </row>
    <row r="199" spans="2:8" x14ac:dyDescent="0.35">
      <c r="B199" t="s">
        <v>58</v>
      </c>
      <c r="C199" t="s">
        <v>28</v>
      </c>
      <c r="D199" t="s">
        <v>763</v>
      </c>
      <c r="E199" t="s">
        <v>106</v>
      </c>
      <c r="F199" t="s">
        <v>764</v>
      </c>
    </row>
    <row r="200" spans="2:8" x14ac:dyDescent="0.35">
      <c r="B200" t="s">
        <v>61</v>
      </c>
      <c r="C200" t="s">
        <v>367</v>
      </c>
      <c r="D200" t="s">
        <v>765</v>
      </c>
      <c r="E200" t="s">
        <v>108</v>
      </c>
      <c r="F200" t="s">
        <v>519</v>
      </c>
      <c r="G200" t="s">
        <v>766</v>
      </c>
      <c r="H200" t="s">
        <v>767</v>
      </c>
    </row>
    <row r="201" spans="2:8" x14ac:dyDescent="0.35">
      <c r="B201" t="s">
        <v>64</v>
      </c>
      <c r="C201" t="s">
        <v>31</v>
      </c>
      <c r="D201" t="s">
        <v>768</v>
      </c>
      <c r="E201" t="s">
        <v>110</v>
      </c>
      <c r="F201" t="s">
        <v>769</v>
      </c>
      <c r="G201" t="s">
        <v>766</v>
      </c>
      <c r="H201" t="s">
        <v>820</v>
      </c>
    </row>
    <row r="202" spans="2:8" x14ac:dyDescent="0.35">
      <c r="B202" t="s">
        <v>67</v>
      </c>
      <c r="C202" t="s">
        <v>33</v>
      </c>
      <c r="D202" t="s">
        <v>770</v>
      </c>
      <c r="E202" t="s">
        <v>112</v>
      </c>
      <c r="F202" t="s">
        <v>771</v>
      </c>
      <c r="G202" t="s">
        <v>766</v>
      </c>
      <c r="H202" t="s">
        <v>821</v>
      </c>
    </row>
    <row r="203" spans="2:8" x14ac:dyDescent="0.35">
      <c r="B203" t="s">
        <v>67</v>
      </c>
      <c r="C203" t="s">
        <v>35</v>
      </c>
      <c r="D203" t="s">
        <v>772</v>
      </c>
      <c r="E203" t="s">
        <v>112</v>
      </c>
      <c r="F203" t="s">
        <v>771</v>
      </c>
      <c r="G203" t="s">
        <v>766</v>
      </c>
      <c r="H203" t="s">
        <v>821</v>
      </c>
    </row>
    <row r="204" spans="2:8" x14ac:dyDescent="0.35">
      <c r="B204" t="s">
        <v>70</v>
      </c>
      <c r="C204" t="s">
        <v>37</v>
      </c>
      <c r="D204" t="s">
        <v>773</v>
      </c>
      <c r="E204" t="s">
        <v>114</v>
      </c>
      <c r="F204" t="s">
        <v>774</v>
      </c>
    </row>
    <row r="205" spans="2:8" x14ac:dyDescent="0.35">
      <c r="B205" t="s">
        <v>52</v>
      </c>
      <c r="C205" t="s">
        <v>39</v>
      </c>
      <c r="D205" t="s">
        <v>614</v>
      </c>
      <c r="E205" t="s">
        <v>116</v>
      </c>
      <c r="F205" t="s">
        <v>775</v>
      </c>
    </row>
    <row r="206" spans="2:8" x14ac:dyDescent="0.35">
      <c r="B206" t="s">
        <v>55</v>
      </c>
      <c r="C206" t="s">
        <v>41</v>
      </c>
      <c r="D206" t="s">
        <v>776</v>
      </c>
      <c r="E206" t="s">
        <v>118</v>
      </c>
      <c r="F206" t="s">
        <v>777</v>
      </c>
      <c r="G206" t="s">
        <v>778</v>
      </c>
      <c r="H206" t="s">
        <v>779</v>
      </c>
    </row>
    <row r="207" spans="2:8" x14ac:dyDescent="0.35">
      <c r="B207" t="s">
        <v>58</v>
      </c>
      <c r="C207" t="s">
        <v>43</v>
      </c>
      <c r="D207" t="s">
        <v>604</v>
      </c>
      <c r="E207" t="s">
        <v>120</v>
      </c>
      <c r="F207" t="s">
        <v>780</v>
      </c>
      <c r="G207" t="s">
        <v>778</v>
      </c>
      <c r="H207" t="s">
        <v>779</v>
      </c>
    </row>
    <row r="208" spans="2:8" x14ac:dyDescent="0.35">
      <c r="B208" t="s">
        <v>61</v>
      </c>
      <c r="C208" t="s">
        <v>45</v>
      </c>
      <c r="D208" t="s">
        <v>781</v>
      </c>
      <c r="E208" t="s">
        <v>122</v>
      </c>
      <c r="F208" t="s">
        <v>782</v>
      </c>
      <c r="G208" t="s">
        <v>778</v>
      </c>
      <c r="H208" t="s">
        <v>783</v>
      </c>
    </row>
    <row r="209" spans="2:8" x14ac:dyDescent="0.35">
      <c r="B209" t="s">
        <v>64</v>
      </c>
      <c r="C209" t="s">
        <v>47</v>
      </c>
      <c r="D209" t="s">
        <v>784</v>
      </c>
      <c r="E209" t="s">
        <v>124</v>
      </c>
      <c r="F209" t="s">
        <v>785</v>
      </c>
    </row>
    <row r="210" spans="2:8" x14ac:dyDescent="0.35">
      <c r="B210" t="s">
        <v>67</v>
      </c>
      <c r="C210" t="s">
        <v>20</v>
      </c>
      <c r="D210" t="s">
        <v>713</v>
      </c>
      <c r="E210" t="s">
        <v>72</v>
      </c>
      <c r="F210" t="s">
        <v>786</v>
      </c>
      <c r="G210" t="s">
        <v>778</v>
      </c>
      <c r="H210" t="s">
        <v>787</v>
      </c>
    </row>
    <row r="211" spans="2:8" x14ac:dyDescent="0.35">
      <c r="B211" t="s">
        <v>70</v>
      </c>
      <c r="C211" t="s">
        <v>22</v>
      </c>
      <c r="D211" t="s">
        <v>788</v>
      </c>
      <c r="E211" t="s">
        <v>74</v>
      </c>
      <c r="F211" t="s">
        <v>789</v>
      </c>
      <c r="G211" t="s">
        <v>778</v>
      </c>
      <c r="H211" t="s">
        <v>787</v>
      </c>
    </row>
    <row r="212" spans="2:8" x14ac:dyDescent="0.35">
      <c r="B212" t="s">
        <v>52</v>
      </c>
      <c r="C212" t="s">
        <v>24</v>
      </c>
      <c r="D212" t="s">
        <v>499</v>
      </c>
      <c r="E212" t="s">
        <v>76</v>
      </c>
      <c r="F212" t="s">
        <v>448</v>
      </c>
      <c r="G212" t="s">
        <v>790</v>
      </c>
      <c r="H212" t="s">
        <v>787</v>
      </c>
    </row>
    <row r="213" spans="2:8" x14ac:dyDescent="0.35">
      <c r="B213" t="s">
        <v>55</v>
      </c>
      <c r="C213" t="s">
        <v>26</v>
      </c>
      <c r="D213" t="s">
        <v>454</v>
      </c>
      <c r="E213" t="s">
        <v>78</v>
      </c>
      <c r="F213" t="s">
        <v>791</v>
      </c>
      <c r="G213" t="s">
        <v>790</v>
      </c>
      <c r="H213" t="s">
        <v>792</v>
      </c>
    </row>
    <row r="214" spans="2:8" x14ac:dyDescent="0.35">
      <c r="B214" t="s">
        <v>58</v>
      </c>
      <c r="C214" t="s">
        <v>28</v>
      </c>
      <c r="D214" t="s">
        <v>793</v>
      </c>
      <c r="E214" t="s">
        <v>80</v>
      </c>
      <c r="F214" t="s">
        <v>794</v>
      </c>
    </row>
    <row r="215" spans="2:8" x14ac:dyDescent="0.35">
      <c r="B215" t="s">
        <v>61</v>
      </c>
      <c r="C215" t="s">
        <v>367</v>
      </c>
      <c r="D215" t="s">
        <v>795</v>
      </c>
      <c r="E215" t="s">
        <v>82</v>
      </c>
      <c r="F215" t="s">
        <v>796</v>
      </c>
      <c r="G215" t="s">
        <v>797</v>
      </c>
      <c r="H215" t="s">
        <v>798</v>
      </c>
    </row>
    <row r="216" spans="2:8" x14ac:dyDescent="0.35">
      <c r="B216" t="s">
        <v>61</v>
      </c>
      <c r="C216" t="s">
        <v>31</v>
      </c>
      <c r="D216" t="s">
        <v>799</v>
      </c>
      <c r="E216" t="s">
        <v>82</v>
      </c>
      <c r="F216" t="s">
        <v>796</v>
      </c>
      <c r="G216" t="s">
        <v>797</v>
      </c>
      <c r="H216" t="s">
        <v>798</v>
      </c>
    </row>
    <row r="217" spans="2:8" x14ac:dyDescent="0.35">
      <c r="B217" t="s">
        <v>64</v>
      </c>
      <c r="C217" t="s">
        <v>33</v>
      </c>
      <c r="D217" t="s">
        <v>800</v>
      </c>
      <c r="E217" t="s">
        <v>84</v>
      </c>
      <c r="F217" t="s">
        <v>801</v>
      </c>
      <c r="G217" t="s">
        <v>802</v>
      </c>
      <c r="H217" t="s">
        <v>803</v>
      </c>
    </row>
    <row r="218" spans="2:8" x14ac:dyDescent="0.35">
      <c r="B218" t="s">
        <v>67</v>
      </c>
      <c r="C218" t="s">
        <v>35</v>
      </c>
      <c r="D218" t="s">
        <v>390</v>
      </c>
      <c r="E218" t="s">
        <v>86</v>
      </c>
      <c r="F218" t="s">
        <v>804</v>
      </c>
      <c r="G218" t="s">
        <v>802</v>
      </c>
      <c r="H218" t="s">
        <v>803</v>
      </c>
    </row>
    <row r="219" spans="2:8" x14ac:dyDescent="0.35">
      <c r="B219" t="s">
        <v>70</v>
      </c>
      <c r="C219" t="s">
        <v>35</v>
      </c>
      <c r="D219" t="s">
        <v>581</v>
      </c>
      <c r="E219" t="s">
        <v>88</v>
      </c>
      <c r="F219" t="s">
        <v>805</v>
      </c>
    </row>
    <row r="220" spans="2:8" x14ac:dyDescent="0.35">
      <c r="B220" t="s">
        <v>52</v>
      </c>
      <c r="C220" t="s">
        <v>37</v>
      </c>
      <c r="D220" t="s">
        <v>806</v>
      </c>
      <c r="E220" t="s">
        <v>90</v>
      </c>
      <c r="F220" t="s">
        <v>807</v>
      </c>
    </row>
    <row r="221" spans="2:8" x14ac:dyDescent="0.35">
      <c r="B221" t="s">
        <v>55</v>
      </c>
      <c r="C221" t="s">
        <v>39</v>
      </c>
      <c r="D221" t="s">
        <v>808</v>
      </c>
      <c r="E221" t="s">
        <v>92</v>
      </c>
      <c r="F221" t="s">
        <v>406</v>
      </c>
    </row>
    <row r="222" spans="2:8" x14ac:dyDescent="0.35">
      <c r="B222" t="s">
        <v>58</v>
      </c>
      <c r="C222" t="s">
        <v>41</v>
      </c>
      <c r="D222" t="s">
        <v>809</v>
      </c>
      <c r="E222" t="s">
        <v>94</v>
      </c>
      <c r="F222" t="s">
        <v>810</v>
      </c>
      <c r="G222" t="s">
        <v>811</v>
      </c>
      <c r="H222" t="s">
        <v>812</v>
      </c>
    </row>
    <row r="223" spans="2:8" x14ac:dyDescent="0.35">
      <c r="B223" t="s">
        <v>61</v>
      </c>
      <c r="C223" t="s">
        <v>43</v>
      </c>
      <c r="D223" t="s">
        <v>460</v>
      </c>
      <c r="E223" t="s">
        <v>96</v>
      </c>
      <c r="F223" t="s">
        <v>813</v>
      </c>
      <c r="G223" t="s">
        <v>811</v>
      </c>
      <c r="H223" t="s">
        <v>812</v>
      </c>
    </row>
    <row r="224" spans="2:8" x14ac:dyDescent="0.35">
      <c r="B224" t="s">
        <v>64</v>
      </c>
      <c r="C224" t="s">
        <v>45</v>
      </c>
      <c r="D224" t="s">
        <v>814</v>
      </c>
      <c r="E224" t="s">
        <v>98</v>
      </c>
      <c r="F224" t="s">
        <v>690</v>
      </c>
      <c r="G224" t="s">
        <v>811</v>
      </c>
      <c r="H224" t="s">
        <v>812</v>
      </c>
    </row>
    <row r="225" spans="2:8" x14ac:dyDescent="0.35">
      <c r="B225" t="s">
        <v>67</v>
      </c>
      <c r="C225" t="s">
        <v>49</v>
      </c>
      <c r="D225" t="s">
        <v>815</v>
      </c>
      <c r="E225" t="s">
        <v>100</v>
      </c>
      <c r="F225" t="s">
        <v>816</v>
      </c>
      <c r="G225" t="s">
        <v>817</v>
      </c>
      <c r="H225" t="s">
        <v>818</v>
      </c>
    </row>
    <row r="226" spans="2:8" x14ac:dyDescent="0.35">
      <c r="B226" t="s">
        <v>70</v>
      </c>
      <c r="C226" t="s">
        <v>20</v>
      </c>
      <c r="D226" t="s">
        <v>378</v>
      </c>
      <c r="E226" t="s">
        <v>102</v>
      </c>
      <c r="F226" t="s">
        <v>822</v>
      </c>
      <c r="G226" t="s">
        <v>817</v>
      </c>
      <c r="H226" t="s">
        <v>823</v>
      </c>
    </row>
    <row r="227" spans="2:8" x14ac:dyDescent="0.35">
      <c r="B227" t="s">
        <v>52</v>
      </c>
      <c r="C227" t="s">
        <v>22</v>
      </c>
      <c r="D227" t="s">
        <v>824</v>
      </c>
      <c r="E227" t="s">
        <v>104</v>
      </c>
      <c r="F227" t="s">
        <v>390</v>
      </c>
      <c r="G227" t="s">
        <v>817</v>
      </c>
      <c r="H227" t="s">
        <v>823</v>
      </c>
    </row>
    <row r="228" spans="2:8" x14ac:dyDescent="0.35">
      <c r="B228" t="s">
        <v>55</v>
      </c>
      <c r="C228" t="s">
        <v>24</v>
      </c>
      <c r="D228" t="s">
        <v>825</v>
      </c>
      <c r="E228" t="s">
        <v>104</v>
      </c>
      <c r="F228" t="s">
        <v>583</v>
      </c>
    </row>
    <row r="229" spans="2:8" x14ac:dyDescent="0.35">
      <c r="B229" t="s">
        <v>58</v>
      </c>
      <c r="C229" t="s">
        <v>26</v>
      </c>
      <c r="D229" t="s">
        <v>725</v>
      </c>
      <c r="E229" t="s">
        <v>106</v>
      </c>
      <c r="F229" t="s">
        <v>597</v>
      </c>
    </row>
    <row r="230" spans="2:8" x14ac:dyDescent="0.35">
      <c r="B230" t="s">
        <v>61</v>
      </c>
      <c r="C230" t="s">
        <v>28</v>
      </c>
      <c r="D230" t="s">
        <v>826</v>
      </c>
      <c r="E230" t="s">
        <v>108</v>
      </c>
      <c r="F230" t="s">
        <v>827</v>
      </c>
      <c r="G230" t="s">
        <v>828</v>
      </c>
      <c r="H230" t="s">
        <v>829</v>
      </c>
    </row>
    <row r="231" spans="2:8" x14ac:dyDescent="0.35">
      <c r="B231" t="s">
        <v>64</v>
      </c>
      <c r="C231" t="s">
        <v>367</v>
      </c>
      <c r="D231" t="s">
        <v>623</v>
      </c>
      <c r="E231" t="s">
        <v>110</v>
      </c>
      <c r="F231" t="s">
        <v>830</v>
      </c>
      <c r="G231" t="s">
        <v>828</v>
      </c>
      <c r="H231" t="s">
        <v>829</v>
      </c>
    </row>
    <row r="232" spans="2:8" x14ac:dyDescent="0.35">
      <c r="B232" t="s">
        <v>67</v>
      </c>
      <c r="C232" t="s">
        <v>31</v>
      </c>
      <c r="D232" t="s">
        <v>781</v>
      </c>
      <c r="E232" t="s">
        <v>112</v>
      </c>
      <c r="F232" t="s">
        <v>831</v>
      </c>
    </row>
    <row r="233" spans="2:8" x14ac:dyDescent="0.35">
      <c r="B233" t="s">
        <v>70</v>
      </c>
      <c r="C233" t="s">
        <v>33</v>
      </c>
      <c r="D233" t="s">
        <v>832</v>
      </c>
      <c r="E233" t="s">
        <v>114</v>
      </c>
      <c r="F233" t="s">
        <v>833</v>
      </c>
      <c r="G233" t="s">
        <v>834</v>
      </c>
      <c r="H233" t="s">
        <v>835</v>
      </c>
    </row>
    <row r="234" spans="2:8" x14ac:dyDescent="0.35">
      <c r="B234" t="s">
        <v>52</v>
      </c>
      <c r="C234" t="s">
        <v>35</v>
      </c>
      <c r="D234" t="s">
        <v>836</v>
      </c>
      <c r="E234" t="s">
        <v>116</v>
      </c>
      <c r="F234" t="s">
        <v>837</v>
      </c>
    </row>
    <row r="235" spans="2:8" x14ac:dyDescent="0.35">
      <c r="B235" t="s">
        <v>55</v>
      </c>
      <c r="C235" t="s">
        <v>37</v>
      </c>
      <c r="D235" t="s">
        <v>838</v>
      </c>
      <c r="E235" t="s">
        <v>118</v>
      </c>
      <c r="F235" t="s">
        <v>561</v>
      </c>
    </row>
    <row r="236" spans="2:8" x14ac:dyDescent="0.35">
      <c r="B236" t="s">
        <v>55</v>
      </c>
      <c r="C236" t="s">
        <v>37</v>
      </c>
      <c r="D236" t="s">
        <v>838</v>
      </c>
      <c r="E236" t="s">
        <v>120</v>
      </c>
      <c r="F236" t="s">
        <v>839</v>
      </c>
    </row>
    <row r="237" spans="2:8" x14ac:dyDescent="0.35">
      <c r="B237" t="s">
        <v>58</v>
      </c>
      <c r="C237" t="s">
        <v>39</v>
      </c>
      <c r="D237" t="s">
        <v>840</v>
      </c>
      <c r="E237" t="s">
        <v>122</v>
      </c>
      <c r="F237" t="s">
        <v>655</v>
      </c>
    </row>
    <row r="238" spans="2:8" x14ac:dyDescent="0.35">
      <c r="B238" t="s">
        <v>61</v>
      </c>
      <c r="C238" t="s">
        <v>41</v>
      </c>
      <c r="D238" t="s">
        <v>841</v>
      </c>
      <c r="E238" t="s">
        <v>124</v>
      </c>
      <c r="F238" t="s">
        <v>842</v>
      </c>
      <c r="G238" t="s">
        <v>843</v>
      </c>
      <c r="H238" t="s">
        <v>844</v>
      </c>
    </row>
    <row r="239" spans="2:8" x14ac:dyDescent="0.35">
      <c r="B239" t="s">
        <v>64</v>
      </c>
      <c r="C239" t="s">
        <v>43</v>
      </c>
      <c r="D239" t="s">
        <v>548</v>
      </c>
      <c r="E239" t="s">
        <v>72</v>
      </c>
      <c r="F239" t="s">
        <v>845</v>
      </c>
    </row>
    <row r="240" spans="2:8" x14ac:dyDescent="0.35">
      <c r="B240" t="s">
        <v>64</v>
      </c>
      <c r="C240" t="s">
        <v>45</v>
      </c>
      <c r="D240" t="s">
        <v>387</v>
      </c>
      <c r="E240" t="s">
        <v>72</v>
      </c>
      <c r="F240" t="s">
        <v>845</v>
      </c>
    </row>
    <row r="241" spans="2:8" x14ac:dyDescent="0.35">
      <c r="B241" t="s">
        <v>67</v>
      </c>
      <c r="C241" t="s">
        <v>47</v>
      </c>
      <c r="D241" t="s">
        <v>846</v>
      </c>
      <c r="E241" t="s">
        <v>74</v>
      </c>
      <c r="F241" t="s">
        <v>847</v>
      </c>
      <c r="G241" t="s">
        <v>848</v>
      </c>
      <c r="H241" t="s">
        <v>844</v>
      </c>
    </row>
    <row r="242" spans="2:8" x14ac:dyDescent="0.35">
      <c r="B242" t="s">
        <v>70</v>
      </c>
      <c r="C242" t="s">
        <v>20</v>
      </c>
      <c r="D242" t="s">
        <v>849</v>
      </c>
      <c r="E242" t="s">
        <v>76</v>
      </c>
      <c r="F242" t="s">
        <v>850</v>
      </c>
      <c r="G242" t="s">
        <v>851</v>
      </c>
      <c r="H242" t="s">
        <v>844</v>
      </c>
    </row>
    <row r="243" spans="2:8" x14ac:dyDescent="0.35">
      <c r="B243" t="s">
        <v>52</v>
      </c>
      <c r="C243" t="s">
        <v>22</v>
      </c>
      <c r="D243" t="s">
        <v>527</v>
      </c>
      <c r="E243" t="s">
        <v>78</v>
      </c>
      <c r="F243" t="s">
        <v>852</v>
      </c>
      <c r="G243" t="s">
        <v>851</v>
      </c>
      <c r="H243" t="s">
        <v>844</v>
      </c>
    </row>
    <row r="244" spans="2:8" x14ac:dyDescent="0.35">
      <c r="B244" t="s">
        <v>55</v>
      </c>
      <c r="C244" t="s">
        <v>24</v>
      </c>
      <c r="D244" t="s">
        <v>853</v>
      </c>
      <c r="E244" t="s">
        <v>80</v>
      </c>
      <c r="F244" t="s">
        <v>854</v>
      </c>
    </row>
    <row r="245" spans="2:8" x14ac:dyDescent="0.35">
      <c r="B245" t="s">
        <v>58</v>
      </c>
      <c r="C245" t="s">
        <v>26</v>
      </c>
      <c r="D245" t="s">
        <v>855</v>
      </c>
      <c r="E245" t="s">
        <v>82</v>
      </c>
      <c r="F245" t="s">
        <v>625</v>
      </c>
    </row>
    <row r="246" spans="2:8" x14ac:dyDescent="0.35">
      <c r="B246" t="s">
        <v>61</v>
      </c>
      <c r="C246" t="s">
        <v>28</v>
      </c>
      <c r="D246" t="s">
        <v>856</v>
      </c>
      <c r="E246" t="s">
        <v>84</v>
      </c>
      <c r="F246" t="s">
        <v>475</v>
      </c>
      <c r="G246" t="s">
        <v>857</v>
      </c>
      <c r="H246" t="s">
        <v>858</v>
      </c>
    </row>
    <row r="247" spans="2:8" x14ac:dyDescent="0.35">
      <c r="B247" t="s">
        <v>64</v>
      </c>
      <c r="C247" t="s">
        <v>367</v>
      </c>
      <c r="D247" t="s">
        <v>856</v>
      </c>
      <c r="E247" t="s">
        <v>86</v>
      </c>
      <c r="F247" t="s">
        <v>859</v>
      </c>
      <c r="G247" t="s">
        <v>860</v>
      </c>
      <c r="H247" t="s">
        <v>858</v>
      </c>
    </row>
    <row r="248" spans="2:8" x14ac:dyDescent="0.35">
      <c r="B248" t="s">
        <v>67</v>
      </c>
      <c r="C248" t="s">
        <v>31</v>
      </c>
      <c r="D248" t="s">
        <v>861</v>
      </c>
      <c r="E248" t="s">
        <v>88</v>
      </c>
      <c r="F248" t="s">
        <v>881</v>
      </c>
      <c r="G248" t="s">
        <v>860</v>
      </c>
      <c r="H248" t="s">
        <v>858</v>
      </c>
    </row>
    <row r="249" spans="2:8" x14ac:dyDescent="0.35">
      <c r="B249" t="s">
        <v>70</v>
      </c>
      <c r="C249" t="s">
        <v>33</v>
      </c>
      <c r="D249" t="s">
        <v>862</v>
      </c>
      <c r="E249" t="s">
        <v>90</v>
      </c>
      <c r="F249" t="s">
        <v>863</v>
      </c>
      <c r="G249" t="s">
        <v>860</v>
      </c>
      <c r="H249" t="s">
        <v>858</v>
      </c>
    </row>
    <row r="250" spans="2:8" x14ac:dyDescent="0.35">
      <c r="B250" t="s">
        <v>52</v>
      </c>
      <c r="C250" t="s">
        <v>35</v>
      </c>
      <c r="D250" t="s">
        <v>864</v>
      </c>
      <c r="E250" t="s">
        <v>92</v>
      </c>
      <c r="F250" t="s">
        <v>865</v>
      </c>
      <c r="G250" t="s">
        <v>866</v>
      </c>
      <c r="H250" t="s">
        <v>858</v>
      </c>
    </row>
    <row r="251" spans="2:8" x14ac:dyDescent="0.35">
      <c r="B251" t="s">
        <v>55</v>
      </c>
      <c r="C251" t="s">
        <v>37</v>
      </c>
      <c r="D251" t="s">
        <v>867</v>
      </c>
      <c r="E251" t="s">
        <v>94</v>
      </c>
      <c r="F251" t="s">
        <v>868</v>
      </c>
      <c r="G251" t="s">
        <v>866</v>
      </c>
      <c r="H251" t="s">
        <v>858</v>
      </c>
    </row>
    <row r="252" spans="2:8" x14ac:dyDescent="0.35">
      <c r="B252" t="s">
        <v>58</v>
      </c>
      <c r="C252" t="s">
        <v>39</v>
      </c>
      <c r="D252" t="s">
        <v>869</v>
      </c>
      <c r="E252" t="s">
        <v>96</v>
      </c>
      <c r="F252" t="s">
        <v>870</v>
      </c>
      <c r="G252" t="s">
        <v>871</v>
      </c>
      <c r="H252" t="s">
        <v>858</v>
      </c>
    </row>
    <row r="253" spans="2:8" x14ac:dyDescent="0.35">
      <c r="B253" t="s">
        <v>61</v>
      </c>
      <c r="C253" t="s">
        <v>41</v>
      </c>
      <c r="D253" t="s">
        <v>872</v>
      </c>
      <c r="E253" t="s">
        <v>98</v>
      </c>
      <c r="F253" t="s">
        <v>390</v>
      </c>
      <c r="G253" t="s">
        <v>873</v>
      </c>
      <c r="H253" t="s">
        <v>858</v>
      </c>
    </row>
    <row r="254" spans="2:8" x14ac:dyDescent="0.35">
      <c r="B254" t="s">
        <v>64</v>
      </c>
      <c r="C254" t="s">
        <v>43</v>
      </c>
      <c r="D254" t="s">
        <v>390</v>
      </c>
      <c r="E254" t="s">
        <v>98</v>
      </c>
      <c r="F254" t="s">
        <v>694</v>
      </c>
      <c r="G254" t="s">
        <v>874</v>
      </c>
      <c r="H254" t="s">
        <v>858</v>
      </c>
    </row>
    <row r="255" spans="2:8" x14ac:dyDescent="0.35">
      <c r="B255" t="s">
        <v>67</v>
      </c>
      <c r="C255" t="s">
        <v>43</v>
      </c>
      <c r="D255" t="s">
        <v>875</v>
      </c>
      <c r="E255" t="s">
        <v>100</v>
      </c>
      <c r="F255" t="s">
        <v>876</v>
      </c>
      <c r="G255" t="s">
        <v>874</v>
      </c>
      <c r="H255" t="s">
        <v>858</v>
      </c>
    </row>
    <row r="256" spans="2:8" x14ac:dyDescent="0.35">
      <c r="B256" t="s">
        <v>70</v>
      </c>
      <c r="C256" t="s">
        <v>45</v>
      </c>
      <c r="D256" t="s">
        <v>877</v>
      </c>
      <c r="E256" t="s">
        <v>102</v>
      </c>
      <c r="F256" t="s">
        <v>878</v>
      </c>
      <c r="G256" t="s">
        <v>874</v>
      </c>
      <c r="H256" t="s">
        <v>858</v>
      </c>
    </row>
    <row r="257" spans="2:8" x14ac:dyDescent="0.35">
      <c r="B257" t="s">
        <v>52</v>
      </c>
      <c r="C257" t="s">
        <v>49</v>
      </c>
      <c r="D257" t="s">
        <v>879</v>
      </c>
      <c r="E257" t="s">
        <v>104</v>
      </c>
      <c r="F257" t="s">
        <v>403</v>
      </c>
      <c r="G257" t="s">
        <v>880</v>
      </c>
      <c r="H257" t="s">
        <v>858</v>
      </c>
    </row>
    <row r="258" spans="2:8" x14ac:dyDescent="0.35">
      <c r="B258" t="s">
        <v>55</v>
      </c>
      <c r="C258" t="s">
        <v>20</v>
      </c>
      <c r="D258" t="s">
        <v>882</v>
      </c>
      <c r="E258" t="s">
        <v>106</v>
      </c>
      <c r="F258" t="s">
        <v>570</v>
      </c>
      <c r="G258" t="s">
        <v>880</v>
      </c>
      <c r="H258" t="s">
        <v>858</v>
      </c>
    </row>
    <row r="259" spans="2:8" x14ac:dyDescent="0.35">
      <c r="B259" t="s">
        <v>58</v>
      </c>
      <c r="C259" t="s">
        <v>22</v>
      </c>
      <c r="D259" t="s">
        <v>883</v>
      </c>
      <c r="E259" t="s">
        <v>108</v>
      </c>
      <c r="F259" t="s">
        <v>815</v>
      </c>
    </row>
    <row r="260" spans="2:8" x14ac:dyDescent="0.35">
      <c r="B260" t="s">
        <v>61</v>
      </c>
      <c r="C260" t="s">
        <v>24</v>
      </c>
      <c r="D260" t="s">
        <v>840</v>
      </c>
      <c r="E260" t="s">
        <v>110</v>
      </c>
      <c r="F260" t="s">
        <v>884</v>
      </c>
      <c r="G260" t="s">
        <v>885</v>
      </c>
      <c r="H260" t="s">
        <v>858</v>
      </c>
    </row>
    <row r="261" spans="2:8" x14ac:dyDescent="0.35">
      <c r="B261" t="s">
        <v>64</v>
      </c>
      <c r="C261" t="s">
        <v>26</v>
      </c>
      <c r="D261" t="s">
        <v>886</v>
      </c>
      <c r="E261" t="s">
        <v>112</v>
      </c>
      <c r="F261" t="s">
        <v>381</v>
      </c>
      <c r="G261" t="s">
        <v>887</v>
      </c>
      <c r="H261" t="s">
        <v>844</v>
      </c>
    </row>
    <row r="262" spans="2:8" x14ac:dyDescent="0.35">
      <c r="B262" t="s">
        <v>67</v>
      </c>
      <c r="C262" t="s">
        <v>28</v>
      </c>
      <c r="D262" t="s">
        <v>575</v>
      </c>
      <c r="E262" t="s">
        <v>114</v>
      </c>
      <c r="F262" t="s">
        <v>888</v>
      </c>
    </row>
    <row r="263" spans="2:8" x14ac:dyDescent="0.35">
      <c r="B263" t="s">
        <v>70</v>
      </c>
      <c r="C263" t="s">
        <v>367</v>
      </c>
      <c r="D263" t="s">
        <v>889</v>
      </c>
      <c r="E263" t="s">
        <v>116</v>
      </c>
      <c r="F263" t="s">
        <v>570</v>
      </c>
      <c r="G263" t="s">
        <v>890</v>
      </c>
      <c r="H263" t="s">
        <v>844</v>
      </c>
    </row>
    <row r="264" spans="2:8" x14ac:dyDescent="0.35">
      <c r="B264" t="s">
        <v>52</v>
      </c>
      <c r="C264" t="s">
        <v>31</v>
      </c>
      <c r="D264" t="s">
        <v>394</v>
      </c>
      <c r="E264" t="s">
        <v>118</v>
      </c>
      <c r="F264" t="s">
        <v>942</v>
      </c>
      <c r="G264" t="s">
        <v>891</v>
      </c>
      <c r="H264" t="s">
        <v>892</v>
      </c>
    </row>
    <row r="265" spans="2:8" x14ac:dyDescent="0.35">
      <c r="B265" t="s">
        <v>52</v>
      </c>
      <c r="C265" t="s">
        <v>33</v>
      </c>
      <c r="D265" t="s">
        <v>893</v>
      </c>
      <c r="E265" t="s">
        <v>118</v>
      </c>
      <c r="F265" t="s">
        <v>942</v>
      </c>
      <c r="G265" t="s">
        <v>891</v>
      </c>
      <c r="H265" t="s">
        <v>892</v>
      </c>
    </row>
    <row r="266" spans="2:8" x14ac:dyDescent="0.35">
      <c r="B266" t="s">
        <v>55</v>
      </c>
      <c r="C266" t="s">
        <v>35</v>
      </c>
      <c r="D266" t="s">
        <v>894</v>
      </c>
      <c r="E266" t="s">
        <v>120</v>
      </c>
      <c r="F266" t="s">
        <v>507</v>
      </c>
    </row>
    <row r="267" spans="2:8" x14ac:dyDescent="0.35">
      <c r="B267" t="s">
        <v>58</v>
      </c>
      <c r="C267" t="s">
        <v>37</v>
      </c>
      <c r="D267" t="s">
        <v>627</v>
      </c>
      <c r="E267" t="s">
        <v>122</v>
      </c>
      <c r="F267" t="s">
        <v>895</v>
      </c>
      <c r="G267" t="s">
        <v>896</v>
      </c>
      <c r="H267" t="s">
        <v>892</v>
      </c>
    </row>
    <row r="268" spans="2:8" x14ac:dyDescent="0.35">
      <c r="B268" t="s">
        <v>61</v>
      </c>
      <c r="C268" t="s">
        <v>39</v>
      </c>
      <c r="D268" t="s">
        <v>897</v>
      </c>
      <c r="E268" t="s">
        <v>124</v>
      </c>
      <c r="F268" t="s">
        <v>898</v>
      </c>
      <c r="G268" t="s">
        <v>899</v>
      </c>
      <c r="H268" t="s">
        <v>835</v>
      </c>
    </row>
    <row r="269" spans="2:8" x14ac:dyDescent="0.35">
      <c r="B269" t="s">
        <v>64</v>
      </c>
      <c r="C269" t="s">
        <v>41</v>
      </c>
      <c r="D269" t="s">
        <v>685</v>
      </c>
      <c r="E269" t="s">
        <v>72</v>
      </c>
      <c r="F269" t="s">
        <v>900</v>
      </c>
      <c r="G269" t="s">
        <v>899</v>
      </c>
      <c r="H269" t="s">
        <v>835</v>
      </c>
    </row>
    <row r="270" spans="2:8" x14ac:dyDescent="0.35">
      <c r="B270" t="s">
        <v>67</v>
      </c>
      <c r="C270" t="s">
        <v>43</v>
      </c>
      <c r="D270" t="s">
        <v>901</v>
      </c>
      <c r="E270" t="s">
        <v>74</v>
      </c>
      <c r="F270" t="s">
        <v>902</v>
      </c>
      <c r="G270" t="s">
        <v>903</v>
      </c>
      <c r="H270" t="s">
        <v>829</v>
      </c>
    </row>
    <row r="271" spans="2:8" x14ac:dyDescent="0.35">
      <c r="B271" t="s">
        <v>67</v>
      </c>
      <c r="C271" t="s">
        <v>43</v>
      </c>
      <c r="D271" t="s">
        <v>901</v>
      </c>
      <c r="E271" t="s">
        <v>76</v>
      </c>
      <c r="F271" t="s">
        <v>904</v>
      </c>
      <c r="G271" t="s">
        <v>903</v>
      </c>
      <c r="H271" t="s">
        <v>829</v>
      </c>
    </row>
    <row r="272" spans="2:8" x14ac:dyDescent="0.35">
      <c r="B272" t="s">
        <v>70</v>
      </c>
      <c r="C272" t="s">
        <v>45</v>
      </c>
      <c r="D272" t="s">
        <v>737</v>
      </c>
      <c r="E272" t="s">
        <v>78</v>
      </c>
      <c r="F272" t="s">
        <v>411</v>
      </c>
      <c r="G272" t="s">
        <v>903</v>
      </c>
      <c r="H272" t="s">
        <v>829</v>
      </c>
    </row>
    <row r="273" spans="2:8" x14ac:dyDescent="0.35">
      <c r="B273" t="s">
        <v>52</v>
      </c>
      <c r="C273" t="s">
        <v>47</v>
      </c>
      <c r="D273" t="s">
        <v>905</v>
      </c>
      <c r="E273" t="s">
        <v>80</v>
      </c>
      <c r="F273" t="s">
        <v>906</v>
      </c>
      <c r="G273" t="s">
        <v>907</v>
      </c>
      <c r="H273" t="s">
        <v>829</v>
      </c>
    </row>
    <row r="274" spans="2:8" x14ac:dyDescent="0.35">
      <c r="B274" t="s">
        <v>55</v>
      </c>
      <c r="C274" t="s">
        <v>20</v>
      </c>
      <c r="D274" t="s">
        <v>908</v>
      </c>
      <c r="E274" t="s">
        <v>82</v>
      </c>
      <c r="F274" t="s">
        <v>909</v>
      </c>
      <c r="G274" t="s">
        <v>907</v>
      </c>
      <c r="H274" t="s">
        <v>829</v>
      </c>
    </row>
    <row r="275" spans="2:8" x14ac:dyDescent="0.35">
      <c r="B275" t="s">
        <v>58</v>
      </c>
      <c r="C275" t="s">
        <v>22</v>
      </c>
      <c r="D275" t="s">
        <v>749</v>
      </c>
      <c r="E275" t="s">
        <v>84</v>
      </c>
      <c r="F275" t="s">
        <v>909</v>
      </c>
      <c r="G275" t="s">
        <v>910</v>
      </c>
      <c r="H275" t="s">
        <v>911</v>
      </c>
    </row>
    <row r="276" spans="2:8" x14ac:dyDescent="0.35">
      <c r="B276" t="s">
        <v>61</v>
      </c>
      <c r="C276" t="s">
        <v>24</v>
      </c>
      <c r="D276" t="s">
        <v>912</v>
      </c>
      <c r="E276" t="s">
        <v>86</v>
      </c>
      <c r="F276" t="s">
        <v>913</v>
      </c>
      <c r="G276" t="s">
        <v>914</v>
      </c>
      <c r="H276" t="s">
        <v>911</v>
      </c>
    </row>
    <row r="277" spans="2:8" x14ac:dyDescent="0.35">
      <c r="B277" t="s">
        <v>64</v>
      </c>
      <c r="C277" t="s">
        <v>26</v>
      </c>
      <c r="D277" t="s">
        <v>804</v>
      </c>
      <c r="E277" t="s">
        <v>88</v>
      </c>
      <c r="F277" t="s">
        <v>592</v>
      </c>
      <c r="G277" t="s">
        <v>914</v>
      </c>
      <c r="H277" t="s">
        <v>823</v>
      </c>
    </row>
    <row r="278" spans="2:8" x14ac:dyDescent="0.35">
      <c r="B278" t="s">
        <v>67</v>
      </c>
      <c r="C278" t="s">
        <v>28</v>
      </c>
      <c r="D278" t="s">
        <v>878</v>
      </c>
      <c r="E278" t="s">
        <v>90</v>
      </c>
      <c r="F278" t="s">
        <v>915</v>
      </c>
      <c r="G278" t="s">
        <v>914</v>
      </c>
      <c r="H278" t="s">
        <v>823</v>
      </c>
    </row>
    <row r="279" spans="2:8" x14ac:dyDescent="0.35">
      <c r="B279" t="s">
        <v>70</v>
      </c>
      <c r="C279" t="s">
        <v>367</v>
      </c>
      <c r="D279" t="s">
        <v>916</v>
      </c>
      <c r="E279" t="s">
        <v>92</v>
      </c>
      <c r="F279" t="s">
        <v>390</v>
      </c>
      <c r="G279" t="s">
        <v>914</v>
      </c>
      <c r="H279" t="s">
        <v>823</v>
      </c>
    </row>
    <row r="280" spans="2:8" x14ac:dyDescent="0.35">
      <c r="B280" t="s">
        <v>52</v>
      </c>
      <c r="C280" t="s">
        <v>31</v>
      </c>
      <c r="D280" t="s">
        <v>917</v>
      </c>
      <c r="E280" t="s">
        <v>92</v>
      </c>
      <c r="F280" t="s">
        <v>918</v>
      </c>
      <c r="G280" t="s">
        <v>919</v>
      </c>
      <c r="H280" t="s">
        <v>812</v>
      </c>
    </row>
    <row r="281" spans="2:8" x14ac:dyDescent="0.35">
      <c r="B281" t="s">
        <v>55</v>
      </c>
      <c r="C281" t="s">
        <v>33</v>
      </c>
      <c r="D281" t="s">
        <v>943</v>
      </c>
      <c r="E281" t="s">
        <v>94</v>
      </c>
      <c r="F281" t="s">
        <v>496</v>
      </c>
    </row>
    <row r="282" spans="2:8" x14ac:dyDescent="0.35">
      <c r="B282" t="s">
        <v>58</v>
      </c>
      <c r="C282" t="s">
        <v>35</v>
      </c>
      <c r="D282" t="s">
        <v>920</v>
      </c>
      <c r="E282" t="s">
        <v>96</v>
      </c>
      <c r="F282" t="s">
        <v>921</v>
      </c>
      <c r="G282" t="s">
        <v>922</v>
      </c>
      <c r="H282" t="s">
        <v>923</v>
      </c>
    </row>
    <row r="283" spans="2:8" x14ac:dyDescent="0.35">
      <c r="B283" t="s">
        <v>61</v>
      </c>
      <c r="C283" t="s">
        <v>37</v>
      </c>
      <c r="D283" t="s">
        <v>924</v>
      </c>
      <c r="E283" t="s">
        <v>98</v>
      </c>
      <c r="F283" t="s">
        <v>925</v>
      </c>
      <c r="G283" t="s">
        <v>922</v>
      </c>
      <c r="H283" t="s">
        <v>926</v>
      </c>
    </row>
    <row r="284" spans="2:8" x14ac:dyDescent="0.35">
      <c r="B284" t="s">
        <v>64</v>
      </c>
      <c r="C284" t="s">
        <v>39</v>
      </c>
      <c r="D284" t="s">
        <v>927</v>
      </c>
      <c r="E284" t="s">
        <v>100</v>
      </c>
      <c r="F284" t="s">
        <v>928</v>
      </c>
      <c r="G284" t="s">
        <v>929</v>
      </c>
      <c r="H284" t="s">
        <v>923</v>
      </c>
    </row>
    <row r="285" spans="2:8" x14ac:dyDescent="0.35">
      <c r="B285" t="s">
        <v>67</v>
      </c>
      <c r="C285" t="s">
        <v>41</v>
      </c>
      <c r="D285" t="s">
        <v>930</v>
      </c>
      <c r="E285" t="s">
        <v>102</v>
      </c>
      <c r="F285" t="s">
        <v>931</v>
      </c>
      <c r="G285" t="s">
        <v>929</v>
      </c>
      <c r="H285" t="s">
        <v>932</v>
      </c>
    </row>
    <row r="286" spans="2:8" x14ac:dyDescent="0.35">
      <c r="B286" t="s">
        <v>70</v>
      </c>
      <c r="C286" t="s">
        <v>43</v>
      </c>
      <c r="D286" t="s">
        <v>933</v>
      </c>
      <c r="E286" t="s">
        <v>104</v>
      </c>
      <c r="F286" t="s">
        <v>934</v>
      </c>
      <c r="G286" t="s">
        <v>935</v>
      </c>
      <c r="H286" t="s">
        <v>936</v>
      </c>
    </row>
    <row r="287" spans="2:8" x14ac:dyDescent="0.35">
      <c r="B287" t="s">
        <v>52</v>
      </c>
      <c r="C287" t="s">
        <v>45</v>
      </c>
      <c r="D287" t="s">
        <v>937</v>
      </c>
      <c r="E287" t="s">
        <v>106</v>
      </c>
      <c r="F287" t="s">
        <v>938</v>
      </c>
      <c r="G287" t="s">
        <v>939</v>
      </c>
      <c r="H287" t="s">
        <v>803</v>
      </c>
    </row>
    <row r="288" spans="2:8" x14ac:dyDescent="0.35">
      <c r="B288" t="s">
        <v>55</v>
      </c>
      <c r="C288" t="s">
        <v>49</v>
      </c>
      <c r="D288" t="s">
        <v>940</v>
      </c>
      <c r="E288" t="s">
        <v>108</v>
      </c>
      <c r="F288" t="s">
        <v>941</v>
      </c>
      <c r="G288" t="s">
        <v>939</v>
      </c>
      <c r="H288" t="s">
        <v>798</v>
      </c>
    </row>
    <row r="289" spans="2:8" x14ac:dyDescent="0.35">
      <c r="B289" t="s">
        <v>58</v>
      </c>
      <c r="C289" t="s">
        <v>20</v>
      </c>
      <c r="D289" t="s">
        <v>591</v>
      </c>
      <c r="E289" t="s">
        <v>110</v>
      </c>
      <c r="F289" t="s">
        <v>627</v>
      </c>
    </row>
    <row r="290" spans="2:8" x14ac:dyDescent="0.35">
      <c r="B290" t="s">
        <v>61</v>
      </c>
      <c r="C290" t="s">
        <v>22</v>
      </c>
      <c r="D290" t="s">
        <v>944</v>
      </c>
      <c r="E290" t="s">
        <v>112</v>
      </c>
      <c r="F290" t="s">
        <v>945</v>
      </c>
      <c r="G290" t="s">
        <v>939</v>
      </c>
      <c r="H290" t="s">
        <v>946</v>
      </c>
    </row>
    <row r="291" spans="2:8" x14ac:dyDescent="0.35">
      <c r="B291" t="s">
        <v>64</v>
      </c>
      <c r="C291" t="s">
        <v>24</v>
      </c>
      <c r="D291" t="s">
        <v>947</v>
      </c>
      <c r="E291" t="s">
        <v>114</v>
      </c>
      <c r="F291" t="s">
        <v>774</v>
      </c>
      <c r="G291" t="s">
        <v>948</v>
      </c>
      <c r="H291" t="s">
        <v>792</v>
      </c>
    </row>
    <row r="292" spans="2:8" x14ac:dyDescent="0.35">
      <c r="B292" t="s">
        <v>67</v>
      </c>
      <c r="C292" t="s">
        <v>26</v>
      </c>
      <c r="D292" t="s">
        <v>949</v>
      </c>
      <c r="E292" t="s">
        <v>116</v>
      </c>
      <c r="F292" t="s">
        <v>950</v>
      </c>
      <c r="G292" t="s">
        <v>951</v>
      </c>
      <c r="H292" t="s">
        <v>787</v>
      </c>
    </row>
    <row r="293" spans="2:8" x14ac:dyDescent="0.35">
      <c r="B293" t="s">
        <v>70</v>
      </c>
      <c r="C293" t="s">
        <v>28</v>
      </c>
      <c r="D293" t="s">
        <v>436</v>
      </c>
      <c r="E293" t="s">
        <v>118</v>
      </c>
      <c r="F293" t="s">
        <v>952</v>
      </c>
      <c r="G293" t="s">
        <v>951</v>
      </c>
      <c r="H293" t="s">
        <v>953</v>
      </c>
    </row>
    <row r="294" spans="2:8" x14ac:dyDescent="0.35">
      <c r="B294" t="s">
        <v>52</v>
      </c>
      <c r="C294" t="s">
        <v>367</v>
      </c>
      <c r="D294" t="s">
        <v>954</v>
      </c>
      <c r="E294" t="s">
        <v>120</v>
      </c>
      <c r="F294" t="s">
        <v>955</v>
      </c>
      <c r="G294" t="s">
        <v>951</v>
      </c>
      <c r="H294" t="s">
        <v>953</v>
      </c>
    </row>
    <row r="295" spans="2:8" x14ac:dyDescent="0.35">
      <c r="B295" t="s">
        <v>55</v>
      </c>
      <c r="C295" t="s">
        <v>31</v>
      </c>
      <c r="D295" t="s">
        <v>956</v>
      </c>
      <c r="E295" t="s">
        <v>122</v>
      </c>
      <c r="F295" t="s">
        <v>957</v>
      </c>
    </row>
    <row r="296" spans="2:8" x14ac:dyDescent="0.35">
      <c r="B296" t="s">
        <v>58</v>
      </c>
      <c r="C296" t="s">
        <v>33</v>
      </c>
      <c r="D296" t="s">
        <v>958</v>
      </c>
      <c r="E296" t="s">
        <v>124</v>
      </c>
      <c r="F296" t="s">
        <v>959</v>
      </c>
      <c r="G296" t="s">
        <v>951</v>
      </c>
      <c r="H296" t="s">
        <v>783</v>
      </c>
    </row>
    <row r="297" spans="2:8" x14ac:dyDescent="0.35">
      <c r="B297" t="s">
        <v>61</v>
      </c>
      <c r="C297" t="s">
        <v>35</v>
      </c>
      <c r="D297" t="s">
        <v>960</v>
      </c>
      <c r="E297" t="s">
        <v>72</v>
      </c>
      <c r="F297" t="s">
        <v>740</v>
      </c>
      <c r="G297" t="s">
        <v>951</v>
      </c>
      <c r="H297" t="s">
        <v>779</v>
      </c>
    </row>
    <row r="298" spans="2:8" x14ac:dyDescent="0.35">
      <c r="B298" t="s">
        <v>64</v>
      </c>
      <c r="C298" t="s">
        <v>37</v>
      </c>
      <c r="D298" t="s">
        <v>399</v>
      </c>
      <c r="E298" t="s">
        <v>74</v>
      </c>
      <c r="F298" t="s">
        <v>471</v>
      </c>
      <c r="G298" t="s">
        <v>961</v>
      </c>
      <c r="H298" t="s">
        <v>779</v>
      </c>
    </row>
    <row r="299" spans="2:8" x14ac:dyDescent="0.35">
      <c r="B299" t="s">
        <v>67</v>
      </c>
      <c r="C299" t="s">
        <v>39</v>
      </c>
      <c r="D299" t="s">
        <v>962</v>
      </c>
      <c r="E299" t="s">
        <v>76</v>
      </c>
      <c r="F299" t="s">
        <v>963</v>
      </c>
      <c r="G299" t="s">
        <v>964</v>
      </c>
      <c r="H299" t="s">
        <v>965</v>
      </c>
    </row>
    <row r="300" spans="2:8" x14ac:dyDescent="0.35">
      <c r="B300" t="s">
        <v>70</v>
      </c>
      <c r="C300" t="s">
        <v>41</v>
      </c>
      <c r="D300" t="s">
        <v>875</v>
      </c>
      <c r="E300" t="s">
        <v>78</v>
      </c>
      <c r="F300" t="s">
        <v>463</v>
      </c>
      <c r="G300" t="s">
        <v>964</v>
      </c>
      <c r="H300" t="s">
        <v>821</v>
      </c>
    </row>
    <row r="301" spans="2:8" x14ac:dyDescent="0.35">
      <c r="B301" t="s">
        <v>70</v>
      </c>
      <c r="C301" t="s">
        <v>43</v>
      </c>
      <c r="D301" t="s">
        <v>966</v>
      </c>
      <c r="E301" t="s">
        <v>78</v>
      </c>
      <c r="F301" t="s">
        <v>463</v>
      </c>
      <c r="G301" t="s">
        <v>964</v>
      </c>
      <c r="H301" t="s">
        <v>821</v>
      </c>
    </row>
    <row r="302" spans="2:8" x14ac:dyDescent="0.35">
      <c r="B302" t="s">
        <v>52</v>
      </c>
      <c r="C302" t="s">
        <v>45</v>
      </c>
      <c r="D302" t="s">
        <v>461</v>
      </c>
      <c r="E302" t="s">
        <v>80</v>
      </c>
      <c r="F302" t="s">
        <v>967</v>
      </c>
    </row>
    <row r="303" spans="2:8" x14ac:dyDescent="0.35">
      <c r="B303" t="s">
        <v>55</v>
      </c>
      <c r="C303" t="s">
        <v>47</v>
      </c>
      <c r="D303" t="s">
        <v>968</v>
      </c>
      <c r="E303" t="s">
        <v>82</v>
      </c>
      <c r="F303" t="s">
        <v>969</v>
      </c>
      <c r="G303" t="s">
        <v>964</v>
      </c>
      <c r="H303" t="s">
        <v>821</v>
      </c>
    </row>
    <row r="304" spans="2:8" x14ac:dyDescent="0.35">
      <c r="B304" t="s">
        <v>58</v>
      </c>
      <c r="C304" t="s">
        <v>20</v>
      </c>
      <c r="D304" t="s">
        <v>970</v>
      </c>
      <c r="E304" t="s">
        <v>84</v>
      </c>
      <c r="F304" t="s">
        <v>971</v>
      </c>
      <c r="G304" t="s">
        <v>964</v>
      </c>
      <c r="H304" t="s">
        <v>820</v>
      </c>
    </row>
    <row r="305" spans="2:8" x14ac:dyDescent="0.35">
      <c r="B305" t="s">
        <v>61</v>
      </c>
      <c r="C305" t="s">
        <v>22</v>
      </c>
      <c r="D305" t="s">
        <v>972</v>
      </c>
      <c r="E305" t="s">
        <v>86</v>
      </c>
      <c r="F305" t="s">
        <v>973</v>
      </c>
      <c r="G305" t="s">
        <v>964</v>
      </c>
      <c r="H305" t="s">
        <v>767</v>
      </c>
    </row>
    <row r="306" spans="2:8" x14ac:dyDescent="0.35">
      <c r="B306" t="s">
        <v>64</v>
      </c>
      <c r="C306" t="s">
        <v>24</v>
      </c>
      <c r="D306" t="s">
        <v>592</v>
      </c>
      <c r="E306" t="s">
        <v>88</v>
      </c>
      <c r="F306" t="s">
        <v>974</v>
      </c>
      <c r="G306" t="s">
        <v>975</v>
      </c>
      <c r="H306" t="s">
        <v>767</v>
      </c>
    </row>
    <row r="307" spans="2:8" x14ac:dyDescent="0.35">
      <c r="B307" t="s">
        <v>67</v>
      </c>
      <c r="C307" t="s">
        <v>26</v>
      </c>
      <c r="D307" t="s">
        <v>976</v>
      </c>
      <c r="E307" t="s">
        <v>90</v>
      </c>
      <c r="F307" t="s">
        <v>977</v>
      </c>
      <c r="G307" t="s">
        <v>964</v>
      </c>
      <c r="H307" t="s">
        <v>978</v>
      </c>
    </row>
    <row r="308" spans="2:8" x14ac:dyDescent="0.35">
      <c r="B308" t="s">
        <v>70</v>
      </c>
      <c r="C308" t="s">
        <v>28</v>
      </c>
      <c r="D308" t="s">
        <v>390</v>
      </c>
      <c r="E308" t="s">
        <v>92</v>
      </c>
      <c r="F308" t="s">
        <v>979</v>
      </c>
      <c r="G308" t="s">
        <v>964</v>
      </c>
      <c r="H308" t="s">
        <v>980</v>
      </c>
    </row>
    <row r="309" spans="2:8" x14ac:dyDescent="0.35">
      <c r="B309" t="s">
        <v>52</v>
      </c>
      <c r="C309" t="s">
        <v>28</v>
      </c>
      <c r="D309" t="s">
        <v>981</v>
      </c>
      <c r="E309" t="s">
        <v>94</v>
      </c>
      <c r="F309" t="s">
        <v>634</v>
      </c>
      <c r="G309" t="s">
        <v>975</v>
      </c>
      <c r="H309" t="s">
        <v>980</v>
      </c>
    </row>
    <row r="310" spans="2:8" x14ac:dyDescent="0.35">
      <c r="B310" t="s">
        <v>55</v>
      </c>
      <c r="C310" t="s">
        <v>367</v>
      </c>
      <c r="D310" t="s">
        <v>659</v>
      </c>
      <c r="E310" t="s">
        <v>96</v>
      </c>
      <c r="F310" t="s">
        <v>982</v>
      </c>
    </row>
    <row r="311" spans="2:8" x14ac:dyDescent="0.35">
      <c r="B311" t="s">
        <v>58</v>
      </c>
      <c r="C311" t="s">
        <v>31</v>
      </c>
      <c r="D311" t="s">
        <v>481</v>
      </c>
      <c r="E311" t="s">
        <v>98</v>
      </c>
      <c r="F311" t="s">
        <v>983</v>
      </c>
      <c r="G311" t="s">
        <v>964</v>
      </c>
      <c r="H311" t="s">
        <v>760</v>
      </c>
    </row>
    <row r="312" spans="2:8" x14ac:dyDescent="0.35">
      <c r="B312" t="s">
        <v>61</v>
      </c>
      <c r="C312" t="s">
        <v>33</v>
      </c>
      <c r="D312" t="s">
        <v>984</v>
      </c>
      <c r="E312" t="s">
        <v>100</v>
      </c>
      <c r="F312" t="s">
        <v>985</v>
      </c>
      <c r="G312" t="s">
        <v>964</v>
      </c>
      <c r="H312" t="s">
        <v>760</v>
      </c>
    </row>
    <row r="313" spans="2:8" x14ac:dyDescent="0.35">
      <c r="B313" t="s">
        <v>64</v>
      </c>
      <c r="C313" t="s">
        <v>35</v>
      </c>
      <c r="D313" t="s">
        <v>986</v>
      </c>
      <c r="E313" t="s">
        <v>102</v>
      </c>
      <c r="F313" t="s">
        <v>987</v>
      </c>
      <c r="G313" t="s">
        <v>964</v>
      </c>
      <c r="H313" t="s">
        <v>756</v>
      </c>
    </row>
    <row r="314" spans="2:8" x14ac:dyDescent="0.35">
      <c r="B314" t="s">
        <v>67</v>
      </c>
      <c r="C314" t="s">
        <v>37</v>
      </c>
      <c r="D314" t="s">
        <v>988</v>
      </c>
      <c r="E314" t="s">
        <v>104</v>
      </c>
      <c r="F314" t="s">
        <v>989</v>
      </c>
      <c r="G314" t="s">
        <v>964</v>
      </c>
      <c r="H314" t="s">
        <v>754</v>
      </c>
    </row>
    <row r="315" spans="2:8" x14ac:dyDescent="0.35">
      <c r="B315" t="s">
        <v>70</v>
      </c>
      <c r="C315" t="s">
        <v>39</v>
      </c>
      <c r="D315" t="s">
        <v>1005</v>
      </c>
      <c r="E315" t="s">
        <v>106</v>
      </c>
      <c r="F315" t="s">
        <v>390</v>
      </c>
      <c r="G315" t="s">
        <v>964</v>
      </c>
      <c r="H315" t="s">
        <v>754</v>
      </c>
    </row>
    <row r="316" spans="2:8" x14ac:dyDescent="0.35">
      <c r="B316" t="s">
        <v>52</v>
      </c>
      <c r="C316" t="s">
        <v>41</v>
      </c>
      <c r="D316" t="s">
        <v>990</v>
      </c>
      <c r="E316" t="s">
        <v>106</v>
      </c>
      <c r="F316" t="s">
        <v>375</v>
      </c>
      <c r="G316" t="s">
        <v>964</v>
      </c>
      <c r="H316" t="s">
        <v>751</v>
      </c>
    </row>
    <row r="317" spans="2:8" x14ac:dyDescent="0.35">
      <c r="B317" t="s">
        <v>55</v>
      </c>
      <c r="C317" t="s">
        <v>43</v>
      </c>
      <c r="D317" t="s">
        <v>991</v>
      </c>
      <c r="E317" t="s">
        <v>108</v>
      </c>
      <c r="F317" t="s">
        <v>992</v>
      </c>
      <c r="G317" t="s">
        <v>964</v>
      </c>
      <c r="H317" t="s">
        <v>746</v>
      </c>
    </row>
    <row r="318" spans="2:8" x14ac:dyDescent="0.35">
      <c r="B318" t="s">
        <v>58</v>
      </c>
      <c r="C318" t="s">
        <v>45</v>
      </c>
      <c r="D318" t="s">
        <v>993</v>
      </c>
      <c r="E318" t="s">
        <v>110</v>
      </c>
      <c r="F318" t="s">
        <v>659</v>
      </c>
      <c r="G318" t="s">
        <v>964</v>
      </c>
      <c r="H318" t="s">
        <v>746</v>
      </c>
    </row>
    <row r="319" spans="2:8" x14ac:dyDescent="0.35">
      <c r="B319" t="s">
        <v>61</v>
      </c>
      <c r="C319" t="s">
        <v>49</v>
      </c>
      <c r="D319" t="s">
        <v>994</v>
      </c>
      <c r="E319" t="s">
        <v>112</v>
      </c>
      <c r="F319" t="s">
        <v>995</v>
      </c>
    </row>
    <row r="320" spans="2:8" x14ac:dyDescent="0.35">
      <c r="B320" t="s">
        <v>64</v>
      </c>
      <c r="C320" t="s">
        <v>20</v>
      </c>
      <c r="D320" t="s">
        <v>566</v>
      </c>
      <c r="E320" t="s">
        <v>114</v>
      </c>
      <c r="F320" t="s">
        <v>996</v>
      </c>
      <c r="G320" t="s">
        <v>964</v>
      </c>
      <c r="H320" t="s">
        <v>997</v>
      </c>
    </row>
    <row r="321" spans="2:8" x14ac:dyDescent="0.35">
      <c r="B321" t="s">
        <v>67</v>
      </c>
      <c r="C321" t="s">
        <v>22</v>
      </c>
      <c r="D321" t="s">
        <v>636</v>
      </c>
      <c r="E321" t="s">
        <v>116</v>
      </c>
      <c r="F321" t="s">
        <v>998</v>
      </c>
    </row>
    <row r="322" spans="2:8" x14ac:dyDescent="0.35">
      <c r="B322" t="s">
        <v>70</v>
      </c>
      <c r="C322" t="s">
        <v>24</v>
      </c>
      <c r="D322" t="s">
        <v>716</v>
      </c>
      <c r="E322" t="s">
        <v>118</v>
      </c>
      <c r="F322" t="s">
        <v>999</v>
      </c>
    </row>
    <row r="323" spans="2:8" x14ac:dyDescent="0.35">
      <c r="B323" t="s">
        <v>70</v>
      </c>
      <c r="C323" t="s">
        <v>24</v>
      </c>
      <c r="D323" t="s">
        <v>716</v>
      </c>
      <c r="E323" t="s">
        <v>120</v>
      </c>
      <c r="F323" t="s">
        <v>1000</v>
      </c>
    </row>
    <row r="324" spans="2:8" x14ac:dyDescent="0.35">
      <c r="B324" t="s">
        <v>52</v>
      </c>
      <c r="C324" t="s">
        <v>26</v>
      </c>
      <c r="D324" t="s">
        <v>1001</v>
      </c>
      <c r="E324" t="s">
        <v>122</v>
      </c>
      <c r="F324" t="s">
        <v>1002</v>
      </c>
      <c r="G324" t="s">
        <v>951</v>
      </c>
      <c r="H324" t="s">
        <v>741</v>
      </c>
    </row>
    <row r="325" spans="2:8" x14ac:dyDescent="0.35">
      <c r="B325" t="s">
        <v>55</v>
      </c>
      <c r="C325" t="s">
        <v>28</v>
      </c>
      <c r="D325" t="s">
        <v>1003</v>
      </c>
      <c r="E325" t="s">
        <v>124</v>
      </c>
      <c r="F325" t="s">
        <v>1004</v>
      </c>
      <c r="G325" t="s">
        <v>951</v>
      </c>
      <c r="H325" t="s">
        <v>739</v>
      </c>
    </row>
    <row r="326" spans="2:8" x14ac:dyDescent="0.35">
      <c r="B326" t="s">
        <v>58</v>
      </c>
      <c r="C326" t="s">
        <v>367</v>
      </c>
      <c r="D326" t="s">
        <v>1006</v>
      </c>
      <c r="E326" t="s">
        <v>72</v>
      </c>
      <c r="F326" t="s">
        <v>617</v>
      </c>
      <c r="G326" t="s">
        <v>951</v>
      </c>
      <c r="H326" t="s">
        <v>734</v>
      </c>
    </row>
    <row r="327" spans="2:8" x14ac:dyDescent="0.35">
      <c r="B327" t="s">
        <v>58</v>
      </c>
      <c r="C327" t="s">
        <v>31</v>
      </c>
      <c r="D327" t="s">
        <v>976</v>
      </c>
      <c r="E327" t="s">
        <v>72</v>
      </c>
      <c r="F327" t="s">
        <v>617</v>
      </c>
      <c r="G327" t="s">
        <v>951</v>
      </c>
      <c r="H327" t="s">
        <v>734</v>
      </c>
    </row>
    <row r="328" spans="2:8" x14ac:dyDescent="0.35">
      <c r="B328" t="s">
        <v>61</v>
      </c>
      <c r="C328" t="s">
        <v>33</v>
      </c>
      <c r="D328" t="s">
        <v>1007</v>
      </c>
      <c r="E328" t="s">
        <v>74</v>
      </c>
      <c r="F328" t="s">
        <v>1008</v>
      </c>
    </row>
    <row r="329" spans="2:8" x14ac:dyDescent="0.35">
      <c r="B329" t="s">
        <v>64</v>
      </c>
      <c r="C329" t="s">
        <v>35</v>
      </c>
      <c r="D329" t="s">
        <v>1009</v>
      </c>
      <c r="E329" t="s">
        <v>76</v>
      </c>
      <c r="F329" t="s">
        <v>651</v>
      </c>
      <c r="G329" t="s">
        <v>948</v>
      </c>
      <c r="H329" t="s">
        <v>734</v>
      </c>
    </row>
    <row r="330" spans="2:8" x14ac:dyDescent="0.35">
      <c r="B330" t="s">
        <v>67</v>
      </c>
      <c r="C330" t="s">
        <v>37</v>
      </c>
      <c r="D330" t="s">
        <v>1010</v>
      </c>
      <c r="E330" t="s">
        <v>78</v>
      </c>
      <c r="F330" t="s">
        <v>856</v>
      </c>
    </row>
    <row r="331" spans="2:8" x14ac:dyDescent="0.35">
      <c r="B331" t="s">
        <v>70</v>
      </c>
      <c r="C331" t="s">
        <v>39</v>
      </c>
      <c r="D331" t="s">
        <v>1011</v>
      </c>
      <c r="E331" t="s">
        <v>80</v>
      </c>
      <c r="F331" t="s">
        <v>1012</v>
      </c>
      <c r="G331" t="s">
        <v>948</v>
      </c>
      <c r="H331" t="s">
        <v>731</v>
      </c>
    </row>
    <row r="332" spans="2:8" x14ac:dyDescent="0.35">
      <c r="B332" t="s">
        <v>52</v>
      </c>
      <c r="C332" t="s">
        <v>41</v>
      </c>
      <c r="D332" t="s">
        <v>1013</v>
      </c>
      <c r="E332" t="s">
        <v>82</v>
      </c>
      <c r="F332" t="s">
        <v>1014</v>
      </c>
    </row>
    <row r="333" spans="2:8" x14ac:dyDescent="0.35">
      <c r="B333" t="s">
        <v>55</v>
      </c>
      <c r="C333" t="s">
        <v>43</v>
      </c>
      <c r="D333" t="s">
        <v>1015</v>
      </c>
      <c r="E333" t="s">
        <v>84</v>
      </c>
      <c r="F333" t="s">
        <v>1016</v>
      </c>
      <c r="G333" t="s">
        <v>939</v>
      </c>
      <c r="H333" t="s">
        <v>729</v>
      </c>
    </row>
    <row r="334" spans="2:8" x14ac:dyDescent="0.35">
      <c r="B334" t="s">
        <v>58</v>
      </c>
      <c r="C334" t="s">
        <v>45</v>
      </c>
      <c r="D334" t="s">
        <v>744</v>
      </c>
      <c r="E334" t="s">
        <v>86</v>
      </c>
      <c r="F334" t="s">
        <v>1017</v>
      </c>
      <c r="G334" t="s">
        <v>939</v>
      </c>
      <c r="H334" t="s">
        <v>729</v>
      </c>
    </row>
    <row r="335" spans="2:8" x14ac:dyDescent="0.35">
      <c r="B335" t="s">
        <v>61</v>
      </c>
      <c r="C335" t="s">
        <v>47</v>
      </c>
      <c r="D335" t="s">
        <v>1018</v>
      </c>
      <c r="E335" t="s">
        <v>88</v>
      </c>
      <c r="F335" t="s">
        <v>991</v>
      </c>
      <c r="G335" t="s">
        <v>935</v>
      </c>
      <c r="H335" t="s">
        <v>1019</v>
      </c>
    </row>
    <row r="336" spans="2:8" x14ac:dyDescent="0.35">
      <c r="B336" t="s">
        <v>64</v>
      </c>
      <c r="C336" t="s">
        <v>20</v>
      </c>
      <c r="D336" t="s">
        <v>1020</v>
      </c>
      <c r="E336" t="s">
        <v>90</v>
      </c>
      <c r="F336" t="s">
        <v>1021</v>
      </c>
      <c r="G336" t="s">
        <v>935</v>
      </c>
      <c r="H336" t="s">
        <v>1019</v>
      </c>
    </row>
    <row r="337" spans="2:8" x14ac:dyDescent="0.35">
      <c r="B337" t="s">
        <v>67</v>
      </c>
      <c r="C337" t="s">
        <v>22</v>
      </c>
      <c r="D337" t="s">
        <v>1022</v>
      </c>
      <c r="E337" t="s">
        <v>92</v>
      </c>
      <c r="F337" t="s">
        <v>1023</v>
      </c>
      <c r="G337" t="s">
        <v>929</v>
      </c>
      <c r="H337" t="s">
        <v>724</v>
      </c>
    </row>
    <row r="338" spans="2:8" x14ac:dyDescent="0.35">
      <c r="B338" t="s">
        <v>70</v>
      </c>
      <c r="C338" t="s">
        <v>24</v>
      </c>
      <c r="D338" t="s">
        <v>777</v>
      </c>
      <c r="E338" t="s">
        <v>94</v>
      </c>
      <c r="F338" t="s">
        <v>1024</v>
      </c>
      <c r="G338" t="s">
        <v>922</v>
      </c>
      <c r="H338" t="s">
        <v>1019</v>
      </c>
    </row>
    <row r="339" spans="2:8" x14ac:dyDescent="0.35">
      <c r="B339" t="s">
        <v>52</v>
      </c>
      <c r="C339" t="s">
        <v>26</v>
      </c>
      <c r="D339" t="s">
        <v>776</v>
      </c>
      <c r="E339" t="s">
        <v>96</v>
      </c>
      <c r="F339" t="s">
        <v>1025</v>
      </c>
      <c r="G339" t="s">
        <v>922</v>
      </c>
      <c r="H339" t="s">
        <v>724</v>
      </c>
    </row>
    <row r="340" spans="2:8" x14ac:dyDescent="0.35">
      <c r="B340" t="s">
        <v>55</v>
      </c>
      <c r="C340" t="s">
        <v>28</v>
      </c>
      <c r="D340" t="s">
        <v>1026</v>
      </c>
      <c r="E340" t="s">
        <v>98</v>
      </c>
      <c r="F340" t="s">
        <v>657</v>
      </c>
      <c r="G340" t="s">
        <v>919</v>
      </c>
      <c r="H340" t="s">
        <v>724</v>
      </c>
    </row>
    <row r="341" spans="2:8" x14ac:dyDescent="0.35">
      <c r="B341" t="s">
        <v>58</v>
      </c>
      <c r="C341" t="s">
        <v>367</v>
      </c>
      <c r="D341" t="s">
        <v>1027</v>
      </c>
      <c r="E341" t="s">
        <v>100</v>
      </c>
      <c r="F341" t="s">
        <v>390</v>
      </c>
    </row>
    <row r="342" spans="2:8" x14ac:dyDescent="0.35">
      <c r="B342" t="s">
        <v>61</v>
      </c>
      <c r="C342" t="s">
        <v>31</v>
      </c>
      <c r="D342" t="s">
        <v>390</v>
      </c>
      <c r="E342" t="s">
        <v>100</v>
      </c>
      <c r="F342" t="s">
        <v>1028</v>
      </c>
      <c r="G342" t="s">
        <v>1029</v>
      </c>
      <c r="H342" t="s">
        <v>1030</v>
      </c>
    </row>
    <row r="343" spans="2:8" x14ac:dyDescent="0.35">
      <c r="B343" t="s">
        <v>64</v>
      </c>
      <c r="C343" t="s">
        <v>31</v>
      </c>
      <c r="D343" t="s">
        <v>1031</v>
      </c>
      <c r="E343" t="s">
        <v>102</v>
      </c>
      <c r="F343" t="s">
        <v>1032</v>
      </c>
      <c r="G343" t="s">
        <v>1029</v>
      </c>
      <c r="H343" t="s">
        <v>1033</v>
      </c>
    </row>
    <row r="344" spans="2:8" x14ac:dyDescent="0.35">
      <c r="B344" t="s">
        <v>67</v>
      </c>
      <c r="C344" t="s">
        <v>33</v>
      </c>
      <c r="D344" t="s">
        <v>992</v>
      </c>
      <c r="E344" t="s">
        <v>104</v>
      </c>
      <c r="F344" t="s">
        <v>788</v>
      </c>
      <c r="G344" t="s">
        <v>914</v>
      </c>
      <c r="H344" t="s">
        <v>1033</v>
      </c>
    </row>
    <row r="345" spans="2:8" x14ac:dyDescent="0.35">
      <c r="B345" t="s">
        <v>70</v>
      </c>
      <c r="C345" t="s">
        <v>35</v>
      </c>
      <c r="D345" t="s">
        <v>397</v>
      </c>
      <c r="E345" t="s">
        <v>106</v>
      </c>
      <c r="F345" t="s">
        <v>716</v>
      </c>
      <c r="G345" t="s">
        <v>914</v>
      </c>
      <c r="H345" t="s">
        <v>1034</v>
      </c>
    </row>
    <row r="346" spans="2:8" x14ac:dyDescent="0.35">
      <c r="B346" t="s">
        <v>52</v>
      </c>
      <c r="C346" t="s">
        <v>37</v>
      </c>
      <c r="D346" t="s">
        <v>701</v>
      </c>
      <c r="E346" t="s">
        <v>108</v>
      </c>
      <c r="F346" t="s">
        <v>1035</v>
      </c>
      <c r="G346" t="s">
        <v>910</v>
      </c>
      <c r="H346" t="s">
        <v>1034</v>
      </c>
    </row>
    <row r="347" spans="2:8" x14ac:dyDescent="0.35">
      <c r="B347" t="s">
        <v>55</v>
      </c>
      <c r="C347" t="s">
        <v>39</v>
      </c>
      <c r="D347" t="s">
        <v>499</v>
      </c>
      <c r="E347" t="s">
        <v>110</v>
      </c>
      <c r="F347" t="s">
        <v>1036</v>
      </c>
      <c r="G347" t="s">
        <v>907</v>
      </c>
      <c r="H347" t="s">
        <v>1038</v>
      </c>
    </row>
    <row r="348" spans="2:8" x14ac:dyDescent="0.35">
      <c r="B348" t="s">
        <v>58</v>
      </c>
      <c r="C348" t="s">
        <v>41</v>
      </c>
      <c r="D348" t="s">
        <v>809</v>
      </c>
      <c r="E348" t="s">
        <v>112</v>
      </c>
      <c r="F348" t="s">
        <v>1037</v>
      </c>
      <c r="G348" t="s">
        <v>907</v>
      </c>
      <c r="H348" t="s">
        <v>1038</v>
      </c>
    </row>
    <row r="349" spans="2:8" x14ac:dyDescent="0.35">
      <c r="B349" t="s">
        <v>61</v>
      </c>
      <c r="C349" t="s">
        <v>43</v>
      </c>
      <c r="D349" t="s">
        <v>1039</v>
      </c>
      <c r="E349" t="s">
        <v>114</v>
      </c>
      <c r="F349" t="s">
        <v>1040</v>
      </c>
    </row>
    <row r="350" spans="2:8" x14ac:dyDescent="0.35">
      <c r="B350" t="s">
        <v>64</v>
      </c>
      <c r="C350" t="s">
        <v>45</v>
      </c>
      <c r="D350" t="s">
        <v>1041</v>
      </c>
      <c r="E350" t="s">
        <v>116</v>
      </c>
      <c r="F350" t="s">
        <v>1042</v>
      </c>
      <c r="G350" t="s">
        <v>899</v>
      </c>
      <c r="H350" t="s">
        <v>1038</v>
      </c>
    </row>
    <row r="351" spans="2:8" x14ac:dyDescent="0.35">
      <c r="B351" t="s">
        <v>67</v>
      </c>
      <c r="C351" t="s">
        <v>49</v>
      </c>
      <c r="D351" t="s">
        <v>1043</v>
      </c>
      <c r="E351" t="s">
        <v>118</v>
      </c>
      <c r="F351" t="s">
        <v>1044</v>
      </c>
      <c r="G351" t="s">
        <v>899</v>
      </c>
      <c r="H351" t="s">
        <v>1038</v>
      </c>
    </row>
    <row r="352" spans="2:8" x14ac:dyDescent="0.35">
      <c r="B352" t="s">
        <v>67</v>
      </c>
      <c r="C352" t="s">
        <v>20</v>
      </c>
      <c r="D352" t="s">
        <v>1045</v>
      </c>
      <c r="E352" t="s">
        <v>118</v>
      </c>
      <c r="F352" t="s">
        <v>1044</v>
      </c>
      <c r="G352" t="s">
        <v>899</v>
      </c>
      <c r="H352" t="s">
        <v>1038</v>
      </c>
    </row>
    <row r="353" spans="2:8" x14ac:dyDescent="0.35">
      <c r="B353" t="s">
        <v>70</v>
      </c>
      <c r="C353" t="s">
        <v>22</v>
      </c>
      <c r="D353" t="s">
        <v>654</v>
      </c>
      <c r="E353" t="s">
        <v>120</v>
      </c>
      <c r="F353" t="s">
        <v>572</v>
      </c>
    </row>
    <row r="354" spans="2:8" x14ac:dyDescent="0.35">
      <c r="B354" t="s">
        <v>52</v>
      </c>
      <c r="C354" t="s">
        <v>24</v>
      </c>
      <c r="D354" t="s">
        <v>547</v>
      </c>
      <c r="E354" t="s">
        <v>122</v>
      </c>
      <c r="F354" t="s">
        <v>1046</v>
      </c>
      <c r="G354" t="s">
        <v>896</v>
      </c>
      <c r="H354" t="s">
        <v>1047</v>
      </c>
    </row>
    <row r="355" spans="2:8" x14ac:dyDescent="0.35">
      <c r="B355" t="s">
        <v>55</v>
      </c>
      <c r="C355" t="s">
        <v>26</v>
      </c>
      <c r="D355" t="s">
        <v>1048</v>
      </c>
      <c r="E355" t="s">
        <v>124</v>
      </c>
      <c r="F355" t="s">
        <v>1049</v>
      </c>
    </row>
    <row r="356" spans="2:8" x14ac:dyDescent="0.35">
      <c r="B356" t="s">
        <v>58</v>
      </c>
      <c r="C356" t="s">
        <v>28</v>
      </c>
      <c r="D356" t="s">
        <v>1050</v>
      </c>
      <c r="E356" t="s">
        <v>72</v>
      </c>
      <c r="F356" t="s">
        <v>1051</v>
      </c>
    </row>
    <row r="357" spans="2:8" x14ac:dyDescent="0.35">
      <c r="B357" t="s">
        <v>61</v>
      </c>
      <c r="C357" t="s">
        <v>367</v>
      </c>
      <c r="D357" t="s">
        <v>539</v>
      </c>
      <c r="E357" t="s">
        <v>74</v>
      </c>
      <c r="F357" t="s">
        <v>1052</v>
      </c>
      <c r="G357" t="s">
        <v>1053</v>
      </c>
      <c r="H357" t="s">
        <v>710</v>
      </c>
    </row>
    <row r="358" spans="2:8" x14ac:dyDescent="0.35">
      <c r="B358" t="s">
        <v>61</v>
      </c>
      <c r="C358" t="s">
        <v>367</v>
      </c>
      <c r="D358" t="s">
        <v>539</v>
      </c>
      <c r="E358" t="s">
        <v>76</v>
      </c>
      <c r="F358" t="s">
        <v>1054</v>
      </c>
      <c r="G358" t="s">
        <v>1053</v>
      </c>
      <c r="H358" t="s">
        <v>710</v>
      </c>
    </row>
    <row r="359" spans="2:8" x14ac:dyDescent="0.35">
      <c r="B359" t="s">
        <v>64</v>
      </c>
      <c r="C359" t="s">
        <v>31</v>
      </c>
      <c r="D359" t="s">
        <v>1055</v>
      </c>
      <c r="E359" t="s">
        <v>78</v>
      </c>
      <c r="F359" t="s">
        <v>1027</v>
      </c>
    </row>
    <row r="360" spans="2:8" x14ac:dyDescent="0.35">
      <c r="B360" t="s">
        <v>67</v>
      </c>
      <c r="C360" t="s">
        <v>33</v>
      </c>
      <c r="D360" t="s">
        <v>963</v>
      </c>
      <c r="E360" t="s">
        <v>80</v>
      </c>
      <c r="F360" t="s">
        <v>626</v>
      </c>
      <c r="G360" t="s">
        <v>885</v>
      </c>
      <c r="H360" t="s">
        <v>710</v>
      </c>
    </row>
    <row r="361" spans="2:8" x14ac:dyDescent="0.35">
      <c r="B361" t="s">
        <v>70</v>
      </c>
      <c r="C361" t="s">
        <v>35</v>
      </c>
      <c r="D361" t="s">
        <v>1056</v>
      </c>
      <c r="E361" t="s">
        <v>82</v>
      </c>
      <c r="F361" t="s">
        <v>549</v>
      </c>
      <c r="G361" t="s">
        <v>1057</v>
      </c>
      <c r="H361" t="s">
        <v>707</v>
      </c>
    </row>
    <row r="362" spans="2:8" x14ac:dyDescent="0.35">
      <c r="B362" t="s">
        <v>52</v>
      </c>
      <c r="C362" t="s">
        <v>37</v>
      </c>
      <c r="D362" t="s">
        <v>499</v>
      </c>
      <c r="E362" t="s">
        <v>84</v>
      </c>
      <c r="F362" t="s">
        <v>614</v>
      </c>
      <c r="G362" t="s">
        <v>880</v>
      </c>
      <c r="H362" t="s">
        <v>707</v>
      </c>
    </row>
    <row r="363" spans="2:8" x14ac:dyDescent="0.35">
      <c r="B363" t="s">
        <v>55</v>
      </c>
      <c r="C363" t="s">
        <v>39</v>
      </c>
      <c r="D363" t="s">
        <v>1058</v>
      </c>
      <c r="E363" t="s">
        <v>86</v>
      </c>
      <c r="F363" t="s">
        <v>542</v>
      </c>
    </row>
    <row r="364" spans="2:8" x14ac:dyDescent="0.35">
      <c r="B364" t="s">
        <v>58</v>
      </c>
      <c r="C364" t="s">
        <v>41</v>
      </c>
      <c r="D364" t="s">
        <v>1059</v>
      </c>
      <c r="E364" t="s">
        <v>88</v>
      </c>
      <c r="F364" t="s">
        <v>846</v>
      </c>
    </row>
    <row r="365" spans="2:8" x14ac:dyDescent="0.35">
      <c r="B365" t="s">
        <v>61</v>
      </c>
      <c r="C365" t="s">
        <v>43</v>
      </c>
      <c r="D365" t="s">
        <v>397</v>
      </c>
      <c r="E365" t="s">
        <v>90</v>
      </c>
      <c r="F365" t="s">
        <v>1060</v>
      </c>
      <c r="G365" t="s">
        <v>873</v>
      </c>
      <c r="H365" t="s">
        <v>705</v>
      </c>
    </row>
    <row r="366" spans="2:8" x14ac:dyDescent="0.35">
      <c r="B366" t="s">
        <v>64</v>
      </c>
      <c r="C366" t="s">
        <v>45</v>
      </c>
      <c r="D366" t="s">
        <v>1061</v>
      </c>
      <c r="E366" t="s">
        <v>92</v>
      </c>
      <c r="F366" t="s">
        <v>1062</v>
      </c>
    </row>
    <row r="367" spans="2:8" x14ac:dyDescent="0.35">
      <c r="B367" t="s">
        <v>67</v>
      </c>
      <c r="C367" t="s">
        <v>47</v>
      </c>
      <c r="D367" t="s">
        <v>1063</v>
      </c>
      <c r="E367" t="s">
        <v>94</v>
      </c>
      <c r="F367" t="s">
        <v>390</v>
      </c>
      <c r="G367" t="s">
        <v>871</v>
      </c>
      <c r="H367" t="s">
        <v>1064</v>
      </c>
    </row>
    <row r="368" spans="2:8" x14ac:dyDescent="0.35">
      <c r="B368" t="s">
        <v>70</v>
      </c>
      <c r="C368" t="s">
        <v>20</v>
      </c>
      <c r="D368" t="s">
        <v>717</v>
      </c>
      <c r="E368" t="s">
        <v>94</v>
      </c>
      <c r="F368" t="s">
        <v>1065</v>
      </c>
      <c r="G368" t="s">
        <v>866</v>
      </c>
      <c r="H368" t="s">
        <v>1066</v>
      </c>
    </row>
    <row r="369" spans="2:8" x14ac:dyDescent="0.35">
      <c r="B369" t="s">
        <v>52</v>
      </c>
      <c r="C369" t="s">
        <v>22</v>
      </c>
      <c r="D369" t="s">
        <v>1067</v>
      </c>
      <c r="E369" t="s">
        <v>96</v>
      </c>
      <c r="F369" t="s">
        <v>1068</v>
      </c>
      <c r="G369" t="s">
        <v>860</v>
      </c>
      <c r="H369" t="s">
        <v>1066</v>
      </c>
    </row>
    <row r="370" spans="2:8" x14ac:dyDescent="0.35">
      <c r="B370" t="s">
        <v>55</v>
      </c>
      <c r="C370" t="s">
        <v>24</v>
      </c>
      <c r="D370" t="s">
        <v>473</v>
      </c>
      <c r="E370" t="s">
        <v>98</v>
      </c>
      <c r="F370" t="s">
        <v>1069</v>
      </c>
      <c r="G370" t="s">
        <v>860</v>
      </c>
      <c r="H370" t="s">
        <v>1066</v>
      </c>
    </row>
    <row r="371" spans="2:8" x14ac:dyDescent="0.35">
      <c r="B371" t="s">
        <v>58</v>
      </c>
      <c r="C371" t="s">
        <v>26</v>
      </c>
      <c r="D371" t="s">
        <v>1070</v>
      </c>
      <c r="E371" t="s">
        <v>100</v>
      </c>
      <c r="F371" t="s">
        <v>1071</v>
      </c>
    </row>
    <row r="372" spans="2:8" x14ac:dyDescent="0.35">
      <c r="B372" t="s">
        <v>61</v>
      </c>
      <c r="C372" t="s">
        <v>28</v>
      </c>
      <c r="D372" t="s">
        <v>780</v>
      </c>
      <c r="E372" t="s">
        <v>102</v>
      </c>
      <c r="F372" t="s">
        <v>1072</v>
      </c>
      <c r="G372" t="s">
        <v>1073</v>
      </c>
      <c r="H372" t="s">
        <v>1066</v>
      </c>
    </row>
    <row r="373" spans="2:8" x14ac:dyDescent="0.35">
      <c r="B373" t="s">
        <v>64</v>
      </c>
      <c r="C373" t="s">
        <v>367</v>
      </c>
      <c r="D373" t="s">
        <v>1074</v>
      </c>
      <c r="E373" t="s">
        <v>104</v>
      </c>
      <c r="F373" t="s">
        <v>1075</v>
      </c>
      <c r="G373" t="s">
        <v>851</v>
      </c>
      <c r="H373" t="s">
        <v>1076</v>
      </c>
    </row>
    <row r="374" spans="2:8" x14ac:dyDescent="0.35">
      <c r="B374" t="s">
        <v>67</v>
      </c>
      <c r="C374" t="s">
        <v>31</v>
      </c>
      <c r="D374" t="s">
        <v>652</v>
      </c>
      <c r="E374" t="s">
        <v>106</v>
      </c>
      <c r="F374" t="s">
        <v>1077</v>
      </c>
      <c r="G374" t="s">
        <v>848</v>
      </c>
      <c r="H374" t="s">
        <v>1076</v>
      </c>
    </row>
    <row r="375" spans="2:8" x14ac:dyDescent="0.35">
      <c r="B375" t="s">
        <v>70</v>
      </c>
      <c r="C375" t="s">
        <v>33</v>
      </c>
      <c r="D375" t="s">
        <v>1078</v>
      </c>
      <c r="E375" t="s">
        <v>108</v>
      </c>
      <c r="F375" t="s">
        <v>436</v>
      </c>
    </row>
    <row r="376" spans="2:8" x14ac:dyDescent="0.35">
      <c r="B376" t="s">
        <v>52</v>
      </c>
      <c r="C376" t="s">
        <v>35</v>
      </c>
      <c r="D376" t="s">
        <v>1079</v>
      </c>
      <c r="E376" t="s">
        <v>110</v>
      </c>
      <c r="F376" t="s">
        <v>950</v>
      </c>
      <c r="G376" t="s">
        <v>1080</v>
      </c>
      <c r="H376" t="s">
        <v>1076</v>
      </c>
    </row>
    <row r="377" spans="2:8" x14ac:dyDescent="0.35">
      <c r="B377" t="s">
        <v>55</v>
      </c>
      <c r="C377" t="s">
        <v>37</v>
      </c>
      <c r="D377" t="s">
        <v>1078</v>
      </c>
      <c r="E377" t="s">
        <v>112</v>
      </c>
      <c r="F377" t="s">
        <v>540</v>
      </c>
    </row>
    <row r="378" spans="2:8" x14ac:dyDescent="0.35">
      <c r="B378" t="s">
        <v>58</v>
      </c>
      <c r="C378" t="s">
        <v>39</v>
      </c>
      <c r="D378" t="s">
        <v>1081</v>
      </c>
      <c r="E378" t="s">
        <v>114</v>
      </c>
      <c r="F378" t="s">
        <v>1082</v>
      </c>
      <c r="G378" t="s">
        <v>828</v>
      </c>
      <c r="H378" t="s">
        <v>1076</v>
      </c>
    </row>
    <row r="379" spans="2:8" x14ac:dyDescent="0.35">
      <c r="B379" t="s">
        <v>61</v>
      </c>
      <c r="C379" t="s">
        <v>41</v>
      </c>
      <c r="D379" t="s">
        <v>847</v>
      </c>
      <c r="E379" t="s">
        <v>116</v>
      </c>
      <c r="F379" t="s">
        <v>415</v>
      </c>
      <c r="G379" t="s">
        <v>1083</v>
      </c>
      <c r="H379" t="s">
        <v>1076</v>
      </c>
    </row>
    <row r="380" spans="2:8" x14ac:dyDescent="0.35">
      <c r="B380" t="s">
        <v>64</v>
      </c>
      <c r="C380" t="s">
        <v>43</v>
      </c>
      <c r="D380" t="s">
        <v>1084</v>
      </c>
      <c r="E380" t="s">
        <v>118</v>
      </c>
      <c r="F380" t="s">
        <v>1085</v>
      </c>
    </row>
    <row r="381" spans="2:8" x14ac:dyDescent="0.35">
      <c r="B381" t="s">
        <v>67</v>
      </c>
      <c r="C381" t="s">
        <v>45</v>
      </c>
      <c r="D381" t="s">
        <v>1086</v>
      </c>
      <c r="E381" t="s">
        <v>120</v>
      </c>
      <c r="F381" t="s">
        <v>1087</v>
      </c>
      <c r="G381" t="s">
        <v>811</v>
      </c>
      <c r="H381" t="s">
        <v>1088</v>
      </c>
    </row>
    <row r="382" spans="2:8" x14ac:dyDescent="0.35">
      <c r="B382" t="s">
        <v>70</v>
      </c>
      <c r="C382" t="s">
        <v>49</v>
      </c>
      <c r="D382" t="s">
        <v>406</v>
      </c>
      <c r="E382" t="s">
        <v>122</v>
      </c>
      <c r="F382" t="s">
        <v>1089</v>
      </c>
      <c r="G382" t="s">
        <v>811</v>
      </c>
      <c r="H382" t="s">
        <v>1088</v>
      </c>
    </row>
    <row r="383" spans="2:8" x14ac:dyDescent="0.35">
      <c r="B383" t="s">
        <v>52</v>
      </c>
      <c r="C383" t="s">
        <v>20</v>
      </c>
      <c r="D383" t="s">
        <v>1090</v>
      </c>
      <c r="E383" t="s">
        <v>124</v>
      </c>
      <c r="F383" t="s">
        <v>1091</v>
      </c>
      <c r="G383" t="s">
        <v>1092</v>
      </c>
      <c r="H383" t="s">
        <v>1088</v>
      </c>
    </row>
    <row r="384" spans="2:8" x14ac:dyDescent="0.35">
      <c r="B384" t="s">
        <v>55</v>
      </c>
      <c r="C384" t="s">
        <v>22</v>
      </c>
      <c r="D384" t="s">
        <v>840</v>
      </c>
      <c r="E384" t="s">
        <v>72</v>
      </c>
      <c r="F384" t="s">
        <v>1093</v>
      </c>
      <c r="G384" t="s">
        <v>1092</v>
      </c>
      <c r="H384" t="s">
        <v>697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11FD-7BA2-4EBF-AC02-15AADFCFBB3B}">
  <sheetPr codeName="Sheet10"/>
  <dimension ref="A1:C12"/>
  <sheetViews>
    <sheetView workbookViewId="0">
      <selection sqref="A1:XFD1048576"/>
    </sheetView>
  </sheetViews>
  <sheetFormatPr defaultRowHeight="14.5" x14ac:dyDescent="0.35"/>
  <cols>
    <col min="1" max="1" width="2.81640625" bestFit="1" customWidth="1"/>
    <col min="2" max="2" width="22.36328125" bestFit="1" customWidth="1"/>
    <col min="3" max="3" width="14.7265625" bestFit="1" customWidth="1"/>
  </cols>
  <sheetData>
    <row r="1" spans="1:3" x14ac:dyDescent="0.35">
      <c r="A1" s="3">
        <v>1</v>
      </c>
      <c r="B1" s="3" t="s">
        <v>129</v>
      </c>
      <c r="C1" s="3" t="s">
        <v>130</v>
      </c>
    </row>
    <row r="2" spans="1:3" x14ac:dyDescent="0.35">
      <c r="A2" s="3">
        <v>2</v>
      </c>
      <c r="B2" s="3" t="s">
        <v>131</v>
      </c>
      <c r="C2" s="3" t="s">
        <v>132</v>
      </c>
    </row>
    <row r="3" spans="1:3" x14ac:dyDescent="0.35">
      <c r="A3" s="3">
        <v>3</v>
      </c>
      <c r="B3" s="3" t="s">
        <v>133</v>
      </c>
      <c r="C3" s="3" t="s">
        <v>134</v>
      </c>
    </row>
    <row r="4" spans="1:3" x14ac:dyDescent="0.35">
      <c r="A4" s="3">
        <v>4</v>
      </c>
      <c r="B4" s="3" t="s">
        <v>135</v>
      </c>
      <c r="C4" s="3" t="s">
        <v>136</v>
      </c>
    </row>
    <row r="5" spans="1:3" x14ac:dyDescent="0.35">
      <c r="A5" s="3">
        <v>5</v>
      </c>
      <c r="B5" s="3" t="s">
        <v>137</v>
      </c>
      <c r="C5" s="3" t="s">
        <v>138</v>
      </c>
    </row>
    <row r="6" spans="1:3" x14ac:dyDescent="0.35">
      <c r="A6" s="3">
        <v>6</v>
      </c>
      <c r="B6" s="3" t="s">
        <v>139</v>
      </c>
      <c r="C6" s="3" t="s">
        <v>140</v>
      </c>
    </row>
    <row r="7" spans="1:3" x14ac:dyDescent="0.35">
      <c r="A7" s="3">
        <v>7</v>
      </c>
      <c r="B7" s="3" t="s">
        <v>141</v>
      </c>
      <c r="C7" s="3" t="s">
        <v>142</v>
      </c>
    </row>
    <row r="8" spans="1:3" x14ac:dyDescent="0.35">
      <c r="A8" s="3">
        <v>8</v>
      </c>
      <c r="B8" s="3" t="s">
        <v>143</v>
      </c>
      <c r="C8" s="3" t="s">
        <v>144</v>
      </c>
    </row>
    <row r="9" spans="1:3" x14ac:dyDescent="0.35">
      <c r="A9" s="3">
        <v>9</v>
      </c>
      <c r="B9" s="3" t="s">
        <v>145</v>
      </c>
      <c r="C9" s="3" t="s">
        <v>146</v>
      </c>
    </row>
    <row r="10" spans="1:3" x14ac:dyDescent="0.35">
      <c r="A10" s="3">
        <v>10</v>
      </c>
      <c r="B10" s="3" t="s">
        <v>147</v>
      </c>
      <c r="C10" s="3" t="s">
        <v>148</v>
      </c>
    </row>
    <row r="11" spans="1:3" x14ac:dyDescent="0.35">
      <c r="A11" s="3">
        <v>11</v>
      </c>
      <c r="B11" s="3" t="s">
        <v>149</v>
      </c>
      <c r="C11" s="3" t="s">
        <v>150</v>
      </c>
    </row>
    <row r="12" spans="1:3" x14ac:dyDescent="0.35">
      <c r="A12" s="3">
        <v>12</v>
      </c>
      <c r="B12" s="3" t="s">
        <v>151</v>
      </c>
      <c r="C12" s="3" t="s">
        <v>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B359-B94F-469C-B836-3614241B3DEB}">
  <sheetPr codeName="Sheet11"/>
  <dimension ref="A1:C2"/>
  <sheetViews>
    <sheetView workbookViewId="0"/>
  </sheetViews>
  <sheetFormatPr defaultRowHeight="14.5" x14ac:dyDescent="0.35"/>
  <cols>
    <col min="1" max="1" width="1.81640625" bestFit="1" customWidth="1"/>
    <col min="2" max="2" width="16" bestFit="1" customWidth="1"/>
    <col min="3" max="3" width="9.26953125" bestFit="1" customWidth="1"/>
  </cols>
  <sheetData>
    <row r="1" spans="1:3" x14ac:dyDescent="0.35">
      <c r="A1" s="3">
        <v>1</v>
      </c>
      <c r="B1" s="3" t="s">
        <v>125</v>
      </c>
      <c r="C1" s="3" t="s">
        <v>126</v>
      </c>
    </row>
    <row r="2" spans="1:3" x14ac:dyDescent="0.35">
      <c r="A2" s="3">
        <v>2</v>
      </c>
      <c r="B2" s="3" t="s">
        <v>127</v>
      </c>
      <c r="C2" s="3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7013E-8683-4FB9-BF02-97DDF57C63EC}">
  <sheetPr codeName="Sheet2"/>
  <dimension ref="A1:Y384"/>
  <sheetViews>
    <sheetView tabSelected="1" workbookViewId="0">
      <pane xSplit="1" topLeftCell="B1" activePane="topRight" state="frozen"/>
      <selection pane="topRight" activeCell="E7" sqref="E7"/>
    </sheetView>
  </sheetViews>
  <sheetFormatPr defaultRowHeight="14.5" x14ac:dyDescent="0.35"/>
  <cols>
    <col min="1" max="1" width="10.08984375" bestFit="1" customWidth="1"/>
    <col min="2" max="2" width="17.453125" bestFit="1" customWidth="1"/>
    <col min="3" max="4" width="11.6328125" bestFit="1" customWidth="1"/>
    <col min="5" max="5" width="10.90625" bestFit="1" customWidth="1"/>
    <col min="6" max="6" width="8.36328125" bestFit="1" customWidth="1"/>
    <col min="7" max="7" width="12.08984375" bestFit="1" customWidth="1"/>
    <col min="8" max="8" width="12.54296875" bestFit="1" customWidth="1"/>
    <col min="9" max="9" width="9.81640625" bestFit="1" customWidth="1"/>
    <col min="10" max="11" width="15.1796875" bestFit="1" customWidth="1"/>
    <col min="12" max="12" width="15.453125" style="4" bestFit="1" customWidth="1"/>
    <col min="13" max="13" width="10.90625" bestFit="1" customWidth="1"/>
    <col min="14" max="14" width="15" bestFit="1" customWidth="1"/>
    <col min="15" max="15" width="17.6328125" bestFit="1" customWidth="1"/>
    <col min="16" max="16" width="15.1796875" style="2" bestFit="1" customWidth="1"/>
    <col min="17" max="17" width="20.6328125" style="4" bestFit="1" customWidth="1"/>
    <col min="18" max="18" width="15.6328125" bestFit="1" customWidth="1"/>
    <col min="19" max="19" width="8" bestFit="1" customWidth="1"/>
    <col min="20" max="21" width="7.90625" bestFit="1" customWidth="1"/>
    <col min="23" max="23" width="21.453125" style="2" customWidth="1"/>
    <col min="26" max="26" width="30.6328125" customWidth="1"/>
    <col min="28" max="28" width="19.08984375" customWidth="1"/>
  </cols>
  <sheetData>
    <row r="1" spans="1:2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4" t="s">
        <v>349</v>
      </c>
      <c r="M1" t="s">
        <v>11</v>
      </c>
      <c r="N1" t="s">
        <v>12</v>
      </c>
      <c r="O1" s="2" t="s">
        <v>13</v>
      </c>
      <c r="P1" s="2" t="s">
        <v>14</v>
      </c>
      <c r="Q1" s="4" t="s">
        <v>350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 s="1">
        <f>'Raw data'!A2</f>
        <v>45391</v>
      </c>
      <c r="B2">
        <f>'Raw data'!P2</f>
        <v>38</v>
      </c>
      <c r="C2">
        <f>'Raw data'!Q2</f>
        <v>1</v>
      </c>
      <c r="D2">
        <f>INT((G2+1)/2)</f>
        <v>1</v>
      </c>
      <c r="E2">
        <f>MONTH(A2)</f>
        <v>4</v>
      </c>
      <c r="F2">
        <f>IFERROR(INDEX(vaaram!$A$1:$A$8, MATCH('Raw data'!B2, vaaram!$D$1:$D$8, 0)), "Not Found")</f>
        <v>3</v>
      </c>
      <c r="G2">
        <f>'Raw data'!S2</f>
        <v>1</v>
      </c>
      <c r="H2">
        <f>'Raw data'!T2</f>
        <v>1</v>
      </c>
      <c r="I2">
        <f>IFERROR(INDEX(thidhi!$A$1:$A$16, MATCH('Raw data'!C2, thidhi!$C$1:$C$16, 0)), "Not Found")</f>
        <v>1</v>
      </c>
      <c r="J2" s="2"/>
      <c r="K2" t="str">
        <f>IF('Raw data'!D2 = "పూర్తి", "", _xlfn.LET(
    _xlpm.RawData, 'Raw data'!D2,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 + TIME(_xlpm.HourPart, _xlpm.MinutePart, 0),
    _xlpm.AdjustedTime,
        IF(_xlpm.Prefix = "రా",
            IF(OR(_xlpm.HourPart=12,_xlpm.HourPart&lt;HOUR(T3)),A2+1,A2) + TIME(IF(_xlpm.HourPart &lt;= HOUR(T3), _xlpm.HourPart, _xlpm.HourPart + 12), _xlpm.MinutePart, 0),
        IF(_xlpm.Prefix = "తె",
            _xlpm.BaseTime + 1,
        IF(_xlpm.Prefix = "సా",
            A2 + TIME(12 + _xlpm.HourPart, _xlpm.MinutePart, 0),
        IF(LEFT(_xlpm.RawData, 1) = "ప",
            A2 + TIME(IF(AND(_xlpm.HourPart &gt;= HOUR(T3), _xlpm.HourPart &lt;= 12), _xlpm.HourPart, _xlpm.HourPart + 12), _xlpm.MinutePart, 0),
            _xlpm.BaseTime
        )))),
    _xlpm.isDateTime, ISNUMBER(DATEVALUE(K1)),
    _xlpm.adjustedResult,
        IF(AND(_xlpm.isDateTime, TEXT(_xlpm.AdjustedTime, "yyyy-MM-dd HH:mm") &lt; K1),
            _xlpm.AdjustedTime + 1,
            _xlpm.AdjustedTime),
    _xlpm.formattedResult, TEXT(_xlpm.adjustedResult, "yyyy-MM-dd HH:mm"),
    _xlpm.formattedResult
))</f>
        <v>2024-04-09 22:14</v>
      </c>
      <c r="L2" s="4">
        <f>IF(A2=A3,IF(I2&lt;&gt;I3,1,0),0)</f>
        <v>0</v>
      </c>
      <c r="M2">
        <f>IF('Raw data'!D2="పూర్తి",1,0)</f>
        <v>0</v>
      </c>
      <c r="N2">
        <f>IFERROR(INDEX(nakshatram!$A$1:$A$27, MATCH('Raw data'!E2, nakshatram!$C$1:$C$27, 0)), "Not Found")</f>
        <v>27</v>
      </c>
      <c r="O2" s="2"/>
      <c r="P2" s="2" t="str">
        <f>IF('Raw data'!F2 = "పూర్తి", "", _xlfn.LET(
    _xlpm.RawData, 'Raw data'!F2,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 + TIME(_xlpm.HourPart, _xlpm.MinutePart, 0),
    _xlpm.AdjustedTime,
        IF(_xlpm.Prefix = "రా",
            IF(OR(_xlpm.HourPart=12,_xlpm.HourPart&lt;HOUR(T3)),A2+1,A2) + TIME(IF(_xlpm.HourPart &lt;= HOUR(T3), _xlpm.HourPart, _xlpm.HourPart + 12), _xlpm.MinutePart, 0),
        IF(_xlpm.Prefix = "తె",
            _xlpm.BaseTime + 1,
        IF(_xlpm.Prefix = "సా",
            A2 + TIME(12 + _xlpm.HourPart, _xlpm.MinutePart, 0),
        IF(LEFT(_xlpm.RawData, 1) = "ప",
            A2 + TIME(IF(AND(_xlpm.HourPart &gt;= HOUR(T3), _xlpm.HourPart &lt;= 12), _xlpm.HourPart, _xlpm.HourPart + 12), _xlpm.MinutePart, 0),
            _xlpm.BaseTime
        )))),
    _xlpm.isDateTime, ISNUMBER(DATEVALUE(P1)),
    _xlpm.adjustedResult,
        IF(AND(_xlpm.isDateTime, TEXT(_xlpm.AdjustedTime, "yyyy-MM-dd HH:mm") &lt; P1),
            _xlpm.AdjustedTime + 1,
            _xlpm.AdjustedTime),
    _xlpm.formattedResult, TEXT(_xlpm.adjustedResult, "yyyy-MM-dd HH:mm"),
    _xlpm.formattedResult
))</f>
        <v>2024-04-09 08:35</v>
      </c>
      <c r="Q2" s="4">
        <f>IF(A2=A3,IF(N2&lt;&gt;N3,1,0),0)</f>
        <v>0</v>
      </c>
      <c r="R2">
        <f>IF('Raw data'!F2="పూర్తి",1,0)</f>
        <v>0</v>
      </c>
      <c r="T2" t="str">
        <f>IF('Raw data'!G2="",T1,TEXT(SUBSTITUTE(SUBSTITUTE('Raw data'!G2, "సూ.ఉ.",""),".",":"), "hh:mm:ss"))</f>
        <v>05:52:00</v>
      </c>
      <c r="U2" t="str">
        <f>IF('Raw data'!H2="",U1,TEXT(SUBSTITUTE(SUBSTITUTE('Raw data'!H2, "సూ.అ.",""),".",":") + TIME(12, 0, 0), "hh:mm:ss"))</f>
        <v>18:10:00</v>
      </c>
    </row>
    <row r="3" spans="1:21" x14ac:dyDescent="0.35">
      <c r="A3" s="1">
        <f>IF(F3=F2,A2,A2+1)</f>
        <v>45392</v>
      </c>
      <c r="B3">
        <f>IF(OR(D2=D3, D2&lt;D3),B2,B2+1)</f>
        <v>38</v>
      </c>
      <c r="C3">
        <f>C2</f>
        <v>1</v>
      </c>
      <c r="D3">
        <f t="shared" ref="D3:D23" si="0">INT((G3+1)/2)</f>
        <v>1</v>
      </c>
      <c r="E3">
        <f t="shared" ref="E3:E23" si="1">MONTH(A3)</f>
        <v>4</v>
      </c>
      <c r="F3">
        <f>IFERROR(INDEX(vaaram!$A$1:$A$8, MATCH('Raw data'!B3, vaaram!$D$1:$D$8, 0)), "Not Found")</f>
        <v>4</v>
      </c>
      <c r="G3">
        <f>IF(OR(H2=H3, H2&lt;H3),G2,IF(G2=12,1,G2+1))</f>
        <v>1</v>
      </c>
      <c r="H3">
        <f>IF(I3&lt;I2,IF(I2=15,2,1),H2)</f>
        <v>1</v>
      </c>
      <c r="I3">
        <f>IFERROR(INDEX(thidhi!$A$1:$A$16, MATCH('Raw data'!C3, thidhi!$C$1:$C$16, 0)), "Not Found")</f>
        <v>2</v>
      </c>
      <c r="J3" s="2">
        <f>IF(K3=K2,J2,IF(M2=0,K2+100/86400,""))</f>
        <v>45391.927546296298</v>
      </c>
      <c r="K3" t="str">
        <f>IF('Raw data'!D3 = "పూర్తి", "", _xlfn.LET(
    _xlpm.RawData, 'Raw data'!D3,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 + TIME(_xlpm.HourPart, _xlpm.MinutePart, 0),
    _xlpm.AdjustedTime,
        IF(_xlpm.Prefix = "రా",
            IF(OR(_xlpm.HourPart=12,_xlpm.HourPart&lt;HOUR(T4)),A3+1,A3) + TIME(IF(_xlpm.HourPart &lt;= HOUR(T4), _xlpm.HourPart, _xlpm.HourPart + 12), _xlpm.MinutePart, 0),
        IF(_xlpm.Prefix = "తె",
            _xlpm.BaseTime + 1,
        IF(_xlpm.Prefix = "సా",
            A3 + TIME(12 + _xlpm.HourPart, _xlpm.MinutePart, 0),
        IF(LEFT(_xlpm.RawData, 1) = "ప",
            A3 + TIME(IF(AND(_xlpm.HourPart &gt;= HOUR(T4), _xlpm.HourPart &lt;= 12), _xlpm.HourPart, _xlpm.HourPart + 12), _xlpm.MinutePart, 0),
            _xlpm.BaseTime
        )))),
    _xlpm.isDateTime, ISNUMBER(DATEVALUE(K2)),
    _xlpm.adjustedResult,
        IF(AND(_xlpm.isDateTime, TEXT(_xlpm.AdjustedTime, "yyyy-MM-dd HH:mm") &lt; K2),
            _xlpm.AdjustedTime + 1,
            _xlpm.AdjustedTime),
    _xlpm.formattedResult, TEXT(_xlpm.adjustedResult, "yyyy-MM-dd HH:mm"),
    _xlpm.formattedResult
))</f>
        <v>2024-04-10 20:15</v>
      </c>
      <c r="L3" s="4">
        <f t="shared" ref="L3:L23" si="2">IF(A3=A4,IF(I3&lt;&gt;I4,1,0),0)</f>
        <v>0</v>
      </c>
      <c r="M3">
        <f>IF('Raw data'!D3="పూర్తి",1,0)</f>
        <v>0</v>
      </c>
      <c r="N3">
        <f>IFERROR(INDEX(nakshatram!$A$1:$A$27, MATCH('Raw data'!E3, nakshatram!$C$1:$C$27, 0)), "Not Found")</f>
        <v>1</v>
      </c>
      <c r="O3" s="2">
        <f>IF(P3=P2,O2,IF(R2=0,P2+100/86400,""))</f>
        <v>45391.358796296299</v>
      </c>
      <c r="P3" s="2" t="str">
        <f>IF('Raw data'!F3 = "పూర్తి", "", _xlfn.LET(
    _xlpm.RawData, 'Raw data'!F3,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 + TIME(_xlpm.HourPart, _xlpm.MinutePart, 0),
    _xlpm.AdjustedTime,
        IF(_xlpm.Prefix = "రా",
            IF(OR(_xlpm.HourPart=12,_xlpm.HourPart&lt;HOUR(T4)),A3+1,A3) + TIME(IF(_xlpm.HourPart &lt;= HOUR(T4), _xlpm.HourPart, _xlpm.HourPart + 12), _xlpm.MinutePart, 0),
        IF(_xlpm.Prefix = "తె",
            _xlpm.BaseTime + 1,
        IF(_xlpm.Prefix = "సా",
            A3 + TIME(12 + _xlpm.HourPart, _xlpm.MinutePart, 0),
        IF(LEFT(_xlpm.RawData, 1) = "ప",
            A3 + TIME(IF(AND(_xlpm.HourPart &gt;= HOUR(T4), _xlpm.HourPart &lt;= 12), _xlpm.HourPart, _xlpm.HourPart + 12), _xlpm.MinutePart, 0),
            _xlpm.BaseTime
        )))),
    _xlpm.isDateTime, ISNUMBER(DATEVALUE(P2)),
    _xlpm.adjustedResult,
        IF(AND(_xlpm.isDateTime, TEXT(_xlpm.AdjustedTime, "yyyy-MM-dd HH:mm") &lt; P2),
            _xlpm.AdjustedTime + 1,
            _xlpm.AdjustedTime),
    _xlpm.formattedResult, TEXT(_xlpm.adjustedResult, "yyyy-MM-dd HH:mm"),
    _xlpm.formattedResult
))</f>
        <v>2024-04-10 07:11</v>
      </c>
      <c r="Q3" s="4">
        <f t="shared" ref="Q3:Q23" si="3">IF(A3=A4,IF(N3&lt;&gt;N4,1,0),0)</f>
        <v>1</v>
      </c>
      <c r="R3">
        <f>IF('Raw data'!F3="పూర్తి",1,0)</f>
        <v>0</v>
      </c>
      <c r="T3" t="str">
        <f>IF('Raw data'!G3="",T2,TEXT(SUBSTITUTE(SUBSTITUTE('Raw data'!G3, "సూ.ఉ.",""),".",":"), "hh:mm:ss"))</f>
        <v>05:51:00</v>
      </c>
      <c r="U3" t="str">
        <f>IF('Raw data'!H3="",U2,TEXT(SUBSTITUTE(SUBSTITUTE('Raw data'!H3, "సూ.అ.",""),".",":") + TIME(12, 0, 0), "hh:mm:ss"))</f>
        <v>18:10:00</v>
      </c>
    </row>
    <row r="4" spans="1:21" x14ac:dyDescent="0.35">
      <c r="A4" s="1">
        <f t="shared" ref="A4:A23" si="4">IF(F4=F3,A3,A3+1)</f>
        <v>45392</v>
      </c>
      <c r="B4">
        <f t="shared" ref="B4:B23" si="5">IF(OR(D3=D4, D3&lt;D4),B3,B3+1)</f>
        <v>38</v>
      </c>
      <c r="C4">
        <f t="shared" ref="C4:C67" si="6">C3</f>
        <v>1</v>
      </c>
      <c r="D4">
        <f t="shared" si="0"/>
        <v>1</v>
      </c>
      <c r="E4">
        <f t="shared" si="1"/>
        <v>4</v>
      </c>
      <c r="F4">
        <f>IFERROR(INDEX(vaaram!$A$1:$A$8, MATCH('Raw data'!B4, vaaram!$D$1:$D$8, 0)), "Not Found")</f>
        <v>4</v>
      </c>
      <c r="G4">
        <f t="shared" ref="G4:G23" si="7">IF(OR(H3=H4, H3&lt;H4),G3,IF(G3=12,1,G3+1))</f>
        <v>1</v>
      </c>
      <c r="H4">
        <f t="shared" ref="H4:H23" si="8">IF(I4&lt;I3,IF(I3=15,2,1),H3)</f>
        <v>1</v>
      </c>
      <c r="I4">
        <f>IFERROR(INDEX(thidhi!$A$1:$A$16, MATCH('Raw data'!C4, thidhi!$C$1:$C$16, 0)), "Not Found")</f>
        <v>2</v>
      </c>
      <c r="J4" s="2">
        <f t="shared" ref="J4:J23" si="9">IF(K4=K3,J3,IF(M3=0,K3+100/86400,""))</f>
        <v>45391.927546296298</v>
      </c>
      <c r="K4" t="str">
        <f>IF('Raw data'!D4 = "పూర్తి", "", _xlfn.LET(
    _xlpm.RawData, 'Raw data'!D4,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 + TIME(_xlpm.HourPart, _xlpm.MinutePart, 0),
    _xlpm.AdjustedTime,
        IF(_xlpm.Prefix = "రా",
            IF(OR(_xlpm.HourPart=12,_xlpm.HourPart&lt;HOUR(T5)),A4+1,A4) + TIME(IF(_xlpm.HourPart &lt;= HOUR(T5), _xlpm.HourPart, _xlpm.HourPart + 12), _xlpm.MinutePart, 0),
        IF(_xlpm.Prefix = "తె",
            _xlpm.BaseTime + 1,
        IF(_xlpm.Prefix = "సా",
            A4 + TIME(12 + _xlpm.HourPart, _xlpm.MinutePart, 0),
        IF(LEFT(_xlpm.RawData, 1) = "ప",
            A4 + TIME(IF(AND(_xlpm.HourPart &gt;= HOUR(T5), _xlpm.HourPart &lt;= 12), _xlpm.HourPart, _xlpm.HourPart + 12), _xlpm.MinutePart, 0),
            _xlpm.BaseTime
        )))),
    _xlpm.isDateTime, ISNUMBER(DATEVALUE(K3)),
    _xlpm.adjustedResult,
        IF(AND(_xlpm.isDateTime, TEXT(_xlpm.AdjustedTime, "yyyy-MM-dd HH:mm") &lt; K3),
            _xlpm.AdjustedTime + 1,
            _xlpm.AdjustedTime),
    _xlpm.formattedResult, TEXT(_xlpm.adjustedResult, "yyyy-MM-dd HH:mm"),
    _xlpm.formattedResult
))</f>
        <v>2024-04-10 20:15</v>
      </c>
      <c r="L4" s="4">
        <f t="shared" si="2"/>
        <v>0</v>
      </c>
      <c r="M4">
        <f>IF('Raw data'!D4="పూర్తి",1,0)</f>
        <v>0</v>
      </c>
      <c r="N4">
        <f>IFERROR(INDEX(nakshatram!$A$1:$A$27, MATCH('Raw data'!E4, nakshatram!$C$1:$C$27, 0)), "Not Found")</f>
        <v>2</v>
      </c>
      <c r="O4" s="2">
        <f t="shared" ref="O4:O23" si="10">IF(P4=P3,O3,IF(R3=0,P3+100/86400,""))</f>
        <v>45392.300462962965</v>
      </c>
      <c r="P4" s="2" t="str">
        <f>IF('Raw data'!F4 = "పూర్తి", "", _xlfn.LET(
    _xlpm.RawData, 'Raw data'!F4,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 + TIME(_xlpm.HourPart, _xlpm.MinutePart, 0),
    _xlpm.AdjustedTime,
        IF(_xlpm.Prefix = "రా",
            IF(OR(_xlpm.HourPart=12,_xlpm.HourPart&lt;HOUR(T5)),A4+1,A4) + TIME(IF(_xlpm.HourPart &lt;= HOUR(T5), _xlpm.HourPart, _xlpm.HourPart + 12), _xlpm.MinutePart, 0),
        IF(_xlpm.Prefix = "తె",
            _xlpm.BaseTime + 1,
        IF(_xlpm.Prefix = "సా",
            A4 + TIME(12 + _xlpm.HourPart, _xlpm.MinutePart, 0),
        IF(LEFT(_xlpm.RawData, 1) = "ప",
            A4 + TIME(IF(AND(_xlpm.HourPart &gt;= HOUR(T5), _xlpm.HourPart &lt;= 12), _xlpm.HourPart, _xlpm.HourPart + 12), _xlpm.MinutePart, 0),
            _xlpm.BaseTime
        )))),
    _xlpm.isDateTime, ISNUMBER(DATEVALUE(P3)),
    _xlpm.adjustedResult,
        IF(AND(_xlpm.isDateTime, TEXT(_xlpm.AdjustedTime, "yyyy-MM-dd HH:mm") &lt; P3),
            _xlpm.AdjustedTime + 1,
            _xlpm.AdjustedTime),
    _xlpm.formattedResult, TEXT(_xlpm.adjustedResult, "yyyy-MM-dd HH:mm"),
    _xlpm.formattedResult
))</f>
        <v>2024-04-11 06:05</v>
      </c>
      <c r="Q4" s="4">
        <f t="shared" si="3"/>
        <v>0</v>
      </c>
      <c r="R4">
        <f>IF('Raw data'!F4="పూర్తి",1,0)</f>
        <v>0</v>
      </c>
      <c r="T4" t="str">
        <f>IF('Raw data'!G4="",T3,TEXT(SUBSTITUTE(SUBSTITUTE('Raw data'!G4, "సూ.ఉ.",""),".",":"), "hh:mm:ss"))</f>
        <v>05:51:00</v>
      </c>
      <c r="U4" t="str">
        <f>IF('Raw data'!H4="",U3,TEXT(SUBSTITUTE(SUBSTITUTE('Raw data'!H4, "సూ.అ.",""),".",":") + TIME(12, 0, 0), "hh:mm:ss"))</f>
        <v>18:10:00</v>
      </c>
    </row>
    <row r="5" spans="1:21" x14ac:dyDescent="0.35">
      <c r="A5" s="1">
        <f t="shared" si="4"/>
        <v>45393</v>
      </c>
      <c r="B5">
        <f t="shared" si="5"/>
        <v>38</v>
      </c>
      <c r="C5">
        <f t="shared" si="6"/>
        <v>1</v>
      </c>
      <c r="D5">
        <f t="shared" si="0"/>
        <v>1</v>
      </c>
      <c r="E5">
        <f t="shared" si="1"/>
        <v>4</v>
      </c>
      <c r="F5">
        <f>IFERROR(INDEX(vaaram!$A$1:$A$8, MATCH('Raw data'!B5, vaaram!$D$1:$D$8, 0)), "Not Found")</f>
        <v>5</v>
      </c>
      <c r="G5">
        <f t="shared" si="7"/>
        <v>1</v>
      </c>
      <c r="H5">
        <f t="shared" si="8"/>
        <v>1</v>
      </c>
      <c r="I5">
        <f>IFERROR(INDEX(thidhi!$A$1:$A$16, MATCH('Raw data'!C5, thidhi!$C$1:$C$16, 0)), "Not Found")</f>
        <v>3</v>
      </c>
      <c r="J5" s="2">
        <f t="shared" si="9"/>
        <v>45392.844907407409</v>
      </c>
      <c r="K5" t="str">
        <f>IF('Raw data'!D5 = "పూర్తి", "", _xlfn.LET(
    _xlpm.RawData, 'Raw data'!D5,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 + TIME(_xlpm.HourPart, _xlpm.MinutePart, 0),
    _xlpm.AdjustedTime,
        IF(_xlpm.Prefix = "రా",
            IF(OR(_xlpm.HourPart=12,_xlpm.HourPart&lt;HOUR(T6)),A5+1,A5) + TIME(IF(_xlpm.HourPart &lt;= HOUR(T6), _xlpm.HourPart, _xlpm.HourPart + 12), _xlpm.MinutePart, 0),
        IF(_xlpm.Prefix = "తె",
            _xlpm.BaseTime + 1,
        IF(_xlpm.Prefix = "సా",
            A5 + TIME(12 + _xlpm.HourPart, _xlpm.MinutePart, 0),
        IF(LEFT(_xlpm.RawData, 1) = "ప",
            A5 + TIME(IF(AND(_xlpm.HourPart &gt;= HOUR(T6), _xlpm.HourPart &lt;= 12), _xlpm.HourPart, _xlpm.HourPart + 12), _xlpm.MinutePart, 0),
            _xlpm.BaseTime
        )))),
    _xlpm.isDateTime, ISNUMBER(DATEVALUE(K4)),
    _xlpm.adjustedResult,
        IF(AND(_xlpm.isDateTime, TEXT(_xlpm.AdjustedTime, "yyyy-MM-dd HH:mm") &lt; K4),
            _xlpm.AdjustedTime + 1,
            _xlpm.AdjustedTime),
    _xlpm.formattedResult, TEXT(_xlpm.adjustedResult, "yyyy-MM-dd HH:mm"),
    _xlpm.formattedResult
))</f>
        <v>2024-04-11 18:31</v>
      </c>
      <c r="L5" s="4">
        <f t="shared" si="2"/>
        <v>0</v>
      </c>
      <c r="M5">
        <f>IF('Raw data'!D5="పూర్తి",1,0)</f>
        <v>0</v>
      </c>
      <c r="N5">
        <f>IFERROR(INDEX(nakshatram!$A$1:$A$27, MATCH('Raw data'!E5, nakshatram!$C$1:$C$27, 0)), "Not Found")</f>
        <v>2</v>
      </c>
      <c r="O5" s="2">
        <f t="shared" si="10"/>
        <v>45392.300462962965</v>
      </c>
      <c r="P5" s="2" t="str">
        <f>IF('Raw data'!F5 = "పూర్తి", "", _xlfn.LET(
    _xlpm.RawData, 'Raw data'!F5,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 + TIME(_xlpm.HourPart, _xlpm.MinutePart, 0),
    _xlpm.AdjustedTime,
        IF(_xlpm.Prefix = "రా",
            IF(OR(_xlpm.HourPart=12,_xlpm.HourPart&lt;HOUR(T6)),A5+1,A5) + TIME(IF(_xlpm.HourPart &lt;= HOUR(T6), _xlpm.HourPart, _xlpm.HourPart + 12), _xlpm.MinutePart, 0),
        IF(_xlpm.Prefix = "తె",
            _xlpm.BaseTime + 1,
        IF(_xlpm.Prefix = "సా",
            A5 + TIME(12 + _xlpm.HourPart, _xlpm.MinutePart, 0),
        IF(LEFT(_xlpm.RawData, 1) = "ప",
            A5 + TIME(IF(AND(_xlpm.HourPart &gt;= HOUR(T6), _xlpm.HourPart &lt;= 12), _xlpm.HourPart, _xlpm.HourPart + 12), _xlpm.MinutePart, 0),
            _xlpm.BaseTime
        )))),
    _xlpm.isDateTime, ISNUMBER(DATEVALUE(P4)),
    _xlpm.adjustedResult,
        IF(AND(_xlpm.isDateTime, TEXT(_xlpm.AdjustedTime, "yyyy-MM-dd HH:mm") &lt; P4),
            _xlpm.AdjustedTime + 1,
            _xlpm.AdjustedTime),
    _xlpm.formattedResult, TEXT(_xlpm.adjustedResult, "yyyy-MM-dd HH:mm"),
    _xlpm.formattedResult
))</f>
        <v>2024-04-11 06:05</v>
      </c>
      <c r="Q5" s="4">
        <f t="shared" si="3"/>
        <v>1</v>
      </c>
      <c r="R5">
        <f>IF('Raw data'!F5="పూర్తి",1,0)</f>
        <v>0</v>
      </c>
      <c r="T5" t="str">
        <f>IF('Raw data'!G5="",T4,TEXT(SUBSTITUTE(SUBSTITUTE('Raw data'!G5, "సూ.ఉ.",""),".",":"), "hh:mm:ss"))</f>
        <v>05:50:00</v>
      </c>
      <c r="U5" t="str">
        <f>IF('Raw data'!H5="",U4,TEXT(SUBSTITUTE(SUBSTITUTE('Raw data'!H5, "సూ.అ.",""),".",":") + TIME(12, 0, 0), "hh:mm:ss"))</f>
        <v>18:10:00</v>
      </c>
    </row>
    <row r="6" spans="1:21" x14ac:dyDescent="0.35">
      <c r="A6" s="1">
        <f t="shared" si="4"/>
        <v>45393</v>
      </c>
      <c r="B6">
        <f t="shared" si="5"/>
        <v>38</v>
      </c>
      <c r="C6">
        <f t="shared" si="6"/>
        <v>1</v>
      </c>
      <c r="D6">
        <f t="shared" si="0"/>
        <v>1</v>
      </c>
      <c r="E6">
        <f t="shared" si="1"/>
        <v>4</v>
      </c>
      <c r="F6">
        <f>IFERROR(INDEX(vaaram!$A$1:$A$8, MATCH('Raw data'!B6, vaaram!$D$1:$D$8, 0)), "Not Found")</f>
        <v>5</v>
      </c>
      <c r="G6">
        <f t="shared" si="7"/>
        <v>1</v>
      </c>
      <c r="H6">
        <f t="shared" si="8"/>
        <v>1</v>
      </c>
      <c r="I6">
        <f>IFERROR(INDEX(thidhi!$A$1:$A$16, MATCH('Raw data'!C6, thidhi!$C$1:$C$16, 0)), "Not Found")</f>
        <v>3</v>
      </c>
      <c r="J6" s="2">
        <f t="shared" si="9"/>
        <v>45392.844907407409</v>
      </c>
      <c r="K6" t="str">
        <f>IF('Raw data'!D6 = "పూర్తి", "", _xlfn.LET(
    _xlpm.RawData, 'Raw data'!D6,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 + TIME(_xlpm.HourPart, _xlpm.MinutePart, 0),
    _xlpm.AdjustedTime,
        IF(_xlpm.Prefix = "రా",
            IF(OR(_xlpm.HourPart=12,_xlpm.HourPart&lt;HOUR(T7)),A6+1,A6) + TIME(IF(_xlpm.HourPart &lt;= HOUR(T7), _xlpm.HourPart, _xlpm.HourPart + 12), _xlpm.MinutePart, 0),
        IF(_xlpm.Prefix = "తె",
            _xlpm.BaseTime + 1,
        IF(_xlpm.Prefix = "సా",
            A6 + TIME(12 + _xlpm.HourPart, _xlpm.MinutePart, 0),
        IF(LEFT(_xlpm.RawData, 1) = "ప",
            A6 + TIME(IF(AND(_xlpm.HourPart &gt;= HOUR(T7), _xlpm.HourPart &lt;= 12), _xlpm.HourPart, _xlpm.HourPart + 12), _xlpm.MinutePart, 0),
            _xlpm.BaseTime
        )))),
    _xlpm.isDateTime, ISNUMBER(DATEVALUE(K5)),
    _xlpm.adjustedResult,
        IF(AND(_xlpm.isDateTime, TEXT(_xlpm.AdjustedTime, "yyyy-MM-dd HH:mm") &lt; K5),
            _xlpm.AdjustedTime + 1,
            _xlpm.AdjustedTime),
    _xlpm.formattedResult, TEXT(_xlpm.adjustedResult, "yyyy-MM-dd HH:mm"),
    _xlpm.formattedResult
))</f>
        <v>2024-04-11 18:31</v>
      </c>
      <c r="L6" s="4">
        <f t="shared" si="2"/>
        <v>0</v>
      </c>
      <c r="M6">
        <f>IF('Raw data'!D6="పూర్తి",1,0)</f>
        <v>0</v>
      </c>
      <c r="N6">
        <f>IFERROR(INDEX(nakshatram!$A$1:$A$27, MATCH('Raw data'!E6, nakshatram!$C$1:$C$27, 0)), "Not Found")</f>
        <v>3</v>
      </c>
      <c r="O6" s="2">
        <f t="shared" si="10"/>
        <v>45393.254629629628</v>
      </c>
      <c r="P6" s="2" t="str">
        <f>IF('Raw data'!F6 = "పూర్తి", "", _xlfn.LET(
    _xlpm.RawData, 'Raw data'!F6,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 + TIME(_xlpm.HourPart, _xlpm.MinutePart, 0),
    _xlpm.AdjustedTime,
        IF(_xlpm.Prefix = "రా",
            IF(OR(_xlpm.HourPart=12,_xlpm.HourPart&lt;HOUR(T7)),A6+1,A6) + TIME(IF(_xlpm.HourPart &lt;= HOUR(T7), _xlpm.HourPart, _xlpm.HourPart + 12), _xlpm.MinutePart, 0),
        IF(_xlpm.Prefix = "తె",
            _xlpm.BaseTime + 1,
        IF(_xlpm.Prefix = "సా",
            A6 + TIME(12 + _xlpm.HourPart, _xlpm.MinutePart, 0),
        IF(LEFT(_xlpm.RawData, 1) = "ప",
            A6 + TIME(IF(AND(_xlpm.HourPart &gt;= HOUR(T7), _xlpm.HourPart &lt;= 12), _xlpm.HourPart, _xlpm.HourPart + 12), _xlpm.MinutePart, 0),
            _xlpm.BaseTime
        )))),
    _xlpm.isDateTime, ISNUMBER(DATEVALUE(P5)),
    _xlpm.adjustedResult,
        IF(AND(_xlpm.isDateTime, TEXT(_xlpm.AdjustedTime, "yyyy-MM-dd HH:mm") &lt; P5),
            _xlpm.AdjustedTime + 1,
            _xlpm.AdjustedTime),
    _xlpm.formattedResult, TEXT(_xlpm.adjustedResult, "yyyy-MM-dd HH:mm"),
    _xlpm.formattedResult
))</f>
        <v>2024-04-12 05:16</v>
      </c>
      <c r="Q6" s="4">
        <f t="shared" si="3"/>
        <v>0</v>
      </c>
      <c r="R6">
        <f>IF('Raw data'!F6="పూర్తి",1,0)</f>
        <v>0</v>
      </c>
      <c r="T6" t="str">
        <f>IF('Raw data'!G6="",T5,TEXT(SUBSTITUTE(SUBSTITUTE('Raw data'!G6, "సూ.ఉ.",""),".",":"), "hh:mm:ss"))</f>
        <v>05:50:00</v>
      </c>
      <c r="U6" t="str">
        <f>IF('Raw data'!H6="",U5,TEXT(SUBSTITUTE(SUBSTITUTE('Raw data'!H6, "సూ.అ.",""),".",":") + TIME(12, 0, 0), "hh:mm:ss"))</f>
        <v>18:10:00</v>
      </c>
    </row>
    <row r="7" spans="1:21" x14ac:dyDescent="0.35">
      <c r="A7" s="1">
        <f t="shared" si="4"/>
        <v>45394</v>
      </c>
      <c r="B7">
        <f t="shared" si="5"/>
        <v>38</v>
      </c>
      <c r="C7">
        <f t="shared" si="6"/>
        <v>1</v>
      </c>
      <c r="D7">
        <f t="shared" si="0"/>
        <v>1</v>
      </c>
      <c r="E7">
        <f t="shared" si="1"/>
        <v>4</v>
      </c>
      <c r="F7">
        <f>IFERROR(INDEX(vaaram!$A$1:$A$8, MATCH('Raw data'!B7, vaaram!$D$1:$D$8, 0)), "Not Found")</f>
        <v>6</v>
      </c>
      <c r="G7">
        <f t="shared" si="7"/>
        <v>1</v>
      </c>
      <c r="H7">
        <f t="shared" si="8"/>
        <v>1</v>
      </c>
      <c r="I7">
        <f>IFERROR(INDEX(thidhi!$A$1:$A$16, MATCH('Raw data'!C7, thidhi!$C$1:$C$16, 0)), "Not Found")</f>
        <v>4</v>
      </c>
      <c r="J7" s="2">
        <f t="shared" si="9"/>
        <v>45393.772685185184</v>
      </c>
      <c r="K7" t="str">
        <f>IF('Raw data'!D7 = "పూర్తి", "", _xlfn.LET(
    _xlpm.RawData, 'Raw data'!D7,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 + TIME(_xlpm.HourPart, _xlpm.MinutePart, 0),
    _xlpm.AdjustedTime,
        IF(_xlpm.Prefix = "రా",
            IF(OR(_xlpm.HourPart=12,_xlpm.HourPart&lt;HOUR(T8)),A7+1,A7) + TIME(IF(_xlpm.HourPart &lt;= HOUR(T8), _xlpm.HourPart, _xlpm.HourPart + 12), _xlpm.MinutePart, 0),
        IF(_xlpm.Prefix = "తె",
            _xlpm.BaseTime + 1,
        IF(_xlpm.Prefix = "సా",
            A7 + TIME(12 + _xlpm.HourPart, _xlpm.MinutePart, 0),
        IF(LEFT(_xlpm.RawData, 1) = "ప",
            A7 + TIME(IF(AND(_xlpm.HourPart &gt;= HOUR(T8), _xlpm.HourPart &lt;= 12), _xlpm.HourPart, _xlpm.HourPart + 12), _xlpm.MinutePart, 0),
            _xlpm.BaseTime
        )))),
    _xlpm.isDateTime, ISNUMBER(DATEVALUE(K6)),
    _xlpm.adjustedResult,
        IF(AND(_xlpm.isDateTime, TEXT(_xlpm.AdjustedTime, "yyyy-MM-dd HH:mm") &lt; K6),
            _xlpm.AdjustedTime + 1,
            _xlpm.AdjustedTime),
    _xlpm.formattedResult, TEXT(_xlpm.adjustedResult, "yyyy-MM-dd HH:mm"),
    _xlpm.formattedResult
))</f>
        <v>2024-04-12 17:09</v>
      </c>
      <c r="L7" s="4">
        <f t="shared" si="2"/>
        <v>0</v>
      </c>
      <c r="M7">
        <f>IF('Raw data'!D7="పూర్తి",1,0)</f>
        <v>0</v>
      </c>
      <c r="N7">
        <f>IFERROR(INDEX(nakshatram!$A$1:$A$27, MATCH('Raw data'!E7, nakshatram!$C$1:$C$27, 0)), "Not Found")</f>
        <v>4</v>
      </c>
      <c r="O7" s="2">
        <f t="shared" si="10"/>
        <v>45394.220601851855</v>
      </c>
      <c r="P7" s="2" t="str">
        <f>IF('Raw data'!F7 = "పూర్తి", "", _xlfn.LET(
    _xlpm.RawData, 'Raw data'!F7,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 + TIME(_xlpm.HourPart, _xlpm.MinutePart, 0),
    _xlpm.AdjustedTime,
        IF(_xlpm.Prefix = "రా",
            IF(OR(_xlpm.HourPart=12,_xlpm.HourPart&lt;HOUR(T8)),A7+1,A7) + TIME(IF(_xlpm.HourPart &lt;= HOUR(T8), _xlpm.HourPart, _xlpm.HourPart + 12), _xlpm.MinutePart, 0),
        IF(_xlpm.Prefix = "తె",
            _xlpm.BaseTime + 1,
        IF(_xlpm.Prefix = "సా",
            A7 + TIME(12 + _xlpm.HourPart, _xlpm.MinutePart, 0),
        IF(LEFT(_xlpm.RawData, 1) = "ప",
            A7 + TIME(IF(AND(_xlpm.HourPart &gt;= HOUR(T8), _xlpm.HourPart &lt;= 12), _xlpm.HourPart, _xlpm.HourPart + 12), _xlpm.MinutePart, 0),
            _xlpm.BaseTime
        )))),
    _xlpm.isDateTime, ISNUMBER(DATEVALUE(P6)),
    _xlpm.adjustedResult,
        IF(AND(_xlpm.isDateTime, TEXT(_xlpm.AdjustedTime, "yyyy-MM-dd HH:mm") &lt; P6),
            _xlpm.AdjustedTime + 1,
            _xlpm.AdjustedTime),
    _xlpm.formattedResult, TEXT(_xlpm.adjustedResult, "yyyy-MM-dd HH:mm"),
    _xlpm.formattedResult
))</f>
        <v>2024-04-13 04:49</v>
      </c>
      <c r="Q7" s="4">
        <f t="shared" si="3"/>
        <v>0</v>
      </c>
      <c r="R7">
        <f>IF('Raw data'!F7="పూర్తి",1,0)</f>
        <v>0</v>
      </c>
      <c r="T7" t="str">
        <f>IF('Raw data'!G7="",T6,TEXT(SUBSTITUTE(SUBSTITUTE('Raw data'!G7, "సూ.ఉ.",""),".",":"), "hh:mm:ss"))</f>
        <v>05:49:00</v>
      </c>
      <c r="U7" t="str">
        <f>IF('Raw data'!H7="",U6,TEXT(SUBSTITUTE(SUBSTITUTE('Raw data'!H7, "సూ.అ.",""),".",":") + TIME(12, 0, 0), "hh:mm:ss"))</f>
        <v>18:10:00</v>
      </c>
    </row>
    <row r="8" spans="1:21" x14ac:dyDescent="0.35">
      <c r="A8" s="1">
        <f t="shared" si="4"/>
        <v>45395</v>
      </c>
      <c r="B8">
        <f t="shared" si="5"/>
        <v>38</v>
      </c>
      <c r="C8">
        <f t="shared" si="6"/>
        <v>1</v>
      </c>
      <c r="D8">
        <f t="shared" si="0"/>
        <v>1</v>
      </c>
      <c r="E8">
        <f t="shared" si="1"/>
        <v>4</v>
      </c>
      <c r="F8">
        <f>IFERROR(INDEX(vaaram!$A$1:$A$8, MATCH('Raw data'!B8, vaaram!$D$1:$D$8, 0)), "Not Found")</f>
        <v>7</v>
      </c>
      <c r="G8">
        <f t="shared" si="7"/>
        <v>1</v>
      </c>
      <c r="H8">
        <f t="shared" si="8"/>
        <v>1</v>
      </c>
      <c r="I8">
        <f>IFERROR(INDEX(thidhi!$A$1:$A$16, MATCH('Raw data'!C8, thidhi!$C$1:$C$16, 0)), "Not Found")</f>
        <v>5</v>
      </c>
      <c r="J8" s="2">
        <f t="shared" si="9"/>
        <v>45394.715740740743</v>
      </c>
      <c r="K8" t="str">
        <f>IF('Raw data'!D8 = "పూర్తి", "", _xlfn.LET(
    _xlpm.RawData, 'Raw data'!D8,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 + TIME(_xlpm.HourPart, _xlpm.MinutePart, 0),
    _xlpm.AdjustedTime,
        IF(_xlpm.Prefix = "రా",
            IF(OR(_xlpm.HourPart=12,_xlpm.HourPart&lt;HOUR(T9)),A8+1,A8) + TIME(IF(_xlpm.HourPart &lt;= HOUR(T9), _xlpm.HourPart, _xlpm.HourPart + 12), _xlpm.MinutePart, 0),
        IF(_xlpm.Prefix = "తె",
            _xlpm.BaseTime + 1,
        IF(_xlpm.Prefix = "సా",
            A8 + TIME(12 + _xlpm.HourPart, _xlpm.MinutePart, 0),
        IF(LEFT(_xlpm.RawData, 1) = "ప",
            A8 + TIME(IF(AND(_xlpm.HourPart &gt;= HOUR(T9), _xlpm.HourPart &lt;= 12), _xlpm.HourPart, _xlpm.HourPart + 12), _xlpm.MinutePart, 0),
            _xlpm.BaseTime
        )))),
    _xlpm.isDateTime, ISNUMBER(DATEVALUE(K7)),
    _xlpm.adjustedResult,
        IF(AND(_xlpm.isDateTime, TEXT(_xlpm.AdjustedTime, "yyyy-MM-dd HH:mm") &lt; K7),
            _xlpm.AdjustedTime + 1,
            _xlpm.AdjustedTime),
    _xlpm.formattedResult, TEXT(_xlpm.adjustedResult, "yyyy-MM-dd HH:mm"),
    _xlpm.formattedResult
))</f>
        <v>2024-04-13 16:15</v>
      </c>
      <c r="L8" s="4">
        <f t="shared" si="2"/>
        <v>0</v>
      </c>
      <c r="M8">
        <f>IF('Raw data'!D8="పూర్తి",1,0)</f>
        <v>0</v>
      </c>
      <c r="N8">
        <f>IFERROR(INDEX(nakshatram!$A$1:$A$27, MATCH('Raw data'!E8, nakshatram!$C$1:$C$27, 0)), "Not Found")</f>
        <v>5</v>
      </c>
      <c r="O8" s="2">
        <f t="shared" si="10"/>
        <v>45395.201851851853</v>
      </c>
      <c r="P8" s="2" t="str">
        <f>IF('Raw data'!F8 = "పూర్తి", "", _xlfn.LET(
    _xlpm.RawData, 'Raw data'!F8,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 + TIME(_xlpm.HourPart, _xlpm.MinutePart, 0),
    _xlpm.AdjustedTime,
        IF(_xlpm.Prefix = "రా",
            IF(OR(_xlpm.HourPart=12,_xlpm.HourPart&lt;HOUR(T9)),A8+1,A8) + TIME(IF(_xlpm.HourPart &lt;= HOUR(T9), _xlpm.HourPart, _xlpm.HourPart + 12), _xlpm.MinutePart, 0),
        IF(_xlpm.Prefix = "తె",
            _xlpm.BaseTime + 1,
        IF(_xlpm.Prefix = "సా",
            A8 + TIME(12 + _xlpm.HourPart, _xlpm.MinutePart, 0),
        IF(LEFT(_xlpm.RawData, 1) = "ప",
            A8 + TIME(IF(AND(_xlpm.HourPart &gt;= HOUR(T9), _xlpm.HourPart &lt;= 12), _xlpm.HourPart, _xlpm.HourPart + 12), _xlpm.MinutePart, 0),
            _xlpm.BaseTime
        )))),
    _xlpm.isDateTime, ISNUMBER(DATEVALUE(P7)),
    _xlpm.adjustedResult,
        IF(AND(_xlpm.isDateTime, TEXT(_xlpm.AdjustedTime, "yyyy-MM-dd HH:mm") &lt; P7),
            _xlpm.AdjustedTime + 1,
            _xlpm.AdjustedTime),
    _xlpm.formattedResult, TEXT(_xlpm.adjustedResult, "yyyy-MM-dd HH:mm"),
    _xlpm.formattedResult
))</f>
        <v>2024-04-14 04:50</v>
      </c>
      <c r="Q8" s="4">
        <f t="shared" si="3"/>
        <v>0</v>
      </c>
      <c r="R8">
        <f>IF('Raw data'!F8="పూర్తి",1,0)</f>
        <v>0</v>
      </c>
      <c r="T8" t="str">
        <f>IF('Raw data'!G8="",T7,TEXT(SUBSTITUTE(SUBSTITUTE('Raw data'!G8, "సూ.ఉ.",""),".",":"), "hh:mm:ss"))</f>
        <v>05:49:00</v>
      </c>
      <c r="U8" t="str">
        <f>IF('Raw data'!H8="",U7,TEXT(SUBSTITUTE(SUBSTITUTE('Raw data'!H8, "సూ.అ.",""),".",":") + TIME(12, 0, 0), "hh:mm:ss"))</f>
        <v>18:10:00</v>
      </c>
    </row>
    <row r="9" spans="1:21" x14ac:dyDescent="0.35">
      <c r="A9" s="1">
        <f t="shared" si="4"/>
        <v>45396</v>
      </c>
      <c r="B9">
        <f t="shared" si="5"/>
        <v>38</v>
      </c>
      <c r="C9">
        <f t="shared" si="6"/>
        <v>1</v>
      </c>
      <c r="D9">
        <f t="shared" si="0"/>
        <v>1</v>
      </c>
      <c r="E9">
        <f t="shared" si="1"/>
        <v>4</v>
      </c>
      <c r="F9">
        <f>IFERROR(INDEX(vaaram!$A$1:$A$8, MATCH('Raw data'!B9, vaaram!$D$1:$D$8, 0)), "Not Found")</f>
        <v>1</v>
      </c>
      <c r="G9">
        <f t="shared" si="7"/>
        <v>1</v>
      </c>
      <c r="H9">
        <f t="shared" si="8"/>
        <v>1</v>
      </c>
      <c r="I9">
        <f>IFERROR(INDEX(thidhi!$A$1:$A$16, MATCH('Raw data'!C9, thidhi!$C$1:$C$16, 0)), "Not Found")</f>
        <v>6</v>
      </c>
      <c r="J9" s="2">
        <f t="shared" si="9"/>
        <v>45395.678240740745</v>
      </c>
      <c r="K9" t="str">
        <f>IF('Raw data'!D9 = "పూర్తి", "", _xlfn.LET(
    _xlpm.RawData, 'Raw data'!D9,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 + TIME(_xlpm.HourPart, _xlpm.MinutePart, 0),
    _xlpm.AdjustedTime,
        IF(_xlpm.Prefix = "రా",
            IF(OR(_xlpm.HourPart=12,_xlpm.HourPart&lt;HOUR(T10)),A9+1,A9) + TIME(IF(_xlpm.HourPart &lt;= HOUR(T10), _xlpm.HourPart, _xlpm.HourPart + 12), _xlpm.MinutePart, 0),
        IF(_xlpm.Prefix = "తె",
            _xlpm.BaseTime + 1,
        IF(_xlpm.Prefix = "సా",
            A9 + TIME(12 + _xlpm.HourPart, _xlpm.MinutePart, 0),
        IF(LEFT(_xlpm.RawData, 1) = "ప",
            A9 + TIME(IF(AND(_xlpm.HourPart &gt;= HOUR(T10), _xlpm.HourPart &lt;= 12), _xlpm.HourPart, _xlpm.HourPart + 12), _xlpm.MinutePart, 0),
            _xlpm.BaseTime
        )))),
    _xlpm.isDateTime, ISNUMBER(DATEVALUE(K8)),
    _xlpm.adjustedResult,
        IF(AND(_xlpm.isDateTime, TEXT(_xlpm.AdjustedTime, "yyyy-MM-dd HH:mm") &lt; K8),
            _xlpm.AdjustedTime + 1,
            _xlpm.AdjustedTime),
    _xlpm.formattedResult, TEXT(_xlpm.adjustedResult, "yyyy-MM-dd HH:mm"),
    _xlpm.formattedResult
))</f>
        <v>2024-04-14 15:48</v>
      </c>
      <c r="L9" s="4">
        <f t="shared" si="2"/>
        <v>0</v>
      </c>
      <c r="M9">
        <f>IF('Raw data'!D9="పూర్తి",1,0)</f>
        <v>0</v>
      </c>
      <c r="N9">
        <f>IFERROR(INDEX(nakshatram!$A$1:$A$27, MATCH('Raw data'!E9, nakshatram!$C$1:$C$27, 0)), "Not Found")</f>
        <v>6</v>
      </c>
      <c r="O9" s="2">
        <f t="shared" si="10"/>
        <v>45396.202546296299</v>
      </c>
      <c r="P9" s="2" t="str">
        <f>IF('Raw data'!F9 = "పూర్తి", "", _xlfn.LET(
    _xlpm.RawData, 'Raw data'!F9,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 + TIME(_xlpm.HourPart, _xlpm.MinutePart, 0),
    _xlpm.AdjustedTime,
        IF(_xlpm.Prefix = "రా",
            IF(OR(_xlpm.HourPart=12,_xlpm.HourPart&lt;HOUR(T10)),A9+1,A9) + TIME(IF(_xlpm.HourPart &lt;= HOUR(T10), _xlpm.HourPart, _xlpm.HourPart + 12), _xlpm.MinutePart, 0),
        IF(_xlpm.Prefix = "తె",
            _xlpm.BaseTime + 1,
        IF(_xlpm.Prefix = "సా",
            A9 + TIME(12 + _xlpm.HourPart, _xlpm.MinutePart, 0),
        IF(LEFT(_xlpm.RawData, 1) = "ప",
            A9 + TIME(IF(AND(_xlpm.HourPart &gt;= HOUR(T10), _xlpm.HourPart &lt;= 12), _xlpm.HourPart, _xlpm.HourPart + 12), _xlpm.MinutePart, 0),
            _xlpm.BaseTime
        )))),
    _xlpm.isDateTime, ISNUMBER(DATEVALUE(P8)),
    _xlpm.adjustedResult,
        IF(AND(_xlpm.isDateTime, TEXT(_xlpm.AdjustedTime, "yyyy-MM-dd HH:mm") &lt; P8),
            _xlpm.AdjustedTime + 1,
            _xlpm.AdjustedTime),
    _xlpm.formattedResult, TEXT(_xlpm.adjustedResult, "yyyy-MM-dd HH:mm"),
    _xlpm.formattedResult
))</f>
        <v>2024-04-15 05:19</v>
      </c>
      <c r="Q9" s="4">
        <f t="shared" si="3"/>
        <v>0</v>
      </c>
      <c r="R9">
        <f>IF('Raw data'!F9="పూర్తి",1,0)</f>
        <v>0</v>
      </c>
      <c r="T9" t="str">
        <f>IF('Raw data'!G9="",T8,TEXT(SUBSTITUTE(SUBSTITUTE('Raw data'!G9, "సూ.ఉ.",""),".",":"), "hh:mm:ss"))</f>
        <v>05:49:00</v>
      </c>
      <c r="U9" t="str">
        <f>IF('Raw data'!H9="",U8,TEXT(SUBSTITUTE(SUBSTITUTE('Raw data'!H9, "సూ.అ.",""),".",":") + TIME(12, 0, 0), "hh:mm:ss"))</f>
        <v>18:11:00</v>
      </c>
    </row>
    <row r="10" spans="1:21" x14ac:dyDescent="0.35">
      <c r="A10" s="1">
        <f t="shared" si="4"/>
        <v>45397</v>
      </c>
      <c r="B10">
        <f t="shared" si="5"/>
        <v>38</v>
      </c>
      <c r="C10">
        <f t="shared" si="6"/>
        <v>1</v>
      </c>
      <c r="D10">
        <f t="shared" si="0"/>
        <v>1</v>
      </c>
      <c r="E10">
        <f t="shared" si="1"/>
        <v>4</v>
      </c>
      <c r="F10">
        <f>IFERROR(INDEX(vaaram!$A$1:$A$8, MATCH('Raw data'!B10, vaaram!$D$1:$D$8, 0)), "Not Found")</f>
        <v>2</v>
      </c>
      <c r="G10">
        <f t="shared" si="7"/>
        <v>1</v>
      </c>
      <c r="H10">
        <f t="shared" si="8"/>
        <v>1</v>
      </c>
      <c r="I10">
        <f>IFERROR(INDEX(thidhi!$A$1:$A$16, MATCH('Raw data'!C10, thidhi!$C$1:$C$16, 0)), "Not Found")</f>
        <v>7</v>
      </c>
      <c r="J10" s="2">
        <f t="shared" si="9"/>
        <v>45396.659490740742</v>
      </c>
      <c r="K10" t="str">
        <f>IF('Raw data'!D10 = "పూర్తి", "", _xlfn.LET(
    _xlpm.RawData, 'Raw data'!D10,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 + TIME(_xlpm.HourPart, _xlpm.MinutePart, 0),
    _xlpm.AdjustedTime,
        IF(_xlpm.Prefix = "రా",
            IF(OR(_xlpm.HourPart=12,_xlpm.HourPart&lt;HOUR(T11)),A10+1,A10) + TIME(IF(_xlpm.HourPart &lt;= HOUR(T11), _xlpm.HourPart, _xlpm.HourPart + 12), _xlpm.MinutePart, 0),
        IF(_xlpm.Prefix = "తె",
            _xlpm.BaseTime + 1,
        IF(_xlpm.Prefix = "సా",
            A10 + TIME(12 + _xlpm.HourPart, _xlpm.MinutePart, 0),
        IF(LEFT(_xlpm.RawData, 1) = "ప",
            A10 + TIME(IF(AND(_xlpm.HourPart &gt;= HOUR(T11), _xlpm.HourPart &lt;= 12), _xlpm.HourPart, _xlpm.HourPart + 12), _xlpm.MinutePart, 0),
            _xlpm.BaseTime
        )))),
    _xlpm.isDateTime, ISNUMBER(DATEVALUE(K9)),
    _xlpm.adjustedResult,
        IF(AND(_xlpm.isDateTime, TEXT(_xlpm.AdjustedTime, "yyyy-MM-dd HH:mm") &lt; K9),
            _xlpm.AdjustedTime + 1,
            _xlpm.AdjustedTime),
    _xlpm.formattedResult, TEXT(_xlpm.adjustedResult, "yyyy-MM-dd HH:mm"),
    _xlpm.formattedResult
))</f>
        <v>2024-04-15 15:51</v>
      </c>
      <c r="L10" s="4">
        <f t="shared" si="2"/>
        <v>0</v>
      </c>
      <c r="M10">
        <f>IF('Raw data'!D10="పూర్తి",1,0)</f>
        <v>0</v>
      </c>
      <c r="N10">
        <f>IFERROR(INDEX(nakshatram!$A$1:$A$27, MATCH('Raw data'!E10, nakshatram!$C$1:$C$27, 0)), "Not Found")</f>
        <v>7</v>
      </c>
      <c r="O10" s="2">
        <f t="shared" si="10"/>
        <v>45397.222685185188</v>
      </c>
      <c r="P10" s="2" t="str">
        <f>IF('Raw data'!F10 = "పూర్తి", "", _xlfn.LET(
    _xlpm.RawData, 'Raw data'!F10,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 + TIME(_xlpm.HourPart, _xlpm.MinutePart, 0),
    _xlpm.AdjustedTime,
        IF(_xlpm.Prefix = "రా",
            IF(OR(_xlpm.HourPart=12,_xlpm.HourPart&lt;HOUR(T11)),A10+1,A10) + TIME(IF(_xlpm.HourPart &lt;= HOUR(T11), _xlpm.HourPart, _xlpm.HourPart + 12), _xlpm.MinutePart, 0),
        IF(_xlpm.Prefix = "తె",
            _xlpm.BaseTime + 1,
        IF(_xlpm.Prefix = "సా",
            A10 + TIME(12 + _xlpm.HourPart, _xlpm.MinutePart, 0),
        IF(LEFT(_xlpm.RawData, 1) = "ప",
            A10 + TIME(IF(AND(_xlpm.HourPart &gt;= HOUR(T11), _xlpm.HourPart &lt;= 12), _xlpm.HourPart, _xlpm.HourPart + 12), _xlpm.MinutePart, 0),
            _xlpm.BaseTime
        )))),
    _xlpm.isDateTime, ISNUMBER(DATEVALUE(P9)),
    _xlpm.adjustedResult,
        IF(AND(_xlpm.isDateTime, TEXT(_xlpm.AdjustedTime, "yyyy-MM-dd HH:mm") &lt; P9),
            _xlpm.AdjustedTime + 1,
            _xlpm.AdjustedTime),
    _xlpm.formattedResult, TEXT(_xlpm.adjustedResult, "yyyy-MM-dd HH:mm"),
    _xlpm.formattedResult
))</f>
        <v/>
      </c>
      <c r="Q10" s="4">
        <f t="shared" si="3"/>
        <v>0</v>
      </c>
      <c r="R10">
        <f>IF('Raw data'!F10="పూర్తి",1,0)</f>
        <v>1</v>
      </c>
      <c r="T10" t="str">
        <f>IF('Raw data'!G10="",T9,TEXT(SUBSTITUTE(SUBSTITUTE('Raw data'!G10, "సూ.ఉ.",""),".",":"), "hh:mm:ss"))</f>
        <v>05:49:00</v>
      </c>
      <c r="U10" t="str">
        <f>IF('Raw data'!H10="",U9,TEXT(SUBSTITUTE(SUBSTITUTE('Raw data'!H10, "సూ.అ.",""),".",":") + TIME(12, 0, 0), "hh:mm:ss"))</f>
        <v>18:11:00</v>
      </c>
    </row>
    <row r="11" spans="1:21" x14ac:dyDescent="0.35">
      <c r="A11" s="1">
        <f t="shared" si="4"/>
        <v>45398</v>
      </c>
      <c r="B11">
        <f t="shared" si="5"/>
        <v>38</v>
      </c>
      <c r="C11">
        <f t="shared" si="6"/>
        <v>1</v>
      </c>
      <c r="D11">
        <f t="shared" si="0"/>
        <v>1</v>
      </c>
      <c r="E11">
        <f t="shared" si="1"/>
        <v>4</v>
      </c>
      <c r="F11">
        <f>IFERROR(INDEX(vaaram!$A$1:$A$8, MATCH('Raw data'!B11, vaaram!$D$1:$D$8, 0)), "Not Found")</f>
        <v>3</v>
      </c>
      <c r="G11">
        <f t="shared" si="7"/>
        <v>1</v>
      </c>
      <c r="H11">
        <f t="shared" si="8"/>
        <v>1</v>
      </c>
      <c r="I11">
        <f>IFERROR(INDEX(thidhi!$A$1:$A$16, MATCH('Raw data'!C11, thidhi!$C$1:$C$16, 0)), "Not Found")</f>
        <v>8</v>
      </c>
      <c r="J11" s="2">
        <f t="shared" si="9"/>
        <v>45397.661574074074</v>
      </c>
      <c r="K11" t="str">
        <f>IF('Raw data'!D11 = "పూర్తి", "", _xlfn.LET(
    _xlpm.RawData, 'Raw data'!D11,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 + TIME(_xlpm.HourPart, _xlpm.MinutePart, 0),
    _xlpm.AdjustedTime,
        IF(_xlpm.Prefix = "రా",
            IF(OR(_xlpm.HourPart=12,_xlpm.HourPart&lt;HOUR(T12)),A11+1,A11) + TIME(IF(_xlpm.HourPart &lt;= HOUR(T12), _xlpm.HourPart, _xlpm.HourPart + 12), _xlpm.MinutePart, 0),
        IF(_xlpm.Prefix = "తె",
            _xlpm.BaseTime + 1,
        IF(_xlpm.Prefix = "సా",
            A11 + TIME(12 + _xlpm.HourPart, _xlpm.MinutePart, 0),
        IF(LEFT(_xlpm.RawData, 1) = "ప",
            A11 + TIME(IF(AND(_xlpm.HourPart &gt;= HOUR(T12), _xlpm.HourPart &lt;= 12), _xlpm.HourPart, _xlpm.HourPart + 12), _xlpm.MinutePart, 0),
            _xlpm.BaseTime
        )))),
    _xlpm.isDateTime, ISNUMBER(DATEVALUE(K10)),
    _xlpm.adjustedResult,
        IF(AND(_xlpm.isDateTime, TEXT(_xlpm.AdjustedTime, "yyyy-MM-dd HH:mm") &lt; K10),
            _xlpm.AdjustedTime + 1,
            _xlpm.AdjustedTime),
    _xlpm.formattedResult, TEXT(_xlpm.adjustedResult, "yyyy-MM-dd HH:mm"),
    _xlpm.formattedResult
))</f>
        <v>2024-04-16 16:24</v>
      </c>
      <c r="L11" s="4">
        <f t="shared" si="2"/>
        <v>0</v>
      </c>
      <c r="M11">
        <f>IF('Raw data'!D11="పూర్తి",1,0)</f>
        <v>0</v>
      </c>
      <c r="N11">
        <f>IFERROR(INDEX(nakshatram!$A$1:$A$27, MATCH('Raw data'!E11, nakshatram!$C$1:$C$27, 0)), "Not Found")</f>
        <v>7</v>
      </c>
      <c r="O11" s="2" t="str">
        <f t="shared" si="10"/>
        <v/>
      </c>
      <c r="P11" s="2" t="str">
        <f>IF('Raw data'!F11 = "పూర్తి", "", _xlfn.LET(
    _xlpm.RawData, 'Raw data'!F11,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 + TIME(_xlpm.HourPart, _xlpm.MinutePart, 0),
    _xlpm.AdjustedTime,
        IF(_xlpm.Prefix = "రా",
            IF(OR(_xlpm.HourPart=12,_xlpm.HourPart&lt;HOUR(T12)),A11+1,A11) + TIME(IF(_xlpm.HourPart &lt;= HOUR(T12), _xlpm.HourPart, _xlpm.HourPart + 12), _xlpm.MinutePart, 0),
        IF(_xlpm.Prefix = "తె",
            _xlpm.BaseTime + 1,
        IF(_xlpm.Prefix = "సా",
            A11 + TIME(12 + _xlpm.HourPart, _xlpm.MinutePart, 0),
        IF(LEFT(_xlpm.RawData, 1) = "ప",
            A11 + TIME(IF(AND(_xlpm.HourPart &gt;= HOUR(T12), _xlpm.HourPart &lt;= 12), _xlpm.HourPart, _xlpm.HourPart + 12), _xlpm.MinutePart, 0),
            _xlpm.BaseTime
        )))),
    _xlpm.isDateTime, ISNUMBER(DATEVALUE(P10)),
    _xlpm.adjustedResult,
        IF(AND(_xlpm.isDateTime, TEXT(_xlpm.AdjustedTime, "yyyy-MM-dd HH:mm") &lt; P10),
            _xlpm.AdjustedTime + 1,
            _xlpm.AdjustedTime),
    _xlpm.formattedResult, TEXT(_xlpm.adjustedResult, "yyyy-MM-dd HH:mm"),
    _xlpm.formattedResult
))</f>
        <v>2024-04-16 06:10</v>
      </c>
      <c r="Q11" s="4">
        <f t="shared" si="3"/>
        <v>0</v>
      </c>
      <c r="R11">
        <f>IF('Raw data'!F11="పూర్తి",1,0)</f>
        <v>0</v>
      </c>
      <c r="T11" t="str">
        <f>IF('Raw data'!G11="",T10,TEXT(SUBSTITUTE(SUBSTITUTE('Raw data'!G11, "సూ.ఉ.",""),".",":"), "hh:mm:ss"))</f>
        <v>05:48:00</v>
      </c>
      <c r="U11" t="str">
        <f>IF('Raw data'!H11="",U10,TEXT(SUBSTITUTE(SUBSTITUTE('Raw data'!H11, "సూ.అ.",""),".",":") + TIME(12, 0, 0), "hh:mm:ss"))</f>
        <v>18:11:00</v>
      </c>
    </row>
    <row r="12" spans="1:21" x14ac:dyDescent="0.35">
      <c r="A12" s="1">
        <f t="shared" si="4"/>
        <v>45399</v>
      </c>
      <c r="B12">
        <f t="shared" si="5"/>
        <v>38</v>
      </c>
      <c r="C12">
        <f t="shared" si="6"/>
        <v>1</v>
      </c>
      <c r="D12">
        <f t="shared" si="0"/>
        <v>1</v>
      </c>
      <c r="E12">
        <f t="shared" si="1"/>
        <v>4</v>
      </c>
      <c r="F12">
        <f>IFERROR(INDEX(vaaram!$A$1:$A$8, MATCH('Raw data'!B12, vaaram!$D$1:$D$8, 0)), "Not Found")</f>
        <v>4</v>
      </c>
      <c r="G12">
        <f t="shared" si="7"/>
        <v>1</v>
      </c>
      <c r="H12">
        <f t="shared" si="8"/>
        <v>1</v>
      </c>
      <c r="I12">
        <f>IFERROR(INDEX(thidhi!$A$1:$A$16, MATCH('Raw data'!C12, thidhi!$C$1:$C$16, 0)), "Not Found")</f>
        <v>9</v>
      </c>
      <c r="J12" s="2">
        <f t="shared" si="9"/>
        <v>45398.684490740743</v>
      </c>
      <c r="K12" t="str">
        <f>IF('Raw data'!D12 = "పూర్తి", "", _xlfn.LET(
    _xlpm.RawData, 'Raw data'!D12,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 + TIME(_xlpm.HourPart, _xlpm.MinutePart, 0),
    _xlpm.AdjustedTime,
        IF(_xlpm.Prefix = "రా",
            IF(OR(_xlpm.HourPart=12,_xlpm.HourPart&lt;HOUR(T13)),A12+1,A12) + TIME(IF(_xlpm.HourPart &lt;= HOUR(T13), _xlpm.HourPart, _xlpm.HourPart + 12), _xlpm.MinutePart, 0),
        IF(_xlpm.Prefix = "తె",
            _xlpm.BaseTime + 1,
        IF(_xlpm.Prefix = "సా",
            A12 + TIME(12 + _xlpm.HourPart, _xlpm.MinutePart, 0),
        IF(LEFT(_xlpm.RawData, 1) = "ప",
            A12 + TIME(IF(AND(_xlpm.HourPart &gt;= HOUR(T13), _xlpm.HourPart &lt;= 12), _xlpm.HourPart, _xlpm.HourPart + 12), _xlpm.MinutePart, 0),
            _xlpm.BaseTime
        )))),
    _xlpm.isDateTime, ISNUMBER(DATEVALUE(K11)),
    _xlpm.adjustedResult,
        IF(AND(_xlpm.isDateTime, TEXT(_xlpm.AdjustedTime, "yyyy-MM-dd HH:mm") &lt; K11),
            _xlpm.AdjustedTime + 1,
            _xlpm.AdjustedTime),
    _xlpm.formattedResult, TEXT(_xlpm.adjustedResult, "yyyy-MM-dd HH:mm"),
    _xlpm.formattedResult
))</f>
        <v>2024-04-17 17:26</v>
      </c>
      <c r="L12" s="4">
        <f t="shared" si="2"/>
        <v>0</v>
      </c>
      <c r="M12">
        <f>IF('Raw data'!D12="పూర్తి",1,0)</f>
        <v>0</v>
      </c>
      <c r="N12">
        <f>IFERROR(INDEX(nakshatram!$A$1:$A$27, MATCH('Raw data'!E12, nakshatram!$C$1:$C$27, 0)), "Not Found")</f>
        <v>8</v>
      </c>
      <c r="O12" s="2">
        <f t="shared" si="10"/>
        <v>45398.258101851854</v>
      </c>
      <c r="P12" s="2" t="str">
        <f>IF('Raw data'!F12 = "పూర్తి", "", _xlfn.LET(
    _xlpm.RawData, 'Raw data'!F12,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 + TIME(_xlpm.HourPart, _xlpm.MinutePart, 0),
    _xlpm.AdjustedTime,
        IF(_xlpm.Prefix = "రా",
            IF(OR(_xlpm.HourPart=12,_xlpm.HourPart&lt;HOUR(T13)),A12+1,A12) + TIME(IF(_xlpm.HourPart &lt;= HOUR(T13), _xlpm.HourPart, _xlpm.HourPart + 12), _xlpm.MinutePart, 0),
        IF(_xlpm.Prefix = "తె",
            _xlpm.BaseTime + 1,
        IF(_xlpm.Prefix = "సా",
            A12 + TIME(12 + _xlpm.HourPart, _xlpm.MinutePart, 0),
        IF(LEFT(_xlpm.RawData, 1) = "ప",
            A12 + TIME(IF(AND(_xlpm.HourPart &gt;= HOUR(T13), _xlpm.HourPart &lt;= 12), _xlpm.HourPart, _xlpm.HourPart + 12), _xlpm.MinutePart, 0),
            _xlpm.BaseTime
        )))),
    _xlpm.isDateTime, ISNUMBER(DATEVALUE(P11)),
    _xlpm.adjustedResult,
        IF(AND(_xlpm.isDateTime, TEXT(_xlpm.AdjustedTime, "yyyy-MM-dd HH:mm") &lt; P11),
            _xlpm.AdjustedTime + 1,
            _xlpm.AdjustedTime),
    _xlpm.formattedResult, TEXT(_xlpm.adjustedResult, "yyyy-MM-dd HH:mm"),
    _xlpm.formattedResult
))</f>
        <v>2024-04-17 07:40</v>
      </c>
      <c r="Q12" s="4">
        <f t="shared" si="3"/>
        <v>0</v>
      </c>
      <c r="R12">
        <f>IF('Raw data'!F12="పూర్తి",1,0)</f>
        <v>0</v>
      </c>
      <c r="T12" t="str">
        <f>IF('Raw data'!G12="",T11,TEXT(SUBSTITUTE(SUBSTITUTE('Raw data'!G12, "సూ.ఉ.",""),".",":"), "hh:mm:ss"))</f>
        <v>05:47:00</v>
      </c>
      <c r="U12" t="str">
        <f>IF('Raw data'!H12="",U11,TEXT(SUBSTITUTE(SUBSTITUTE('Raw data'!H12, "సూ.అ.",""),".",":") + TIME(12, 0, 0), "hh:mm:ss"))</f>
        <v>18:11:00</v>
      </c>
    </row>
    <row r="13" spans="1:21" x14ac:dyDescent="0.35">
      <c r="A13" s="1">
        <f t="shared" si="4"/>
        <v>45400</v>
      </c>
      <c r="B13">
        <f t="shared" si="5"/>
        <v>38</v>
      </c>
      <c r="C13">
        <f t="shared" si="6"/>
        <v>1</v>
      </c>
      <c r="D13">
        <f t="shared" si="0"/>
        <v>1</v>
      </c>
      <c r="E13">
        <f t="shared" si="1"/>
        <v>4</v>
      </c>
      <c r="F13">
        <f>IFERROR(INDEX(vaaram!$A$1:$A$8, MATCH('Raw data'!B13, vaaram!$D$1:$D$8, 0)), "Not Found")</f>
        <v>5</v>
      </c>
      <c r="G13">
        <f t="shared" si="7"/>
        <v>1</v>
      </c>
      <c r="H13">
        <f t="shared" si="8"/>
        <v>1</v>
      </c>
      <c r="I13">
        <f>IFERROR(INDEX(thidhi!$A$1:$A$16, MATCH('Raw data'!C13, thidhi!$C$1:$C$16, 0)), "Not Found")</f>
        <v>10</v>
      </c>
      <c r="J13" s="2">
        <f t="shared" si="9"/>
        <v>45399.727546296301</v>
      </c>
      <c r="K13" t="str">
        <f>IF('Raw data'!D13 = "పూర్తి", "", _xlfn.LET(
    _xlpm.RawData, 'Raw data'!D13,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 + TIME(_xlpm.HourPart, _xlpm.MinutePart, 0),
    _xlpm.AdjustedTime,
        IF(_xlpm.Prefix = "రా",
            IF(OR(_xlpm.HourPart=12,_xlpm.HourPart&lt;HOUR(T14)),A13+1,A13) + TIME(IF(_xlpm.HourPart &lt;= HOUR(T14), _xlpm.HourPart, _xlpm.HourPart + 12), _xlpm.MinutePart, 0),
        IF(_xlpm.Prefix = "తె",
            _xlpm.BaseTime + 1,
        IF(_xlpm.Prefix = "సా",
            A13 + TIME(12 + _xlpm.HourPart, _xlpm.MinutePart, 0),
        IF(LEFT(_xlpm.RawData, 1) = "ప",
            A13 + TIME(IF(AND(_xlpm.HourPart &gt;= HOUR(T14), _xlpm.HourPart &lt;= 12), _xlpm.HourPart, _xlpm.HourPart + 12), _xlpm.MinutePart, 0),
            _xlpm.BaseTime
        )))),
    _xlpm.isDateTime, ISNUMBER(DATEVALUE(K12)),
    _xlpm.adjustedResult,
        IF(AND(_xlpm.isDateTime, TEXT(_xlpm.AdjustedTime, "yyyy-MM-dd HH:mm") &lt; K12),
            _xlpm.AdjustedTime + 1,
            _xlpm.AdjustedTime),
    _xlpm.formattedResult, TEXT(_xlpm.adjustedResult, "yyyy-MM-dd HH:mm"),
    _xlpm.formattedResult
))</f>
        <v>2024-04-18 18:55</v>
      </c>
      <c r="L13" s="4">
        <f t="shared" si="2"/>
        <v>0</v>
      </c>
      <c r="M13">
        <f>IF('Raw data'!D13="పూర్తి",1,0)</f>
        <v>0</v>
      </c>
      <c r="N13">
        <f>IFERROR(INDEX(nakshatram!$A$1:$A$27, MATCH('Raw data'!E13, nakshatram!$C$1:$C$27, 0)), "Not Found")</f>
        <v>9</v>
      </c>
      <c r="O13" s="2">
        <f t="shared" si="10"/>
        <v>45399.320601851854</v>
      </c>
      <c r="P13" s="2" t="str">
        <f>IF('Raw data'!F13 = "పూర్తి", "", _xlfn.LET(
    _xlpm.RawData, 'Raw data'!F13,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 + TIME(_xlpm.HourPart, _xlpm.MinutePart, 0),
    _xlpm.AdjustedTime,
        IF(_xlpm.Prefix = "రా",
            IF(OR(_xlpm.HourPart=12,_xlpm.HourPart&lt;HOUR(T14)),A13+1,A13) + TIME(IF(_xlpm.HourPart &lt;= HOUR(T14), _xlpm.HourPart, _xlpm.HourPart + 12), _xlpm.MinutePart, 0),
        IF(_xlpm.Prefix = "తె",
            _xlpm.BaseTime + 1,
        IF(_xlpm.Prefix = "సా",
            A13 + TIME(12 + _xlpm.HourPart, _xlpm.MinutePart, 0),
        IF(LEFT(_xlpm.RawData, 1) = "ప",
            A13 + TIME(IF(AND(_xlpm.HourPart &gt;= HOUR(T14), _xlpm.HourPart &lt;= 12), _xlpm.HourPart, _xlpm.HourPart + 12), _xlpm.MinutePart, 0),
            _xlpm.BaseTime
        )))),
    _xlpm.isDateTime, ISNUMBER(DATEVALUE(P12)),
    _xlpm.adjustedResult,
        IF(AND(_xlpm.isDateTime, TEXT(_xlpm.AdjustedTime, "yyyy-MM-dd HH:mm") &lt; P12),
            _xlpm.AdjustedTime + 1,
            _xlpm.AdjustedTime),
    _xlpm.formattedResult, TEXT(_xlpm.adjustedResult, "yyyy-MM-dd HH:mm"),
    _xlpm.formattedResult
))</f>
        <v>2024-04-18 09:38</v>
      </c>
      <c r="Q13" s="4">
        <f t="shared" si="3"/>
        <v>0</v>
      </c>
      <c r="R13">
        <f>IF('Raw data'!F13="పూర్తి",1,0)</f>
        <v>0</v>
      </c>
      <c r="T13" t="str">
        <f>IF('Raw data'!G13="",T12,TEXT(SUBSTITUTE(SUBSTITUTE('Raw data'!G13, "సూ.ఉ.",""),".",":"), "hh:mm:ss"))</f>
        <v>05:47:00</v>
      </c>
      <c r="U13" t="str">
        <f>IF('Raw data'!H13="",U12,TEXT(SUBSTITUTE(SUBSTITUTE('Raw data'!H13, "సూ.అ.",""),".",":") + TIME(12, 0, 0), "hh:mm:ss"))</f>
        <v>18:11:00</v>
      </c>
    </row>
    <row r="14" spans="1:21" x14ac:dyDescent="0.35">
      <c r="A14" s="1">
        <f t="shared" si="4"/>
        <v>45401</v>
      </c>
      <c r="B14">
        <f t="shared" si="5"/>
        <v>38</v>
      </c>
      <c r="C14">
        <f t="shared" si="6"/>
        <v>1</v>
      </c>
      <c r="D14">
        <f t="shared" si="0"/>
        <v>1</v>
      </c>
      <c r="E14">
        <f t="shared" si="1"/>
        <v>4</v>
      </c>
      <c r="F14">
        <f>IFERROR(INDEX(vaaram!$A$1:$A$8, MATCH('Raw data'!B14, vaaram!$D$1:$D$8, 0)), "Not Found")</f>
        <v>6</v>
      </c>
      <c r="G14">
        <f t="shared" si="7"/>
        <v>1</v>
      </c>
      <c r="H14">
        <f t="shared" si="8"/>
        <v>1</v>
      </c>
      <c r="I14">
        <f>IFERROR(INDEX(thidhi!$A$1:$A$16, MATCH('Raw data'!C14, thidhi!$C$1:$C$16, 0)), "Not Found")</f>
        <v>11</v>
      </c>
      <c r="J14" s="2">
        <f t="shared" si="9"/>
        <v>45400.789351851854</v>
      </c>
      <c r="K14" t="str">
        <f>IF('Raw data'!D14 = "పూర్తి", "", _xlfn.LET(
    _xlpm.RawData, 'Raw data'!D14,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 + TIME(_xlpm.HourPart, _xlpm.MinutePart, 0),
    _xlpm.AdjustedTime,
        IF(_xlpm.Prefix = "రా",
            IF(OR(_xlpm.HourPart=12,_xlpm.HourPart&lt;HOUR(T15)),A14+1,A14) + TIME(IF(_xlpm.HourPart &lt;= HOUR(T15), _xlpm.HourPart, _xlpm.HourPart + 12), _xlpm.MinutePart, 0),
        IF(_xlpm.Prefix = "తె",
            _xlpm.BaseTime + 1,
        IF(_xlpm.Prefix = "సా",
            A14 + TIME(12 + _xlpm.HourPart, _xlpm.MinutePart, 0),
        IF(LEFT(_xlpm.RawData, 1) = "ప",
            A14 + TIME(IF(AND(_xlpm.HourPart &gt;= HOUR(T15), _xlpm.HourPart &lt;= 12), _xlpm.HourPart, _xlpm.HourPart + 12), _xlpm.MinutePart, 0),
            _xlpm.BaseTime
        )))),
    _xlpm.isDateTime, ISNUMBER(DATEVALUE(K13)),
    _xlpm.adjustedResult,
        IF(AND(_xlpm.isDateTime, TEXT(_xlpm.AdjustedTime, "yyyy-MM-dd HH:mm") &lt; K13),
            _xlpm.AdjustedTime + 1,
            _xlpm.AdjustedTime),
    _xlpm.formattedResult, TEXT(_xlpm.adjustedResult, "yyyy-MM-dd HH:mm"),
    _xlpm.formattedResult
))</f>
        <v>2024-04-19 20:44</v>
      </c>
      <c r="L14" s="4">
        <f t="shared" si="2"/>
        <v>0</v>
      </c>
      <c r="M14">
        <f>IF('Raw data'!D14="పూర్తి",1,0)</f>
        <v>0</v>
      </c>
      <c r="N14">
        <f>IFERROR(INDEX(nakshatram!$A$1:$A$27, MATCH('Raw data'!E14, nakshatram!$C$1:$C$27, 0)), "Not Found")</f>
        <v>10</v>
      </c>
      <c r="O14" s="2">
        <f t="shared" si="10"/>
        <v>45400.402546296296</v>
      </c>
      <c r="P14" s="2" t="str">
        <f>IF('Raw data'!F14 = "పూర్తి", "", _xlfn.LET(
    _xlpm.RawData, 'Raw data'!F14,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 + TIME(_xlpm.HourPart, _xlpm.MinutePart, 0),
    _xlpm.AdjustedTime,
        IF(_xlpm.Prefix = "రా",
            IF(OR(_xlpm.HourPart=12,_xlpm.HourPart&lt;HOUR(T15)),A14+1,A14) + TIME(IF(_xlpm.HourPart &lt;= HOUR(T15), _xlpm.HourPart, _xlpm.HourPart + 12), _xlpm.MinutePart, 0),
        IF(_xlpm.Prefix = "తె",
            _xlpm.BaseTime + 1,
        IF(_xlpm.Prefix = "సా",
            A14 + TIME(12 + _xlpm.HourPart, _xlpm.MinutePart, 0),
        IF(LEFT(_xlpm.RawData, 1) = "ప",
            A14 + TIME(IF(AND(_xlpm.HourPart &gt;= HOUR(T15), _xlpm.HourPart &lt;= 12), _xlpm.HourPart, _xlpm.HourPart + 12), _xlpm.MinutePart, 0),
            _xlpm.BaseTime
        )))),
    _xlpm.isDateTime, ISNUMBER(DATEVALUE(P13)),
    _xlpm.adjustedResult,
        IF(AND(_xlpm.isDateTime, TEXT(_xlpm.AdjustedTime, "yyyy-MM-dd HH:mm") &lt; P13),
            _xlpm.AdjustedTime + 1,
            _xlpm.AdjustedTime),
    _xlpm.formattedResult, TEXT(_xlpm.adjustedResult, "yyyy-MM-dd HH:mm"),
    _xlpm.formattedResult
))</f>
        <v>2024-04-19 11:55</v>
      </c>
      <c r="Q14" s="4">
        <f t="shared" si="3"/>
        <v>0</v>
      </c>
      <c r="R14">
        <f>IF('Raw data'!F14="పూర్తి",1,0)</f>
        <v>0</v>
      </c>
      <c r="T14" t="str">
        <f>IF('Raw data'!G14="",T13,TEXT(SUBSTITUTE(SUBSTITUTE('Raw data'!G14, "సూ.ఉ.",""),".",":"), "hh:mm:ss"))</f>
        <v>05:46:00</v>
      </c>
      <c r="U14" t="str">
        <f>IF('Raw data'!H14="",U13,TEXT(SUBSTITUTE(SUBSTITUTE('Raw data'!H14, "సూ.అ.",""),".",":") + TIME(12, 0, 0), "hh:mm:ss"))</f>
        <v>18:12:00</v>
      </c>
    </row>
    <row r="15" spans="1:21" x14ac:dyDescent="0.35">
      <c r="A15" s="1">
        <f t="shared" si="4"/>
        <v>45402</v>
      </c>
      <c r="B15">
        <f t="shared" si="5"/>
        <v>38</v>
      </c>
      <c r="C15">
        <f t="shared" si="6"/>
        <v>1</v>
      </c>
      <c r="D15">
        <f t="shared" si="0"/>
        <v>1</v>
      </c>
      <c r="E15">
        <f t="shared" si="1"/>
        <v>4</v>
      </c>
      <c r="F15">
        <f>IFERROR(INDEX(vaaram!$A$1:$A$8, MATCH('Raw data'!B15, vaaram!$D$1:$D$8, 0)), "Not Found")</f>
        <v>7</v>
      </c>
      <c r="G15">
        <f t="shared" si="7"/>
        <v>1</v>
      </c>
      <c r="H15">
        <f t="shared" si="8"/>
        <v>1</v>
      </c>
      <c r="I15">
        <f>IFERROR(INDEX(thidhi!$A$1:$A$16, MATCH('Raw data'!C15, thidhi!$C$1:$C$16, 0)), "Not Found")</f>
        <v>12</v>
      </c>
      <c r="J15" s="2">
        <f t="shared" si="9"/>
        <v>45401.865046296298</v>
      </c>
      <c r="K15" t="str">
        <f>IF('Raw data'!D15 = "పూర్తి", "", _xlfn.LET(
    _xlpm.RawData, 'Raw data'!D15,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 + TIME(_xlpm.HourPart, _xlpm.MinutePart, 0),
    _xlpm.AdjustedTime,
        IF(_xlpm.Prefix = "రా",
            IF(OR(_xlpm.HourPart=12,_xlpm.HourPart&lt;HOUR(T16)),A15+1,A15) + TIME(IF(_xlpm.HourPart &lt;= HOUR(T16), _xlpm.HourPart, _xlpm.HourPart + 12), _xlpm.MinutePart, 0),
        IF(_xlpm.Prefix = "తె",
            _xlpm.BaseTime + 1,
        IF(_xlpm.Prefix = "సా",
            A15 + TIME(12 + _xlpm.HourPart, _xlpm.MinutePart, 0),
        IF(LEFT(_xlpm.RawData, 1) = "ప",
            A15 + TIME(IF(AND(_xlpm.HourPart &gt;= HOUR(T16), _xlpm.HourPart &lt;= 12), _xlpm.HourPart, _xlpm.HourPart + 12), _xlpm.MinutePart, 0),
            _xlpm.BaseTime
        )))),
    _xlpm.isDateTime, ISNUMBER(DATEVALUE(K14)),
    _xlpm.adjustedResult,
        IF(AND(_xlpm.isDateTime, TEXT(_xlpm.AdjustedTime, "yyyy-MM-dd HH:mm") &lt; K14),
            _xlpm.AdjustedTime + 1,
            _xlpm.AdjustedTime),
    _xlpm.formattedResult, TEXT(_xlpm.adjustedResult, "yyyy-MM-dd HH:mm"),
    _xlpm.formattedResult
))</f>
        <v>2024-04-20 22:44</v>
      </c>
      <c r="L15" s="4">
        <f t="shared" si="2"/>
        <v>0</v>
      </c>
      <c r="M15">
        <f>IF('Raw data'!D15="పూర్తి",1,0)</f>
        <v>0</v>
      </c>
      <c r="N15">
        <f>IFERROR(INDEX(nakshatram!$A$1:$A$27, MATCH('Raw data'!E15, nakshatram!$C$1:$C$27, 0)), "Not Found")</f>
        <v>11</v>
      </c>
      <c r="O15" s="2">
        <f t="shared" si="10"/>
        <v>45401.49768518519</v>
      </c>
      <c r="P15" s="2" t="str">
        <f>IF('Raw data'!F15 = "పూర్తి", "", _xlfn.LET(
    _xlpm.RawData, 'Raw data'!F15,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 + TIME(_xlpm.HourPart, _xlpm.MinutePart, 0),
    _xlpm.AdjustedTime,
        IF(_xlpm.Prefix = "రా",
            IF(OR(_xlpm.HourPart=12,_xlpm.HourPart&lt;HOUR(T16)),A15+1,A15) + TIME(IF(_xlpm.HourPart &lt;= HOUR(T16), _xlpm.HourPart, _xlpm.HourPart + 12), _xlpm.MinutePart, 0),
        IF(_xlpm.Prefix = "తె",
            _xlpm.BaseTime + 1,
        IF(_xlpm.Prefix = "సా",
            A15 + TIME(12 + _xlpm.HourPart, _xlpm.MinutePart, 0),
        IF(LEFT(_xlpm.RawData, 1) = "ప",
            A15 + TIME(IF(AND(_xlpm.HourPart &gt;= HOUR(T16), _xlpm.HourPart &lt;= 12), _xlpm.HourPart, _xlpm.HourPart + 12), _xlpm.MinutePart, 0),
            _xlpm.BaseTime
        )))),
    _xlpm.isDateTime, ISNUMBER(DATEVALUE(P14)),
    _xlpm.adjustedResult,
        IF(AND(_xlpm.isDateTime, TEXT(_xlpm.AdjustedTime, "yyyy-MM-dd HH:mm") &lt; P14),
            _xlpm.AdjustedTime + 1,
            _xlpm.AdjustedTime),
    _xlpm.formattedResult, TEXT(_xlpm.adjustedResult, "yyyy-MM-dd HH:mm"),
    _xlpm.formattedResult
))</f>
        <v>2024-04-20 14:26</v>
      </c>
      <c r="Q15" s="4">
        <f t="shared" si="3"/>
        <v>0</v>
      </c>
      <c r="R15">
        <f>IF('Raw data'!F15="పూర్తి",1,0)</f>
        <v>0</v>
      </c>
      <c r="T15" t="str">
        <f>IF('Raw data'!G15="",T14,TEXT(SUBSTITUTE(SUBSTITUTE('Raw data'!G15, "సూ.ఉ.",""),".",":"), "hh:mm:ss"))</f>
        <v>05:45:00</v>
      </c>
      <c r="U15" t="str">
        <f>IF('Raw data'!H15="",U14,TEXT(SUBSTITUTE(SUBSTITUTE('Raw data'!H15, "సూ.అ.",""),".",":") + TIME(12, 0, 0), "hh:mm:ss"))</f>
        <v>18:12:00</v>
      </c>
    </row>
    <row r="16" spans="1:21" x14ac:dyDescent="0.35">
      <c r="A16" s="1">
        <f t="shared" si="4"/>
        <v>45403</v>
      </c>
      <c r="B16">
        <f t="shared" si="5"/>
        <v>38</v>
      </c>
      <c r="C16">
        <f t="shared" si="6"/>
        <v>1</v>
      </c>
      <c r="D16">
        <f t="shared" si="0"/>
        <v>1</v>
      </c>
      <c r="E16">
        <f t="shared" si="1"/>
        <v>4</v>
      </c>
      <c r="F16">
        <f>IFERROR(INDEX(vaaram!$A$1:$A$8, MATCH('Raw data'!B16, vaaram!$D$1:$D$8, 0)), "Not Found")</f>
        <v>1</v>
      </c>
      <c r="G16">
        <f t="shared" si="7"/>
        <v>1</v>
      </c>
      <c r="H16">
        <f t="shared" si="8"/>
        <v>1</v>
      </c>
      <c r="I16">
        <f>IFERROR(INDEX(thidhi!$A$1:$A$16, MATCH('Raw data'!C16, thidhi!$C$1:$C$16, 0)), "Not Found")</f>
        <v>13</v>
      </c>
      <c r="J16" s="2">
        <f t="shared" si="9"/>
        <v>45402.948379629634</v>
      </c>
      <c r="K16" t="str">
        <f>IF('Raw data'!D16 = "పూర్తి", "", _xlfn.LET(
    _xlpm.RawData, 'Raw data'!D16,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 + TIME(_xlpm.HourPart, _xlpm.MinutePart, 0),
    _xlpm.AdjustedTime,
        IF(_xlpm.Prefix = "రా",
            IF(OR(_xlpm.HourPart=12,_xlpm.HourPart&lt;HOUR(T17)),A16+1,A16) + TIME(IF(_xlpm.HourPart &lt;= HOUR(T17), _xlpm.HourPart, _xlpm.HourPart + 12), _xlpm.MinutePart, 0),
        IF(_xlpm.Prefix = "తె",
            _xlpm.BaseTime + 1,
        IF(_xlpm.Prefix = "సా",
            A16 + TIME(12 + _xlpm.HourPart, _xlpm.MinutePart, 0),
        IF(LEFT(_xlpm.RawData, 1) = "ప",
            A16 + TIME(IF(AND(_xlpm.HourPart &gt;= HOUR(T17), _xlpm.HourPart &lt;= 12), _xlpm.HourPart, _xlpm.HourPart + 12), _xlpm.MinutePart, 0),
            _xlpm.BaseTime
        )))),
    _xlpm.isDateTime, ISNUMBER(DATEVALUE(K15)),
    _xlpm.adjustedResult,
        IF(AND(_xlpm.isDateTime, TEXT(_xlpm.AdjustedTime, "yyyy-MM-dd HH:mm") &lt; K15),
            _xlpm.AdjustedTime + 1,
            _xlpm.AdjustedTime),
    _xlpm.formattedResult, TEXT(_xlpm.adjustedResult, "yyyy-MM-dd HH:mm"),
    _xlpm.formattedResult
))</f>
        <v>2024-04-22 00:46</v>
      </c>
      <c r="L16" s="4">
        <f t="shared" si="2"/>
        <v>0</v>
      </c>
      <c r="M16">
        <f>IF('Raw data'!D16="పూర్తి",1,0)</f>
        <v>0</v>
      </c>
      <c r="N16">
        <f>IFERROR(INDEX(nakshatram!$A$1:$A$27, MATCH('Raw data'!E16, nakshatram!$C$1:$C$27, 0)), "Not Found")</f>
        <v>12</v>
      </c>
      <c r="O16" s="2">
        <f t="shared" si="10"/>
        <v>45402.602546296301</v>
      </c>
      <c r="P16" s="2" t="str">
        <f>IF('Raw data'!F16 = "పూర్తి", "", _xlfn.LET(
    _xlpm.RawData, 'Raw data'!F16,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 + TIME(_xlpm.HourPart, _xlpm.MinutePart, 0),
    _xlpm.AdjustedTime,
        IF(_xlpm.Prefix = "రా",
            IF(OR(_xlpm.HourPart=12,_xlpm.HourPart&lt;HOUR(T17)),A16+1,A16) + TIME(IF(_xlpm.HourPart &lt;= HOUR(T17), _xlpm.HourPart, _xlpm.HourPart + 12), _xlpm.MinutePart, 0),
        IF(_xlpm.Prefix = "తె",
            _xlpm.BaseTime + 1,
        IF(_xlpm.Prefix = "సా",
            A16 + TIME(12 + _xlpm.HourPart, _xlpm.MinutePart, 0),
        IF(LEFT(_xlpm.RawData, 1) = "ప",
            A16 + TIME(IF(AND(_xlpm.HourPart &gt;= HOUR(T17), _xlpm.HourPart &lt;= 12), _xlpm.HourPart, _xlpm.HourPart + 12), _xlpm.MinutePart, 0),
            _xlpm.BaseTime
        )))),
    _xlpm.isDateTime, ISNUMBER(DATEVALUE(P15)),
    _xlpm.adjustedResult,
        IF(AND(_xlpm.isDateTime, TEXT(_xlpm.AdjustedTime, "yyyy-MM-dd HH:mm") &lt; P15),
            _xlpm.AdjustedTime + 1,
            _xlpm.AdjustedTime),
    _xlpm.formattedResult, TEXT(_xlpm.adjustedResult, "yyyy-MM-dd HH:mm"),
    _xlpm.formattedResult
))</f>
        <v>2024-04-21 17:02</v>
      </c>
      <c r="Q16" s="4">
        <f t="shared" si="3"/>
        <v>0</v>
      </c>
      <c r="R16">
        <f>IF('Raw data'!F16="పూర్తి",1,0)</f>
        <v>0</v>
      </c>
      <c r="T16" t="str">
        <f>IF('Raw data'!G16="",T15,TEXT(SUBSTITUTE(SUBSTITUTE('Raw data'!G16, "సూ.ఉ.",""),".",":"), "hh:mm:ss"))</f>
        <v>05:44:00</v>
      </c>
      <c r="U16" t="str">
        <f>IF('Raw data'!H16="",U15,TEXT(SUBSTITUTE(SUBSTITUTE('Raw data'!H16, "సూ.అ.",""),".",":") + TIME(12, 0, 0), "hh:mm:ss"))</f>
        <v>18:12:00</v>
      </c>
    </row>
    <row r="17" spans="1:25" x14ac:dyDescent="0.35">
      <c r="A17" s="1">
        <f t="shared" si="4"/>
        <v>45404</v>
      </c>
      <c r="B17">
        <f t="shared" si="5"/>
        <v>38</v>
      </c>
      <c r="C17">
        <f t="shared" si="6"/>
        <v>1</v>
      </c>
      <c r="D17">
        <f t="shared" si="0"/>
        <v>1</v>
      </c>
      <c r="E17">
        <f t="shared" si="1"/>
        <v>4</v>
      </c>
      <c r="F17">
        <f>IFERROR(INDEX(vaaram!$A$1:$A$8, MATCH('Raw data'!B17, vaaram!$D$1:$D$8, 0)), "Not Found")</f>
        <v>2</v>
      </c>
      <c r="G17">
        <f t="shared" si="7"/>
        <v>1</v>
      </c>
      <c r="H17">
        <f t="shared" si="8"/>
        <v>1</v>
      </c>
      <c r="I17">
        <f>IFERROR(INDEX(thidhi!$A$1:$A$16, MATCH('Raw data'!C17, thidhi!$C$1:$C$16, 0)), "Not Found")</f>
        <v>14</v>
      </c>
      <c r="J17" s="2">
        <f t="shared" si="9"/>
        <v>45404.033101851855</v>
      </c>
      <c r="K17" t="str">
        <f>IF('Raw data'!D17 = "పూర్తి", "", _xlfn.LET(
    _xlpm.RawData, 'Raw data'!D17,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 + TIME(_xlpm.HourPart, _xlpm.MinutePart, 0),
    _xlpm.AdjustedTime,
        IF(_xlpm.Prefix = "రా",
            IF(OR(_xlpm.HourPart=12,_xlpm.HourPart&lt;HOUR(T18)),A17+1,A17) + TIME(IF(_xlpm.HourPart &lt;= HOUR(T18), _xlpm.HourPart, _xlpm.HourPart + 12), _xlpm.MinutePart, 0),
        IF(_xlpm.Prefix = "తె",
            _xlpm.BaseTime + 1,
        IF(_xlpm.Prefix = "సా",
            A17 + TIME(12 + _xlpm.HourPart, _xlpm.MinutePart, 0),
        IF(LEFT(_xlpm.RawData, 1) = "ప",
            A17 + TIME(IF(AND(_xlpm.HourPart &gt;= HOUR(T18), _xlpm.HourPart &lt;= 12), _xlpm.HourPart, _xlpm.HourPart + 12), _xlpm.MinutePart, 0),
            _xlpm.BaseTime
        )))),
    _xlpm.isDateTime, ISNUMBER(DATEVALUE(K16)),
    _xlpm.adjustedResult,
        IF(AND(_xlpm.isDateTime, TEXT(_xlpm.AdjustedTime, "yyyy-MM-dd HH:mm") &lt; K16),
            _xlpm.AdjustedTime + 1,
            _xlpm.AdjustedTime),
    _xlpm.formattedResult, TEXT(_xlpm.adjustedResult, "yyyy-MM-dd HH:mm"),
    _xlpm.formattedResult
))</f>
        <v>2024-04-23 02:42</v>
      </c>
      <c r="L17" s="4">
        <f t="shared" si="2"/>
        <v>0</v>
      </c>
      <c r="M17">
        <f>IF('Raw data'!D17="పూర్తి",1,0)</f>
        <v>0</v>
      </c>
      <c r="N17">
        <f>IFERROR(INDEX(nakshatram!$A$1:$A$27, MATCH('Raw data'!E17, nakshatram!$C$1:$C$27, 0)), "Not Found")</f>
        <v>13</v>
      </c>
      <c r="O17" s="2">
        <f t="shared" si="10"/>
        <v>45403.710879629631</v>
      </c>
      <c r="P17" s="2" t="str">
        <f>IF('Raw data'!F17 = "పూర్తి", "", _xlfn.LET(
    _xlpm.RawData, 'Raw data'!F17,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 + TIME(_xlpm.HourPart, _xlpm.MinutePart, 0),
    _xlpm.AdjustedTime,
        IF(_xlpm.Prefix = "రా",
            IF(OR(_xlpm.HourPart=12,_xlpm.HourPart&lt;HOUR(T18)),A17+1,A17) + TIME(IF(_xlpm.HourPart &lt;= HOUR(T18), _xlpm.HourPart, _xlpm.HourPart + 12), _xlpm.MinutePart, 0),
        IF(_xlpm.Prefix = "తె",
            _xlpm.BaseTime + 1,
        IF(_xlpm.Prefix = "సా",
            A17 + TIME(12 + _xlpm.HourPart, _xlpm.MinutePart, 0),
        IF(LEFT(_xlpm.RawData, 1) = "ప",
            A17 + TIME(IF(AND(_xlpm.HourPart &gt;= HOUR(T18), _xlpm.HourPart &lt;= 12), _xlpm.HourPart, _xlpm.HourPart + 12), _xlpm.MinutePart, 0),
            _xlpm.BaseTime
        )))),
    _xlpm.isDateTime, ISNUMBER(DATEVALUE(P16)),
    _xlpm.adjustedResult,
        IF(AND(_xlpm.isDateTime, TEXT(_xlpm.AdjustedTime, "yyyy-MM-dd HH:mm") &lt; P16),
            _xlpm.AdjustedTime + 1,
            _xlpm.AdjustedTime),
    _xlpm.formattedResult, TEXT(_xlpm.adjustedResult, "yyyy-MM-dd HH:mm"),
    _xlpm.formattedResult
))</f>
        <v>2024-04-22 19:34</v>
      </c>
      <c r="Q17" s="4">
        <f t="shared" si="3"/>
        <v>0</v>
      </c>
      <c r="R17">
        <f>IF('Raw data'!F17="పూర్తి",1,0)</f>
        <v>0</v>
      </c>
      <c r="T17" t="str">
        <f>IF('Raw data'!G17="",T16,TEXT(SUBSTITUTE(SUBSTITUTE('Raw data'!G17, "సూ.ఉ.",""),".",":"), "hh:mm:ss"))</f>
        <v>05:44:00</v>
      </c>
      <c r="U17" t="str">
        <f>IF('Raw data'!H17="",U16,TEXT(SUBSTITUTE(SUBSTITUTE('Raw data'!H17, "సూ.అ.",""),".",":") + TIME(12, 0, 0), "hh:mm:ss"))</f>
        <v>18:13:00</v>
      </c>
    </row>
    <row r="18" spans="1:25" x14ac:dyDescent="0.35">
      <c r="A18" s="1">
        <f t="shared" si="4"/>
        <v>45405</v>
      </c>
      <c r="B18">
        <f t="shared" si="5"/>
        <v>38</v>
      </c>
      <c r="C18">
        <f t="shared" si="6"/>
        <v>1</v>
      </c>
      <c r="D18">
        <f t="shared" si="0"/>
        <v>1</v>
      </c>
      <c r="E18">
        <f t="shared" si="1"/>
        <v>4</v>
      </c>
      <c r="F18">
        <f>IFERROR(INDEX(vaaram!$A$1:$A$8, MATCH('Raw data'!B18, vaaram!$D$1:$D$8, 0)), "Not Found")</f>
        <v>3</v>
      </c>
      <c r="G18">
        <f t="shared" si="7"/>
        <v>1</v>
      </c>
      <c r="H18">
        <f t="shared" si="8"/>
        <v>1</v>
      </c>
      <c r="I18">
        <f>IFERROR(INDEX(thidhi!$A$1:$A$16, MATCH('Raw data'!C18, thidhi!$C$1:$C$16, 0)), "Not Found")</f>
        <v>15</v>
      </c>
      <c r="J18" s="2">
        <f t="shared" si="9"/>
        <v>45405.113657407412</v>
      </c>
      <c r="K18" t="str">
        <f>IF('Raw data'!D18 = "పూర్తి", "", _xlfn.LET(
    _xlpm.RawData, 'Raw data'!D18,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 + TIME(_xlpm.HourPart, _xlpm.MinutePart, 0),
    _xlpm.AdjustedTime,
        IF(_xlpm.Prefix = "రా",
            IF(OR(_xlpm.HourPart=12,_xlpm.HourPart&lt;HOUR(T19)),A18+1,A18) + TIME(IF(_xlpm.HourPart &lt;= HOUR(T19), _xlpm.HourPart, _xlpm.HourPart + 12), _xlpm.MinutePart, 0),
        IF(_xlpm.Prefix = "తె",
            _xlpm.BaseTime + 1,
        IF(_xlpm.Prefix = "సా",
            A18 + TIME(12 + _xlpm.HourPart, _xlpm.MinutePart, 0),
        IF(LEFT(_xlpm.RawData, 1) = "ప",
            A18 + TIME(IF(AND(_xlpm.HourPart &gt;= HOUR(T19), _xlpm.HourPart &lt;= 12), _xlpm.HourPart, _xlpm.HourPart + 12), _xlpm.MinutePart, 0),
            _xlpm.BaseTime
        )))),
    _xlpm.isDateTime, ISNUMBER(DATEVALUE(K17)),
    _xlpm.adjustedResult,
        IF(AND(_xlpm.isDateTime, TEXT(_xlpm.AdjustedTime, "yyyy-MM-dd HH:mm") &lt; K17),
            _xlpm.AdjustedTime + 1,
            _xlpm.AdjustedTime),
    _xlpm.formattedResult, TEXT(_xlpm.adjustedResult, "yyyy-MM-dd HH:mm"),
    _xlpm.formattedResult
))</f>
        <v>2024-04-24 04:19</v>
      </c>
      <c r="L18" s="4">
        <f t="shared" si="2"/>
        <v>0</v>
      </c>
      <c r="M18">
        <f>IF('Raw data'!D18="పూర్తి",1,0)</f>
        <v>0</v>
      </c>
      <c r="N18">
        <f>IFERROR(INDEX(nakshatram!$A$1:$A$27, MATCH('Raw data'!E18, nakshatram!$C$1:$C$27, 0)), "Not Found")</f>
        <v>14</v>
      </c>
      <c r="O18" s="2">
        <f t="shared" si="10"/>
        <v>45404.816435185188</v>
      </c>
      <c r="P18" s="2" t="str">
        <f>IF('Raw data'!F18 = "పూర్తి", "", _xlfn.LET(
    _xlpm.RawData, 'Raw data'!F18,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 + TIME(_xlpm.HourPart, _xlpm.MinutePart, 0),
    _xlpm.AdjustedTime,
        IF(_xlpm.Prefix = "రా",
            IF(OR(_xlpm.HourPart=12,_xlpm.HourPart&lt;HOUR(T19)),A18+1,A18) + TIME(IF(_xlpm.HourPart &lt;= HOUR(T19), _xlpm.HourPart, _xlpm.HourPart + 12), _xlpm.MinutePart, 0),
        IF(_xlpm.Prefix = "తె",
            _xlpm.BaseTime + 1,
        IF(_xlpm.Prefix = "సా",
            A18 + TIME(12 + _xlpm.HourPart, _xlpm.MinutePart, 0),
        IF(LEFT(_xlpm.RawData, 1) = "ప",
            A18 + TIME(IF(AND(_xlpm.HourPart &gt;= HOUR(T19), _xlpm.HourPart &lt;= 12), _xlpm.HourPart, _xlpm.HourPart + 12), _xlpm.MinutePart, 0),
            _xlpm.BaseTime
        )))),
    _xlpm.isDateTime, ISNUMBER(DATEVALUE(P17)),
    _xlpm.adjustedResult,
        IF(AND(_xlpm.isDateTime, TEXT(_xlpm.AdjustedTime, "yyyy-MM-dd HH:mm") &lt; P17),
            _xlpm.AdjustedTime + 1,
            _xlpm.AdjustedTime),
    _xlpm.formattedResult, TEXT(_xlpm.adjustedResult, "yyyy-MM-dd HH:mm"),
    _xlpm.formattedResult
))</f>
        <v>2024-04-23 21:52</v>
      </c>
      <c r="Q18" s="4">
        <f t="shared" si="3"/>
        <v>0</v>
      </c>
      <c r="R18">
        <f>IF('Raw data'!F18="పూర్తి",1,0)</f>
        <v>0</v>
      </c>
      <c r="T18" t="str">
        <f>IF('Raw data'!G18="",T17,TEXT(SUBSTITUTE(SUBSTITUTE('Raw data'!G18, "సూ.ఉ.",""),".",":"), "hh:mm:ss"))</f>
        <v>05:43:00</v>
      </c>
      <c r="U18" t="str">
        <f>IF('Raw data'!H18="",U17,TEXT(SUBSTITUTE(SUBSTITUTE('Raw data'!H18, "సూ.అ.",""),".",":") + TIME(12, 0, 0), "hh:mm:ss"))</f>
        <v>18:13:00</v>
      </c>
      <c r="Y18" s="10"/>
    </row>
    <row r="19" spans="1:25" x14ac:dyDescent="0.35">
      <c r="A19" s="1">
        <f t="shared" si="4"/>
        <v>45406</v>
      </c>
      <c r="B19">
        <f t="shared" si="5"/>
        <v>38</v>
      </c>
      <c r="C19">
        <f t="shared" si="6"/>
        <v>1</v>
      </c>
      <c r="D19">
        <f t="shared" si="0"/>
        <v>1</v>
      </c>
      <c r="E19">
        <f t="shared" si="1"/>
        <v>4</v>
      </c>
      <c r="F19">
        <f>IFERROR(INDEX(vaaram!$A$1:$A$8, MATCH('Raw data'!B19, vaaram!$D$1:$D$8, 0)), "Not Found")</f>
        <v>4</v>
      </c>
      <c r="G19">
        <f t="shared" si="7"/>
        <v>1</v>
      </c>
      <c r="H19">
        <f t="shared" si="8"/>
        <v>2</v>
      </c>
      <c r="I19">
        <f>IFERROR(INDEX(thidhi!$A$1:$A$16, MATCH('Raw data'!C19, thidhi!$C$1:$C$16, 0)), "Not Found")</f>
        <v>1</v>
      </c>
      <c r="J19" s="2">
        <f t="shared" si="9"/>
        <v>45406.181018518517</v>
      </c>
      <c r="K19" t="str">
        <f>IF('Raw data'!D19 = "పూర్తి", "", _xlfn.LET(
    _xlpm.RawData, 'Raw data'!D19,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 + TIME(_xlpm.HourPart, _xlpm.MinutePart, 0),
    _xlpm.AdjustedTime,
        IF(_xlpm.Prefix = "రా",
            IF(OR(_xlpm.HourPart=12,_xlpm.HourPart&lt;HOUR(T20)),A19+1,A19) + TIME(IF(_xlpm.HourPart &lt;= HOUR(T20), _xlpm.HourPart, _xlpm.HourPart + 12), _xlpm.MinutePart, 0),
        IF(_xlpm.Prefix = "తె",
            _xlpm.BaseTime + 1,
        IF(_xlpm.Prefix = "సా",
            A19 + TIME(12 + _xlpm.HourPart, _xlpm.MinutePart, 0),
        IF(LEFT(_xlpm.RawData, 1) = "ప",
            A19 + TIME(IF(AND(_xlpm.HourPart &gt;= HOUR(T20), _xlpm.HourPart &lt;= 12), _xlpm.HourPart, _xlpm.HourPart + 12), _xlpm.MinutePart, 0),
            _xlpm.BaseTime
        )))),
    _xlpm.isDateTime, ISNUMBER(DATEVALUE(K18)),
    _xlpm.adjustedResult,
        IF(AND(_xlpm.isDateTime, TEXT(_xlpm.AdjustedTime, "yyyy-MM-dd HH:mm") &lt; K18),
            _xlpm.AdjustedTime + 1,
            _xlpm.AdjustedTime),
    _xlpm.formattedResult, TEXT(_xlpm.adjustedResult, "yyyy-MM-dd HH:mm"),
    _xlpm.formattedResult
))</f>
        <v>2024-04-25 05:33</v>
      </c>
      <c r="L19" s="4">
        <f t="shared" si="2"/>
        <v>0</v>
      </c>
      <c r="M19">
        <f>IF('Raw data'!D19="పూర్తి",1,0)</f>
        <v>0</v>
      </c>
      <c r="N19">
        <f>IFERROR(INDEX(nakshatram!$A$1:$A$27, MATCH('Raw data'!E19, nakshatram!$C$1:$C$27, 0)), "Not Found")</f>
        <v>15</v>
      </c>
      <c r="O19" s="2">
        <f t="shared" si="10"/>
        <v>45405.912268518521</v>
      </c>
      <c r="P19" s="2" t="str">
        <f>IF('Raw data'!F19 = "పూర్తి", "", _xlfn.LET(
    _xlpm.RawData, 'Raw data'!F19,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 + TIME(_xlpm.HourPart, _xlpm.MinutePart, 0),
    _xlpm.AdjustedTime,
        IF(_xlpm.Prefix = "రా",
            IF(OR(_xlpm.HourPart=12,_xlpm.HourPart&lt;HOUR(T20)),A19+1,A19) + TIME(IF(_xlpm.HourPart &lt;= HOUR(T20), _xlpm.HourPart, _xlpm.HourPart + 12), _xlpm.MinutePart, 0),
        IF(_xlpm.Prefix = "తె",
            _xlpm.BaseTime + 1,
        IF(_xlpm.Prefix = "సా",
            A19 + TIME(12 + _xlpm.HourPart, _xlpm.MinutePart, 0),
        IF(LEFT(_xlpm.RawData, 1) = "ప",
            A19 + TIME(IF(AND(_xlpm.HourPart &gt;= HOUR(T20), _xlpm.HourPart &lt;= 12), _xlpm.HourPart, _xlpm.HourPart + 12), _xlpm.MinutePart, 0),
            _xlpm.BaseTime
        )))),
    _xlpm.isDateTime, ISNUMBER(DATEVALUE(P18)),
    _xlpm.adjustedResult,
        IF(AND(_xlpm.isDateTime, TEXT(_xlpm.AdjustedTime, "yyyy-MM-dd HH:mm") &lt; P18),
            _xlpm.AdjustedTime + 1,
            _xlpm.AdjustedTime),
    _xlpm.formattedResult, TEXT(_xlpm.adjustedResult, "yyyy-MM-dd HH:mm"),
    _xlpm.formattedResult
))</f>
        <v>2024-04-24 23:47</v>
      </c>
      <c r="Q19" s="4">
        <f t="shared" si="3"/>
        <v>0</v>
      </c>
      <c r="R19">
        <f>IF('Raw data'!F19="పూర్తి",1,0)</f>
        <v>0</v>
      </c>
      <c r="T19" t="str">
        <f>IF('Raw data'!G19="",T18,TEXT(SUBSTITUTE(SUBSTITUTE('Raw data'!G19, "సూ.ఉ.",""),".",":"), "hh:mm:ss"))</f>
        <v>05:42:00</v>
      </c>
      <c r="U19" t="str">
        <f>IF('Raw data'!H19="",U18,TEXT(SUBSTITUTE(SUBSTITUTE('Raw data'!H19, "సూ.అ.",""),".",":") + TIME(12, 0, 0), "hh:mm:ss"))</f>
        <v>18:13:00</v>
      </c>
    </row>
    <row r="20" spans="1:25" x14ac:dyDescent="0.35">
      <c r="A20" s="1">
        <f t="shared" si="4"/>
        <v>45407</v>
      </c>
      <c r="B20">
        <f t="shared" si="5"/>
        <v>38</v>
      </c>
      <c r="C20">
        <f t="shared" si="6"/>
        <v>1</v>
      </c>
      <c r="D20">
        <f t="shared" si="0"/>
        <v>1</v>
      </c>
      <c r="E20">
        <f t="shared" si="1"/>
        <v>4</v>
      </c>
      <c r="F20">
        <f>IFERROR(INDEX(vaaram!$A$1:$A$8, MATCH('Raw data'!B20, vaaram!$D$1:$D$8, 0)), "Not Found")</f>
        <v>5</v>
      </c>
      <c r="G20">
        <f t="shared" si="7"/>
        <v>1</v>
      </c>
      <c r="H20">
        <f t="shared" si="8"/>
        <v>2</v>
      </c>
      <c r="I20">
        <f>IFERROR(INDEX(thidhi!$A$1:$A$16, MATCH('Raw data'!C20, thidhi!$C$1:$C$16, 0)), "Not Found")</f>
        <v>2</v>
      </c>
      <c r="J20" s="2">
        <f t="shared" si="9"/>
        <v>45407.232407407406</v>
      </c>
      <c r="K20" t="str">
        <f>IF('Raw data'!D20 = "పూర్తి", "", _xlfn.LET(
    _xlpm.RawData, 'Raw data'!D20,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 + TIME(_xlpm.HourPart, _xlpm.MinutePart, 0),
    _xlpm.AdjustedTime,
        IF(_xlpm.Prefix = "రా",
            IF(OR(_xlpm.HourPart=12,_xlpm.HourPart&lt;HOUR(T21)),A20+1,A20) + TIME(IF(_xlpm.HourPart &lt;= HOUR(T21), _xlpm.HourPart, _xlpm.HourPart + 12), _xlpm.MinutePart, 0),
        IF(_xlpm.Prefix = "తె",
            _xlpm.BaseTime + 1,
        IF(_xlpm.Prefix = "సా",
            A20 + TIME(12 + _xlpm.HourPart, _xlpm.MinutePart, 0),
        IF(LEFT(_xlpm.RawData, 1) = "ప",
            A20 + TIME(IF(AND(_xlpm.HourPart &gt;= HOUR(T21), _xlpm.HourPart &lt;= 12), _xlpm.HourPart, _xlpm.HourPart + 12), _xlpm.MinutePart, 0),
            _xlpm.BaseTime
        )))),
    _xlpm.isDateTime, ISNUMBER(DATEVALUE(K19)),
    _xlpm.adjustedResult,
        IF(AND(_xlpm.isDateTime, TEXT(_xlpm.AdjustedTime, "yyyy-MM-dd HH:mm") &lt; K19),
            _xlpm.AdjustedTime + 1,
            _xlpm.AdjustedTime),
    _xlpm.formattedResult, TEXT(_xlpm.adjustedResult, "yyyy-MM-dd HH:mm"),
    _xlpm.formattedResult
))</f>
        <v/>
      </c>
      <c r="L20" s="4">
        <f t="shared" si="2"/>
        <v>0</v>
      </c>
      <c r="M20">
        <f>IF('Raw data'!D20="పూర్తి",1,0)</f>
        <v>1</v>
      </c>
      <c r="N20">
        <f>IFERROR(INDEX(nakshatram!$A$1:$A$27, MATCH('Raw data'!E20, nakshatram!$C$1:$C$27, 0)), "Not Found")</f>
        <v>16</v>
      </c>
      <c r="O20" s="2">
        <f t="shared" si="10"/>
        <v>45406.992129629631</v>
      </c>
      <c r="P20" s="2" t="str">
        <f>IF('Raw data'!F20 = "పూర్తి", "", _xlfn.LET(
    _xlpm.RawData, 'Raw data'!F20,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 + TIME(_xlpm.HourPart, _xlpm.MinutePart, 0),
    _xlpm.AdjustedTime,
        IF(_xlpm.Prefix = "రా",
            IF(OR(_xlpm.HourPart=12,_xlpm.HourPart&lt;HOUR(T21)),A20+1,A20) + TIME(IF(_xlpm.HourPart &lt;= HOUR(T21), _xlpm.HourPart, _xlpm.HourPart + 12), _xlpm.MinutePart, 0),
        IF(_xlpm.Prefix = "తె",
            _xlpm.BaseTime + 1,
        IF(_xlpm.Prefix = "సా",
            A20 + TIME(12 + _xlpm.HourPart, _xlpm.MinutePart, 0),
        IF(LEFT(_xlpm.RawData, 1) = "ప",
            A20 + TIME(IF(AND(_xlpm.HourPart &gt;= HOUR(T21), _xlpm.HourPart &lt;= 12), _xlpm.HourPart, _xlpm.HourPart + 12), _xlpm.MinutePart, 0),
            _xlpm.BaseTime
        )))),
    _xlpm.isDateTime, ISNUMBER(DATEVALUE(P19)),
    _xlpm.adjustedResult,
        IF(AND(_xlpm.isDateTime, TEXT(_xlpm.AdjustedTime, "yyyy-MM-dd HH:mm") &lt; P19),
            _xlpm.AdjustedTime + 1,
            _xlpm.AdjustedTime),
    _xlpm.formattedResult, TEXT(_xlpm.adjustedResult, "yyyy-MM-dd HH:mm"),
    _xlpm.formattedResult
))</f>
        <v>2024-04-26 01:17</v>
      </c>
      <c r="Q20" s="4">
        <f t="shared" si="3"/>
        <v>0</v>
      </c>
      <c r="R20">
        <f>IF('Raw data'!F20="పూర్తి",1,0)</f>
        <v>0</v>
      </c>
      <c r="T20" t="str">
        <f>IF('Raw data'!G20="",T19,TEXT(SUBSTITUTE(SUBSTITUTE('Raw data'!G20, "సూ.ఉ.",""),".",":"), "hh:mm:ss"))</f>
        <v>05:42:00</v>
      </c>
      <c r="U20" t="str">
        <f>IF('Raw data'!H20="",U19,TEXT(SUBSTITUTE(SUBSTITUTE('Raw data'!H20, "సూ.అ.",""),".",":") + TIME(12, 0, 0), "hh:mm:ss"))</f>
        <v>18:13:00</v>
      </c>
    </row>
    <row r="21" spans="1:25" x14ac:dyDescent="0.35">
      <c r="A21" s="1">
        <f t="shared" si="4"/>
        <v>45408</v>
      </c>
      <c r="B21">
        <f t="shared" si="5"/>
        <v>38</v>
      </c>
      <c r="C21">
        <f t="shared" si="6"/>
        <v>1</v>
      </c>
      <c r="D21">
        <f t="shared" si="0"/>
        <v>1</v>
      </c>
      <c r="E21">
        <f t="shared" si="1"/>
        <v>4</v>
      </c>
      <c r="F21">
        <f>IFERROR(INDEX(vaaram!$A$1:$A$8, MATCH('Raw data'!B21, vaaram!$D$1:$D$8, 0)), "Not Found")</f>
        <v>6</v>
      </c>
      <c r="G21">
        <f t="shared" si="7"/>
        <v>1</v>
      </c>
      <c r="H21">
        <f t="shared" si="8"/>
        <v>2</v>
      </c>
      <c r="I21">
        <f>IFERROR(INDEX(thidhi!$A$1:$A$16, MATCH('Raw data'!C21, thidhi!$C$1:$C$16, 0)), "Not Found")</f>
        <v>2</v>
      </c>
      <c r="J21" s="2" t="str">
        <f t="shared" si="9"/>
        <v/>
      </c>
      <c r="K21" t="str">
        <f>IF('Raw data'!D21 = "పూర్తి", "", _xlfn.LET(
    _xlpm.RawData, 'Raw data'!D21,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 + TIME(_xlpm.HourPart, _xlpm.MinutePart, 0),
    _xlpm.AdjustedTime,
        IF(_xlpm.Prefix = "రా",
            IF(OR(_xlpm.HourPart=12,_xlpm.HourPart&lt;HOUR(T22)),A21+1,A21) + TIME(IF(_xlpm.HourPart &lt;= HOUR(T22), _xlpm.HourPart, _xlpm.HourPart + 12), _xlpm.MinutePart, 0),
        IF(_xlpm.Prefix = "తె",
            _xlpm.BaseTime + 1,
        IF(_xlpm.Prefix = "సా",
            A21 + TIME(12 + _xlpm.HourPart, _xlpm.MinutePart, 0),
        IF(LEFT(_xlpm.RawData, 1) = "ప",
            A21 + TIME(IF(AND(_xlpm.HourPart &gt;= HOUR(T22), _xlpm.HourPart &lt;= 12), _xlpm.HourPart, _xlpm.HourPart + 12), _xlpm.MinutePart, 0),
            _xlpm.BaseTime
        )))),
    _xlpm.isDateTime, ISNUMBER(DATEVALUE(K20)),
    _xlpm.adjustedResult,
        IF(AND(_xlpm.isDateTime, TEXT(_xlpm.AdjustedTime, "yyyy-MM-dd HH:mm") &lt; K20),
            _xlpm.AdjustedTime + 1,
            _xlpm.AdjustedTime),
    _xlpm.formattedResult, TEXT(_xlpm.adjustedResult, "yyyy-MM-dd HH:mm"),
    _xlpm.formattedResult
))</f>
        <v>2024-04-26 06:25</v>
      </c>
      <c r="L21" s="4">
        <f t="shared" si="2"/>
        <v>0</v>
      </c>
      <c r="M21">
        <f>IF('Raw data'!D21="పూర్తి",1,0)</f>
        <v>0</v>
      </c>
      <c r="N21">
        <f>IFERROR(INDEX(nakshatram!$A$1:$A$27, MATCH('Raw data'!E21, nakshatram!$C$1:$C$27, 0)), "Not Found")</f>
        <v>17</v>
      </c>
      <c r="O21" s="2">
        <f t="shared" si="10"/>
        <v>45408.054629629631</v>
      </c>
      <c r="P21" s="2" t="str">
        <f>IF('Raw data'!F21 = "పూర్తి", "", _xlfn.LET(
    _xlpm.RawData, 'Raw data'!F21,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 + TIME(_xlpm.HourPart, _xlpm.MinutePart, 0),
    _xlpm.AdjustedTime,
        IF(_xlpm.Prefix = "రా",
            IF(OR(_xlpm.HourPart=12,_xlpm.HourPart&lt;HOUR(T22)),A21+1,A21) + TIME(IF(_xlpm.HourPart &lt;= HOUR(T22), _xlpm.HourPart, _xlpm.HourPart + 12), _xlpm.MinutePart, 0),
        IF(_xlpm.Prefix = "తె",
            _xlpm.BaseTime + 1,
        IF(_xlpm.Prefix = "సా",
            A21 + TIME(12 + _xlpm.HourPart, _xlpm.MinutePart, 0),
        IF(LEFT(_xlpm.RawData, 1) = "ప",
            A21 + TIME(IF(AND(_xlpm.HourPart &gt;= HOUR(T22), _xlpm.HourPart &lt;= 12), _xlpm.HourPart, _xlpm.HourPart + 12), _xlpm.MinutePart, 0),
            _xlpm.BaseTime
        )))),
    _xlpm.isDateTime, ISNUMBER(DATEVALUE(P20)),
    _xlpm.adjustedResult,
        IF(AND(_xlpm.isDateTime, TEXT(_xlpm.AdjustedTime, "yyyy-MM-dd HH:mm") &lt; P20),
            _xlpm.AdjustedTime + 1,
            _xlpm.AdjustedTime),
    _xlpm.formattedResult, TEXT(_xlpm.adjustedResult, "yyyy-MM-dd HH:mm"),
    _xlpm.formattedResult
))</f>
        <v>2024-04-27 02:17</v>
      </c>
      <c r="Q21" s="4">
        <f t="shared" si="3"/>
        <v>0</v>
      </c>
      <c r="R21">
        <f>IF('Raw data'!F21="పూర్తి",1,0)</f>
        <v>0</v>
      </c>
      <c r="T21" t="str">
        <f>IF('Raw data'!G21="",T20,TEXT(SUBSTITUTE(SUBSTITUTE('Raw data'!G21, "సూ.ఉ.",""),".",":"), "hh:mm:ss"))</f>
        <v>05:41:00</v>
      </c>
      <c r="U21" t="str">
        <f>IF('Raw data'!H21="",U20,TEXT(SUBSTITUTE(SUBSTITUTE('Raw data'!H21, "సూ.అ.",""),".",":") + TIME(12, 0, 0), "hh:mm:ss"))</f>
        <v>18:13:00</v>
      </c>
    </row>
    <row r="22" spans="1:25" x14ac:dyDescent="0.35">
      <c r="A22" s="1">
        <f t="shared" si="4"/>
        <v>45409</v>
      </c>
      <c r="B22">
        <f t="shared" si="5"/>
        <v>38</v>
      </c>
      <c r="C22">
        <f t="shared" si="6"/>
        <v>1</v>
      </c>
      <c r="D22">
        <f t="shared" si="0"/>
        <v>1</v>
      </c>
      <c r="E22">
        <f t="shared" si="1"/>
        <v>4</v>
      </c>
      <c r="F22">
        <f>IFERROR(INDEX(vaaram!$A$1:$A$8, MATCH('Raw data'!B22, vaaram!$D$1:$D$8, 0)), "Not Found")</f>
        <v>7</v>
      </c>
      <c r="G22">
        <f t="shared" si="7"/>
        <v>1</v>
      </c>
      <c r="H22">
        <f t="shared" si="8"/>
        <v>2</v>
      </c>
      <c r="I22">
        <f>IFERROR(INDEX(thidhi!$A$1:$A$16, MATCH('Raw data'!C22, thidhi!$C$1:$C$16, 0)), "Not Found")</f>
        <v>3</v>
      </c>
      <c r="J22" s="2">
        <f t="shared" si="9"/>
        <v>45408.268518518518</v>
      </c>
      <c r="K22" t="str">
        <f>IF('Raw data'!D22 = "పూర్తి", "", _xlfn.LET(
    _xlpm.RawData, 'Raw data'!D22,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 + TIME(_xlpm.HourPart, _xlpm.MinutePart, 0),
    _xlpm.AdjustedTime,
        IF(_xlpm.Prefix = "రా",
            IF(OR(_xlpm.HourPart=12,_xlpm.HourPart&lt;HOUR(T23)),A22+1,A22) + TIME(IF(_xlpm.HourPart &lt;= HOUR(T23), _xlpm.HourPart, _xlpm.HourPart + 12), _xlpm.MinutePart, 0),
        IF(_xlpm.Prefix = "తె",
            _xlpm.BaseTime + 1,
        IF(_xlpm.Prefix = "సా",
            A22 + TIME(12 + _xlpm.HourPart, _xlpm.MinutePart, 0),
        IF(LEFT(_xlpm.RawData, 1) = "ప",
            A22 + TIME(IF(AND(_xlpm.HourPart &gt;= HOUR(T23), _xlpm.HourPart &lt;= 12), _xlpm.HourPart, _xlpm.HourPart + 12), _xlpm.MinutePart, 0),
            _xlpm.BaseTime
        )))),
    _xlpm.isDateTime, ISNUMBER(DATEVALUE(K21)),
    _xlpm.adjustedResult,
        IF(AND(_xlpm.isDateTime, TEXT(_xlpm.AdjustedTime, "yyyy-MM-dd HH:mm") &lt; K21),
            _xlpm.AdjustedTime + 1,
            _xlpm.AdjustedTime),
    _xlpm.formattedResult, TEXT(_xlpm.adjustedResult, "yyyy-MM-dd HH:mm"),
    _xlpm.formattedResult
))</f>
        <v>2024-04-27 06:41</v>
      </c>
      <c r="L22" s="4">
        <f t="shared" si="2"/>
        <v>0</v>
      </c>
      <c r="M22">
        <f>IF('Raw data'!D22="పూర్తి",1,0)</f>
        <v>0</v>
      </c>
      <c r="N22">
        <f>IFERROR(INDEX(nakshatram!$A$1:$A$27, MATCH('Raw data'!E22, nakshatram!$C$1:$C$27, 0)), "Not Found")</f>
        <v>18</v>
      </c>
      <c r="O22" s="2">
        <f t="shared" si="10"/>
        <v>45409.096296296295</v>
      </c>
      <c r="P22" s="2" t="str">
        <f>IF('Raw data'!F22 = "పూర్తి", "", _xlfn.LET(
    _xlpm.RawData, 'Raw data'!F22,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 + TIME(_xlpm.HourPart, _xlpm.MinutePart, 0),
    _xlpm.AdjustedTime,
        IF(_xlpm.Prefix = "రా",
            IF(OR(_xlpm.HourPart=12,_xlpm.HourPart&lt;HOUR(T23)),A22+1,A22) + TIME(IF(_xlpm.HourPart &lt;= HOUR(T23), _xlpm.HourPart, _xlpm.HourPart + 12), _xlpm.MinutePart, 0),
        IF(_xlpm.Prefix = "తె",
            _xlpm.BaseTime + 1,
        IF(_xlpm.Prefix = "సా",
            A22 + TIME(12 + _xlpm.HourPart, _xlpm.MinutePart, 0),
        IF(LEFT(_xlpm.RawData, 1) = "ప",
            A22 + TIME(IF(AND(_xlpm.HourPart &gt;= HOUR(T23), _xlpm.HourPart &lt;= 12), _xlpm.HourPart, _xlpm.HourPart + 12), _xlpm.MinutePart, 0),
            _xlpm.BaseTime
        )))),
    _xlpm.isDateTime, ISNUMBER(DATEVALUE(P21)),
    _xlpm.adjustedResult,
        IF(AND(_xlpm.isDateTime, TEXT(_xlpm.AdjustedTime, "yyyy-MM-dd HH:mm") &lt; P21),
            _xlpm.AdjustedTime + 1,
            _xlpm.AdjustedTime),
    _xlpm.formattedResult, TEXT(_xlpm.adjustedResult, "yyyy-MM-dd HH:mm"),
    _xlpm.formattedResult
))</f>
        <v>2024-04-28 02:47</v>
      </c>
      <c r="Q22" s="4">
        <f t="shared" si="3"/>
        <v>0</v>
      </c>
      <c r="R22">
        <f>IF('Raw data'!F22="పూర్తి",1,0)</f>
        <v>0</v>
      </c>
      <c r="T22" t="str">
        <f>IF('Raw data'!G22="",T21,TEXT(SUBSTITUTE(SUBSTITUTE('Raw data'!G22, "సూ.ఉ.",""),".",":"), "hh:mm:ss"))</f>
        <v>05:41:00</v>
      </c>
      <c r="U22" t="str">
        <f>IF('Raw data'!H22="",U21,TEXT(SUBSTITUTE(SUBSTITUTE('Raw data'!H22, "సూ.అ.",""),".",":") + TIME(12, 0, 0), "hh:mm:ss"))</f>
        <v>18:13:00</v>
      </c>
    </row>
    <row r="23" spans="1:25" x14ac:dyDescent="0.35">
      <c r="A23" s="1">
        <f t="shared" si="4"/>
        <v>45410</v>
      </c>
      <c r="B23">
        <f t="shared" si="5"/>
        <v>38</v>
      </c>
      <c r="C23">
        <f t="shared" si="6"/>
        <v>1</v>
      </c>
      <c r="D23">
        <f t="shared" si="0"/>
        <v>1</v>
      </c>
      <c r="E23">
        <f t="shared" si="1"/>
        <v>4</v>
      </c>
      <c r="F23">
        <f>IFERROR(INDEX(vaaram!$A$1:$A$8, MATCH('Raw data'!B23, vaaram!$D$1:$D$8, 0)), "Not Found")</f>
        <v>1</v>
      </c>
      <c r="G23">
        <f t="shared" si="7"/>
        <v>1</v>
      </c>
      <c r="H23">
        <f t="shared" si="8"/>
        <v>2</v>
      </c>
      <c r="I23">
        <f>IFERROR(INDEX(thidhi!$A$1:$A$16, MATCH('Raw data'!C23, thidhi!$C$1:$C$16, 0)), "Not Found")</f>
        <v>4</v>
      </c>
      <c r="J23" s="2">
        <f t="shared" si="9"/>
        <v>45409.279629629629</v>
      </c>
      <c r="K23" t="str">
        <f>IF('Raw data'!D23 = "పూర్తి", "", _xlfn.LET(
    _xlpm.RawData, 'Raw data'!D23,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 + TIME(_xlpm.HourPart, _xlpm.MinutePart, 0),
    _xlpm.AdjustedTime,
        IF(_xlpm.Prefix = "రా",
            IF(OR(_xlpm.HourPart=12,_xlpm.HourPart&lt;HOUR(T24)),A23+1,A23) + TIME(IF(_xlpm.HourPart &lt;= HOUR(T24), _xlpm.HourPart, _xlpm.HourPart + 12), _xlpm.MinutePart, 0),
        IF(_xlpm.Prefix = "తె",
            _xlpm.BaseTime + 1,
        IF(_xlpm.Prefix = "సా",
            A23 + TIME(12 + _xlpm.HourPart, _xlpm.MinutePart, 0),
        IF(LEFT(_xlpm.RawData, 1) = "ప",
            A23 + TIME(IF(AND(_xlpm.HourPart &gt;= HOUR(T24), _xlpm.HourPart &lt;= 12), _xlpm.HourPart, _xlpm.HourPart + 12), _xlpm.MinutePart, 0),
            _xlpm.BaseTime
        )))),
    _xlpm.isDateTime, ISNUMBER(DATEVALUE(K22)),
    _xlpm.adjustedResult,
        IF(AND(_xlpm.isDateTime, TEXT(_xlpm.AdjustedTime, "yyyy-MM-dd HH:mm") &lt; K22),
            _xlpm.AdjustedTime + 1,
            _xlpm.AdjustedTime),
    _xlpm.formattedResult, TEXT(_xlpm.adjustedResult, "yyyy-MM-dd HH:mm"),
    _xlpm.formattedResult
))</f>
        <v>2024-04-28 06:26</v>
      </c>
      <c r="L23" s="4">
        <f t="shared" si="2"/>
        <v>0</v>
      </c>
      <c r="M23">
        <f>IF('Raw data'!D23="పూర్తి",1,0)</f>
        <v>0</v>
      </c>
      <c r="N23">
        <f>IFERROR(INDEX(nakshatram!$A$1:$A$27, MATCH('Raw data'!E23, nakshatram!$C$1:$C$27, 0)), "Not Found")</f>
        <v>19</v>
      </c>
      <c r="O23" s="2">
        <f t="shared" si="10"/>
        <v>45410.117129629631</v>
      </c>
      <c r="P23" s="2" t="str">
        <f>IF('Raw data'!F23 = "పూర్తి", "", _xlfn.LET(
    _xlpm.RawData, 'Raw data'!F23,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 + TIME(_xlpm.HourPart, _xlpm.MinutePart, 0),
    _xlpm.AdjustedTime,
        IF(_xlpm.Prefix = "రా",
            IF(OR(_xlpm.HourPart=12,_xlpm.HourPart&lt;HOUR(T24)),A23+1,A23) + TIME(IF(_xlpm.HourPart &lt;= HOUR(T24), _xlpm.HourPart, _xlpm.HourPart + 12), _xlpm.MinutePart, 0),
        IF(_xlpm.Prefix = "తె",
            _xlpm.BaseTime + 1,
        IF(_xlpm.Prefix = "సా",
            A23 + TIME(12 + _xlpm.HourPart, _xlpm.MinutePart, 0),
        IF(LEFT(_xlpm.RawData, 1) = "ప",
            A23 + TIME(IF(AND(_xlpm.HourPart &gt;= HOUR(T24), _xlpm.HourPart &lt;= 12), _xlpm.HourPart, _xlpm.HourPart + 12), _xlpm.MinutePart, 0),
            _xlpm.BaseTime
        )))),
    _xlpm.isDateTime, ISNUMBER(DATEVALUE(P22)),
    _xlpm.adjustedResult,
        IF(AND(_xlpm.isDateTime, TEXT(_xlpm.AdjustedTime, "yyyy-MM-dd HH:mm") &lt; P22),
            _xlpm.AdjustedTime + 1,
            _xlpm.AdjustedTime),
    _xlpm.formattedResult, TEXT(_xlpm.adjustedResult, "yyyy-MM-dd HH:mm"),
    _xlpm.formattedResult
))</f>
        <v>2024-04-29 02:49</v>
      </c>
      <c r="Q23" s="4">
        <f t="shared" si="3"/>
        <v>0</v>
      </c>
      <c r="R23">
        <f>IF('Raw data'!F23="పూర్తి",1,0)</f>
        <v>0</v>
      </c>
      <c r="T23" t="str">
        <f>IF('Raw data'!G23="",T22,TEXT(SUBSTITUTE(SUBSTITUTE('Raw data'!G23, "సూ.ఉ.",""),".",":"), "hh:mm:ss"))</f>
        <v>05:40:00</v>
      </c>
      <c r="U23" t="str">
        <f>IF('Raw data'!H23="",U22,TEXT(SUBSTITUTE(SUBSTITUTE('Raw data'!H23, "సూ.అ.",""),".",":") + TIME(12, 0, 0), "hh:mm:ss"))</f>
        <v>18:14:00</v>
      </c>
    </row>
    <row r="24" spans="1:25" x14ac:dyDescent="0.35">
      <c r="A24" s="1">
        <f t="shared" ref="A24:A34" si="11">IF(F24=F23,A23,A23+1)</f>
        <v>45411</v>
      </c>
      <c r="B24">
        <f t="shared" ref="B24:B34" si="12">IF(OR(D23=D24, D23&lt;D24),B23,B23+1)</f>
        <v>38</v>
      </c>
      <c r="C24">
        <f t="shared" si="6"/>
        <v>1</v>
      </c>
      <c r="D24">
        <f t="shared" ref="D24:D34" si="13">INT((G24+1)/2)</f>
        <v>1</v>
      </c>
      <c r="E24">
        <f t="shared" ref="E24:E34" si="14">MONTH(A24)</f>
        <v>4</v>
      </c>
      <c r="F24">
        <f>IFERROR(INDEX(vaaram!$A$1:$A$8, MATCH('Raw data'!B24, vaaram!$D$1:$D$8, 0)), "Not Found")</f>
        <v>2</v>
      </c>
      <c r="G24">
        <f t="shared" ref="G24:G34" si="15">IF(OR(H23=H24, H23&lt;H24),G23,IF(G23=12,1,G23+1))</f>
        <v>1</v>
      </c>
      <c r="H24">
        <f t="shared" ref="H24:H34" si="16">IF(I24&lt;I23,IF(I23=15,2,1),H23)</f>
        <v>2</v>
      </c>
      <c r="I24">
        <f>IFERROR(INDEX(thidhi!$A$1:$A$16, MATCH('Raw data'!C24, thidhi!$C$1:$C$16, 0)), "Not Found")</f>
        <v>5</v>
      </c>
      <c r="J24" s="2">
        <f t="shared" ref="J24:J34" si="17">IF(K24=K23,J23,IF(M23=0,K23+100/86400,""))</f>
        <v>45410.269212962965</v>
      </c>
      <c r="K24" t="str">
        <f>IF('Raw data'!D24 = "పూర్తి", "", _xlfn.LET(
    _xlpm.RawData, 'Raw data'!D24,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 + TIME(_xlpm.HourPart, _xlpm.MinutePart, 0),
    _xlpm.AdjustedTime,
        IF(_xlpm.Prefix = "రా",
            IF(OR(_xlpm.HourPart=12,_xlpm.HourPart&lt;HOUR(T25)),A24+1,A24) + TIME(IF(_xlpm.HourPart &lt;= HOUR(T25), _xlpm.HourPart, _xlpm.HourPart + 12), _xlpm.MinutePart, 0),
        IF(_xlpm.Prefix = "తె",
            _xlpm.BaseTime + 1,
        IF(_xlpm.Prefix = "సా",
            A24 + TIME(12 + _xlpm.HourPart, _xlpm.MinutePart, 0),
        IF(LEFT(_xlpm.RawData, 1) = "ప",
            A24 + TIME(IF(AND(_xlpm.HourPart &gt;= HOUR(T25), _xlpm.HourPart &lt;= 12), _xlpm.HourPart, _xlpm.HourPart + 12), _xlpm.MinutePart, 0),
            _xlpm.BaseTime
        )))),
    _xlpm.isDateTime, ISNUMBER(DATEVALUE(K23)),
    _xlpm.adjustedResult,
        IF(AND(_xlpm.isDateTime, TEXT(_xlpm.AdjustedTime, "yyyy-MM-dd HH:mm") &lt; K23),
            _xlpm.AdjustedTime + 1,
            _xlpm.AdjustedTime),
    _xlpm.formattedResult, TEXT(_xlpm.adjustedResult, "yyyy-MM-dd HH:mm"),
    _xlpm.formattedResult
))</f>
        <v>2024-04-29 05:42</v>
      </c>
      <c r="L24" s="4">
        <f t="shared" ref="L24:L34" si="18">IF(A24=A25,IF(I24&lt;&gt;I25,1,0),0)</f>
        <v>1</v>
      </c>
      <c r="M24">
        <f>IF('Raw data'!D24="పూర్తి",1,0)</f>
        <v>0</v>
      </c>
      <c r="N24">
        <f>IFERROR(INDEX(nakshatram!$A$1:$A$27, MATCH('Raw data'!E24, nakshatram!$C$1:$C$27, 0)), "Not Found")</f>
        <v>20</v>
      </c>
      <c r="O24" s="2">
        <f t="shared" ref="O24:O34" si="19">IF(P24=P23,O23,IF(R23=0,P23+100/86400,""))</f>
        <v>45411.118518518517</v>
      </c>
      <c r="P24" s="2" t="str">
        <f>IF('Raw data'!F24 = "పూర్తి", "", _xlfn.LET(
    _xlpm.RawData, 'Raw data'!F24,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 + TIME(_xlpm.HourPart, _xlpm.MinutePart, 0),
    _xlpm.AdjustedTime,
        IF(_xlpm.Prefix = "రా",
            IF(OR(_xlpm.HourPart=12,_xlpm.HourPart&lt;HOUR(T25)),A24+1,A24) + TIME(IF(_xlpm.HourPart &lt;= HOUR(T25), _xlpm.HourPart, _xlpm.HourPart + 12), _xlpm.MinutePart, 0),
        IF(_xlpm.Prefix = "తె",
            _xlpm.BaseTime + 1,
        IF(_xlpm.Prefix = "సా",
            A24 + TIME(12 + _xlpm.HourPart, _xlpm.MinutePart, 0),
        IF(LEFT(_xlpm.RawData, 1) = "ప",
            A24 + TIME(IF(AND(_xlpm.HourPart &gt;= HOUR(T25), _xlpm.HourPart &lt;= 12), _xlpm.HourPart, _xlpm.HourPart + 12), _xlpm.MinutePart, 0),
            _xlpm.BaseTime
        )))),
    _xlpm.isDateTime, ISNUMBER(DATEVALUE(P23)),
    _xlpm.adjustedResult,
        IF(AND(_xlpm.isDateTime, TEXT(_xlpm.AdjustedTime, "yyyy-MM-dd HH:mm") &lt; P23),
            _xlpm.AdjustedTime + 1,
            _xlpm.AdjustedTime),
    _xlpm.formattedResult, TEXT(_xlpm.adjustedResult, "yyyy-MM-dd HH:mm"),
    _xlpm.formattedResult
))</f>
        <v>2024-04-30 02:24</v>
      </c>
      <c r="Q24" s="4">
        <f t="shared" ref="Q24:Q34" si="20">IF(A24=A25,IF(N24&lt;&gt;N25,1,0),0)</f>
        <v>0</v>
      </c>
      <c r="R24">
        <f>IF('Raw data'!F24="పూర్తి",1,0)</f>
        <v>0</v>
      </c>
      <c r="T24" t="str">
        <f>IF('Raw data'!G24="",T23,TEXT(SUBSTITUTE(SUBSTITUTE('Raw data'!G24, "సూ.ఉ.",""),".",":"), "hh:mm:ss"))</f>
        <v>05:40:00</v>
      </c>
      <c r="U24" t="str">
        <f>IF('Raw data'!H24="",U23,TEXT(SUBSTITUTE(SUBSTITUTE('Raw data'!H24, "సూ.అ.",""),".",":") + TIME(12, 0, 0), "hh:mm:ss"))</f>
        <v>18:14:00</v>
      </c>
    </row>
    <row r="25" spans="1:25" x14ac:dyDescent="0.35">
      <c r="A25" s="1">
        <f t="shared" si="11"/>
        <v>45411</v>
      </c>
      <c r="B25">
        <f t="shared" si="12"/>
        <v>38</v>
      </c>
      <c r="C25">
        <f t="shared" si="6"/>
        <v>1</v>
      </c>
      <c r="D25">
        <f t="shared" si="13"/>
        <v>1</v>
      </c>
      <c r="E25">
        <f t="shared" si="14"/>
        <v>4</v>
      </c>
      <c r="F25">
        <f>IFERROR(INDEX(vaaram!$A$1:$A$8, MATCH('Raw data'!B25, vaaram!$D$1:$D$8, 0)), "Not Found")</f>
        <v>2</v>
      </c>
      <c r="G25">
        <f t="shared" si="15"/>
        <v>1</v>
      </c>
      <c r="H25">
        <f t="shared" si="16"/>
        <v>2</v>
      </c>
      <c r="I25">
        <f>IFERROR(INDEX(thidhi!$A$1:$A$16, MATCH('Raw data'!C25, thidhi!$C$1:$C$16, 0)), "Not Found")</f>
        <v>6</v>
      </c>
      <c r="J25" s="2">
        <f t="shared" si="17"/>
        <v>45411.238657407412</v>
      </c>
      <c r="K25" t="str">
        <f>IF('Raw data'!D25 = "పూర్తి", "", _xlfn.LET(
    _xlpm.RawData, 'Raw data'!D25,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 + TIME(_xlpm.HourPart, _xlpm.MinutePart, 0),
    _xlpm.AdjustedTime,
        IF(_xlpm.Prefix = "రా",
            IF(OR(_xlpm.HourPart=12,_xlpm.HourPart&lt;HOUR(T26)),A25+1,A25) + TIME(IF(_xlpm.HourPart &lt;= HOUR(T26), _xlpm.HourPart, _xlpm.HourPart + 12), _xlpm.MinutePart, 0),
        IF(_xlpm.Prefix = "తె",
            _xlpm.BaseTime + 1,
        IF(_xlpm.Prefix = "సా",
            A25 + TIME(12 + _xlpm.HourPart, _xlpm.MinutePart, 0),
        IF(LEFT(_xlpm.RawData, 1) = "ప",
            A25 + TIME(IF(AND(_xlpm.HourPart &gt;= HOUR(T26), _xlpm.HourPart &lt;= 12), _xlpm.HourPart, _xlpm.HourPart + 12), _xlpm.MinutePart, 0),
            _xlpm.BaseTime
        )))),
    _xlpm.isDateTime, ISNUMBER(DATEVALUE(K24)),
    _xlpm.adjustedResult,
        IF(AND(_xlpm.isDateTime, TEXT(_xlpm.AdjustedTime, "yyyy-MM-dd HH:mm") &lt; K24),
            _xlpm.AdjustedTime + 1,
            _xlpm.AdjustedTime),
    _xlpm.formattedResult, TEXT(_xlpm.adjustedResult, "yyyy-MM-dd HH:mm"),
    _xlpm.formattedResult
))</f>
        <v>2024-04-30 04:24</v>
      </c>
      <c r="L25" s="4">
        <f t="shared" si="18"/>
        <v>0</v>
      </c>
      <c r="M25">
        <f>IF('Raw data'!D25="పూర్తి",1,0)</f>
        <v>0</v>
      </c>
      <c r="N25">
        <f>IFERROR(INDEX(nakshatram!$A$1:$A$27, MATCH('Raw data'!E25, nakshatram!$C$1:$C$27, 0)), "Not Found")</f>
        <v>20</v>
      </c>
      <c r="O25" s="2">
        <f t="shared" si="19"/>
        <v>45411.118518518517</v>
      </c>
      <c r="P25" s="2" t="str">
        <f>IF('Raw data'!F25 = "పూర్తి", "", _xlfn.LET(
    _xlpm.RawData, 'Raw data'!F25,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 + TIME(_xlpm.HourPart, _xlpm.MinutePart, 0),
    _xlpm.AdjustedTime,
        IF(_xlpm.Prefix = "రా",
            IF(OR(_xlpm.HourPart=12,_xlpm.HourPart&lt;HOUR(T26)),A25+1,A25) + TIME(IF(_xlpm.HourPart &lt;= HOUR(T26), _xlpm.HourPart, _xlpm.HourPart + 12), _xlpm.MinutePart, 0),
        IF(_xlpm.Prefix = "తె",
            _xlpm.BaseTime + 1,
        IF(_xlpm.Prefix = "సా",
            A25 + TIME(12 + _xlpm.HourPart, _xlpm.MinutePart, 0),
        IF(LEFT(_xlpm.RawData, 1) = "ప",
            A25 + TIME(IF(AND(_xlpm.HourPart &gt;= HOUR(T26), _xlpm.HourPart &lt;= 12), _xlpm.HourPart, _xlpm.HourPart + 12), _xlpm.MinutePart, 0),
            _xlpm.BaseTime
        )))),
    _xlpm.isDateTime, ISNUMBER(DATEVALUE(P24)),
    _xlpm.adjustedResult,
        IF(AND(_xlpm.isDateTime, TEXT(_xlpm.AdjustedTime, "yyyy-MM-dd HH:mm") &lt; P24),
            _xlpm.AdjustedTime + 1,
            _xlpm.AdjustedTime),
    _xlpm.formattedResult, TEXT(_xlpm.adjustedResult, "yyyy-MM-dd HH:mm"),
    _xlpm.formattedResult
))</f>
        <v>2024-04-30 02:24</v>
      </c>
      <c r="Q25" s="4">
        <f t="shared" si="20"/>
        <v>0</v>
      </c>
      <c r="R25">
        <f>IF('Raw data'!F25="పూర్తి",1,0)</f>
        <v>0</v>
      </c>
      <c r="T25" t="str">
        <f>IF('Raw data'!G25="",T24,TEXT(SUBSTITUTE(SUBSTITUTE('Raw data'!G25, "సూ.ఉ.",""),".",":"), "hh:mm:ss"))</f>
        <v>05:40:00</v>
      </c>
      <c r="U25" t="str">
        <f>IF('Raw data'!H25="",U24,TEXT(SUBSTITUTE(SUBSTITUTE('Raw data'!H25, "సూ.అ.",""),".",":") + TIME(12, 0, 0), "hh:mm:ss"))</f>
        <v>18:14:00</v>
      </c>
    </row>
    <row r="26" spans="1:25" x14ac:dyDescent="0.35">
      <c r="A26" s="1">
        <f t="shared" si="11"/>
        <v>45412</v>
      </c>
      <c r="B26">
        <f t="shared" si="12"/>
        <v>38</v>
      </c>
      <c r="C26">
        <f t="shared" si="6"/>
        <v>1</v>
      </c>
      <c r="D26">
        <f t="shared" si="13"/>
        <v>1</v>
      </c>
      <c r="E26">
        <f t="shared" si="14"/>
        <v>4</v>
      </c>
      <c r="F26">
        <f>IFERROR(INDEX(vaaram!$A$1:$A$8, MATCH('Raw data'!B26, vaaram!$D$1:$D$8, 0)), "Not Found")</f>
        <v>3</v>
      </c>
      <c r="G26">
        <f t="shared" si="15"/>
        <v>1</v>
      </c>
      <c r="H26">
        <f t="shared" si="16"/>
        <v>2</v>
      </c>
      <c r="I26">
        <f>IFERROR(INDEX(thidhi!$A$1:$A$16, MATCH('Raw data'!C26, thidhi!$C$1:$C$16, 0)), "Not Found")</f>
        <v>7</v>
      </c>
      <c r="J26" s="2">
        <f t="shared" si="17"/>
        <v>45412.184490740743</v>
      </c>
      <c r="K26" t="str">
        <f>IF('Raw data'!D26 = "పూర్తి", "", _xlfn.LET(
    _xlpm.RawData, 'Raw data'!D26,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 + TIME(_xlpm.HourPart, _xlpm.MinutePart, 0),
    _xlpm.AdjustedTime,
        IF(_xlpm.Prefix = "రా",
            IF(OR(_xlpm.HourPart=12,_xlpm.HourPart&lt;HOUR(T27)),A26+1,A26) + TIME(IF(_xlpm.HourPart &lt;= HOUR(T27), _xlpm.HourPart, _xlpm.HourPart + 12), _xlpm.MinutePart, 0),
        IF(_xlpm.Prefix = "తె",
            _xlpm.BaseTime + 1,
        IF(_xlpm.Prefix = "సా",
            A26 + TIME(12 + _xlpm.HourPart, _xlpm.MinutePart, 0),
        IF(LEFT(_xlpm.RawData, 1) = "ప",
            A26 + TIME(IF(AND(_xlpm.HourPart &gt;= HOUR(T27), _xlpm.HourPart &lt;= 12), _xlpm.HourPart, _xlpm.HourPart + 12), _xlpm.MinutePart, 0),
            _xlpm.BaseTime
        )))),
    _xlpm.isDateTime, ISNUMBER(DATEVALUE(K25)),
    _xlpm.adjustedResult,
        IF(AND(_xlpm.isDateTime, TEXT(_xlpm.AdjustedTime, "yyyy-MM-dd HH:mm") &lt; K25),
            _xlpm.AdjustedTime + 1,
            _xlpm.AdjustedTime),
    _xlpm.formattedResult, TEXT(_xlpm.adjustedResult, "yyyy-MM-dd HH:mm"),
    _xlpm.formattedResult
))</f>
        <v>2024-05-01 02:49</v>
      </c>
      <c r="L26" s="4">
        <f t="shared" si="18"/>
        <v>0</v>
      </c>
      <c r="M26">
        <f>IF('Raw data'!D26="పూర్తి",1,0)</f>
        <v>0</v>
      </c>
      <c r="N26">
        <f>IFERROR(INDEX(nakshatram!$A$1:$A$27, MATCH('Raw data'!E26, nakshatram!$C$1:$C$27, 0)), "Not Found")</f>
        <v>21</v>
      </c>
      <c r="O26" s="2">
        <f t="shared" si="19"/>
        <v>45412.101157407407</v>
      </c>
      <c r="P26" s="2" t="str">
        <f>IF('Raw data'!F26 = "పూర్తి", "", _xlfn.LET(
    _xlpm.RawData, 'Raw data'!F26,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 + TIME(_xlpm.HourPart, _xlpm.MinutePart, 0),
    _xlpm.AdjustedTime,
        IF(_xlpm.Prefix = "రా",
            IF(OR(_xlpm.HourPart=12,_xlpm.HourPart&lt;HOUR(T27)),A26+1,A26) + TIME(IF(_xlpm.HourPart &lt;= HOUR(T27), _xlpm.HourPart, _xlpm.HourPart + 12), _xlpm.MinutePart, 0),
        IF(_xlpm.Prefix = "తె",
            _xlpm.BaseTime + 1,
        IF(_xlpm.Prefix = "సా",
            A26 + TIME(12 + _xlpm.HourPart, _xlpm.MinutePart, 0),
        IF(LEFT(_xlpm.RawData, 1) = "ప",
            A26 + TIME(IF(AND(_xlpm.HourPart &gt;= HOUR(T27), _xlpm.HourPart &lt;= 12), _xlpm.HourPart, _xlpm.HourPart + 12), _xlpm.MinutePart, 0),
            _xlpm.BaseTime
        )))),
    _xlpm.isDateTime, ISNUMBER(DATEVALUE(P25)),
    _xlpm.adjustedResult,
        IF(AND(_xlpm.isDateTime, TEXT(_xlpm.AdjustedTime, "yyyy-MM-dd HH:mm") &lt; P25),
            _xlpm.AdjustedTime + 1,
            _xlpm.AdjustedTime),
    _xlpm.formattedResult, TEXT(_xlpm.adjustedResult, "yyyy-MM-dd HH:mm"),
    _xlpm.formattedResult
))</f>
        <v>2024-05-01 01:36</v>
      </c>
      <c r="Q26" s="4">
        <f t="shared" si="20"/>
        <v>0</v>
      </c>
      <c r="R26">
        <f>IF('Raw data'!F26="పూర్తి",1,0)</f>
        <v>0</v>
      </c>
      <c r="T26" t="str">
        <f>IF('Raw data'!G26="",T25,TEXT(SUBSTITUTE(SUBSTITUTE('Raw data'!G26, "సూ.ఉ.",""),".",":"), "hh:mm:ss"))</f>
        <v>05:39:00</v>
      </c>
      <c r="U26" t="str">
        <f>IF('Raw data'!H26="",U25,TEXT(SUBSTITUTE(SUBSTITUTE('Raw data'!H26, "సూ.అ.",""),".",":") + TIME(12, 0, 0), "hh:mm:ss"))</f>
        <v>18:14:00</v>
      </c>
    </row>
    <row r="27" spans="1:25" x14ac:dyDescent="0.35">
      <c r="A27" s="1">
        <f t="shared" si="11"/>
        <v>45413</v>
      </c>
      <c r="B27">
        <f t="shared" si="12"/>
        <v>38</v>
      </c>
      <c r="C27">
        <f t="shared" si="6"/>
        <v>1</v>
      </c>
      <c r="D27">
        <f t="shared" si="13"/>
        <v>1</v>
      </c>
      <c r="E27">
        <f t="shared" si="14"/>
        <v>5</v>
      </c>
      <c r="F27">
        <f>IFERROR(INDEX(vaaram!$A$1:$A$8, MATCH('Raw data'!B27, vaaram!$D$1:$D$8, 0)), "Not Found")</f>
        <v>4</v>
      </c>
      <c r="G27">
        <f t="shared" si="15"/>
        <v>1</v>
      </c>
      <c r="H27">
        <f t="shared" si="16"/>
        <v>2</v>
      </c>
      <c r="I27">
        <f>IFERROR(INDEX(thidhi!$A$1:$A$16, MATCH('Raw data'!C27, thidhi!$C$1:$C$16, 0)), "Not Found")</f>
        <v>8</v>
      </c>
      <c r="J27" s="2">
        <f t="shared" si="17"/>
        <v>45413.118518518517</v>
      </c>
      <c r="K27" t="str">
        <f>IF('Raw data'!D27 = "పూర్తి", "", _xlfn.LET(
    _xlpm.RawData, 'Raw data'!D27,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 + TIME(_xlpm.HourPart, _xlpm.MinutePart, 0),
    _xlpm.AdjustedTime,
        IF(_xlpm.Prefix = "రా",
            IF(OR(_xlpm.HourPart=12,_xlpm.HourPart&lt;HOUR(T28)),A27+1,A27) + TIME(IF(_xlpm.HourPart &lt;= HOUR(T28), _xlpm.HourPart, _xlpm.HourPart + 12), _xlpm.MinutePart, 0),
        IF(_xlpm.Prefix = "తె",
            _xlpm.BaseTime + 1,
        IF(_xlpm.Prefix = "సా",
            A27 + TIME(12 + _xlpm.HourPart, _xlpm.MinutePart, 0),
        IF(LEFT(_xlpm.RawData, 1) = "ప",
            A27 + TIME(IF(AND(_xlpm.HourPart &gt;= HOUR(T28), _xlpm.HourPart &lt;= 12), _xlpm.HourPart, _xlpm.HourPart + 12), _xlpm.MinutePart, 0),
            _xlpm.BaseTime
        )))),
    _xlpm.isDateTime, ISNUMBER(DATEVALUE(K26)),
    _xlpm.adjustedResult,
        IF(AND(_xlpm.isDateTime, TEXT(_xlpm.AdjustedTime, "yyyy-MM-dd HH:mm") &lt; K26),
            _xlpm.AdjustedTime + 1,
            _xlpm.AdjustedTime),
    _xlpm.formattedResult, TEXT(_xlpm.adjustedResult, "yyyy-MM-dd HH:mm"),
    _xlpm.formattedResult
))</f>
        <v>2024-05-02 00:56</v>
      </c>
      <c r="L27" s="4">
        <f t="shared" si="18"/>
        <v>0</v>
      </c>
      <c r="M27">
        <f>IF('Raw data'!D27="పూర్తి",1,0)</f>
        <v>0</v>
      </c>
      <c r="N27">
        <f>IFERROR(INDEX(nakshatram!$A$1:$A$27, MATCH('Raw data'!E27, nakshatram!$C$1:$C$27, 0)), "Not Found")</f>
        <v>22</v>
      </c>
      <c r="O27" s="2">
        <f t="shared" si="19"/>
        <v>45413.067824074074</v>
      </c>
      <c r="P27" s="2" t="str">
        <f>IF('Raw data'!F27 = "పూర్తి", "", _xlfn.LET(
    _xlpm.RawData, 'Raw data'!F27,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 + TIME(_xlpm.HourPart, _xlpm.MinutePart, 0),
    _xlpm.AdjustedTime,
        IF(_xlpm.Prefix = "రా",
            IF(OR(_xlpm.HourPart=12,_xlpm.HourPart&lt;HOUR(T28)),A27+1,A27) + TIME(IF(_xlpm.HourPart &lt;= HOUR(T28), _xlpm.HourPart, _xlpm.HourPart + 12), _xlpm.MinutePart, 0),
        IF(_xlpm.Prefix = "తె",
            _xlpm.BaseTime + 1,
        IF(_xlpm.Prefix = "సా",
            A27 + TIME(12 + _xlpm.HourPart, _xlpm.MinutePart, 0),
        IF(LEFT(_xlpm.RawData, 1) = "ప",
            A27 + TIME(IF(AND(_xlpm.HourPart &gt;= HOUR(T28), _xlpm.HourPart &lt;= 12), _xlpm.HourPart, _xlpm.HourPart + 12), _xlpm.MinutePart, 0),
            _xlpm.BaseTime
        )))),
    _xlpm.isDateTime, ISNUMBER(DATEVALUE(P26)),
    _xlpm.adjustedResult,
        IF(AND(_xlpm.isDateTime, TEXT(_xlpm.AdjustedTime, "yyyy-MM-dd HH:mm") &lt; P26),
            _xlpm.AdjustedTime + 1,
            _xlpm.AdjustedTime),
    _xlpm.formattedResult, TEXT(_xlpm.adjustedResult, "yyyy-MM-dd HH:mm"),
    _xlpm.formattedResult
))</f>
        <v>2024-05-02 00:29</v>
      </c>
      <c r="Q27" s="4">
        <f t="shared" si="20"/>
        <v>0</v>
      </c>
      <c r="R27">
        <f>IF('Raw data'!F27="పూర్తి",1,0)</f>
        <v>0</v>
      </c>
      <c r="T27" t="str">
        <f>IF('Raw data'!G27="",T26,TEXT(SUBSTITUTE(SUBSTITUTE('Raw data'!G27, "సూ.ఉ.",""),".",":"), "hh:mm:ss"))</f>
        <v>05:39:00</v>
      </c>
      <c r="U27" t="str">
        <f>IF('Raw data'!H27="",U26,TEXT(SUBSTITUTE(SUBSTITUTE('Raw data'!H27, "సూ.అ.",""),".",":") + TIME(12, 0, 0), "hh:mm:ss"))</f>
        <v>18:14:00</v>
      </c>
    </row>
    <row r="28" spans="1:25" x14ac:dyDescent="0.35">
      <c r="A28" s="1">
        <f t="shared" si="11"/>
        <v>45414</v>
      </c>
      <c r="B28">
        <f t="shared" si="12"/>
        <v>38</v>
      </c>
      <c r="C28">
        <f t="shared" si="6"/>
        <v>1</v>
      </c>
      <c r="D28">
        <f t="shared" si="13"/>
        <v>1</v>
      </c>
      <c r="E28">
        <f t="shared" si="14"/>
        <v>5</v>
      </c>
      <c r="F28">
        <f>IFERROR(INDEX(vaaram!$A$1:$A$8, MATCH('Raw data'!B28, vaaram!$D$1:$D$8, 0)), "Not Found")</f>
        <v>5</v>
      </c>
      <c r="G28">
        <f t="shared" si="15"/>
        <v>1</v>
      </c>
      <c r="H28">
        <f t="shared" si="16"/>
        <v>2</v>
      </c>
      <c r="I28">
        <f>IFERROR(INDEX(thidhi!$A$1:$A$16, MATCH('Raw data'!C28, thidhi!$C$1:$C$16, 0)), "Not Found")</f>
        <v>9</v>
      </c>
      <c r="J28" s="2">
        <f t="shared" si="17"/>
        <v>45414.040046296301</v>
      </c>
      <c r="K28" t="str">
        <f>IF('Raw data'!D28 = "పూర్తి", "", _xlfn.LET(
    _xlpm.RawData, 'Raw data'!D28,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 + TIME(_xlpm.HourPart, _xlpm.MinutePart, 0),
    _xlpm.AdjustedTime,
        IF(_xlpm.Prefix = "రా",
            IF(OR(_xlpm.HourPart=12,_xlpm.HourPart&lt;HOUR(T29)),A28+1,A28) + TIME(IF(_xlpm.HourPart &lt;= HOUR(T29), _xlpm.HourPart, _xlpm.HourPart + 12), _xlpm.MinutePart, 0),
        IF(_xlpm.Prefix = "తె",
            _xlpm.BaseTime + 1,
        IF(_xlpm.Prefix = "సా",
            A28 + TIME(12 + _xlpm.HourPart, _xlpm.MinutePart, 0),
        IF(LEFT(_xlpm.RawData, 1) = "ప",
            A28 + TIME(IF(AND(_xlpm.HourPart &gt;= HOUR(T29), _xlpm.HourPart &lt;= 12), _xlpm.HourPart, _xlpm.HourPart + 12), _xlpm.MinutePart, 0),
            _xlpm.BaseTime
        )))),
    _xlpm.isDateTime, ISNUMBER(DATEVALUE(K27)),
    _xlpm.adjustedResult,
        IF(AND(_xlpm.isDateTime, TEXT(_xlpm.AdjustedTime, "yyyy-MM-dd HH:mm") &lt; K27),
            _xlpm.AdjustedTime + 1,
            _xlpm.AdjustedTime),
    _xlpm.formattedResult, TEXT(_xlpm.adjustedResult, "yyyy-MM-dd HH:mm"),
    _xlpm.formattedResult
))</f>
        <v>2024-05-02 22:47</v>
      </c>
      <c r="L28" s="4">
        <f t="shared" si="18"/>
        <v>0</v>
      </c>
      <c r="M28">
        <f>IF('Raw data'!D28="పూర్తి",1,0)</f>
        <v>0</v>
      </c>
      <c r="N28">
        <f>IFERROR(INDEX(nakshatram!$A$1:$A$27, MATCH('Raw data'!E28, nakshatram!$C$1:$C$27, 0)), "Not Found")</f>
        <v>23</v>
      </c>
      <c r="O28" s="2">
        <f t="shared" si="19"/>
        <v>45414.021296296298</v>
      </c>
      <c r="P28" s="2" t="str">
        <f>IF('Raw data'!F28 = "పూర్తి", "", _xlfn.LET(
    _xlpm.RawData, 'Raw data'!F28,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 + TIME(_xlpm.HourPart, _xlpm.MinutePart, 0),
    _xlpm.AdjustedTime,
        IF(_xlpm.Prefix = "రా",
            IF(OR(_xlpm.HourPart=12,_xlpm.HourPart&lt;HOUR(T29)),A28+1,A28) + TIME(IF(_xlpm.HourPart &lt;= HOUR(T29), _xlpm.HourPart, _xlpm.HourPart + 12), _xlpm.MinutePart, 0),
        IF(_xlpm.Prefix = "తె",
            _xlpm.BaseTime + 1,
        IF(_xlpm.Prefix = "సా",
            A28 + TIME(12 + _xlpm.HourPart, _xlpm.MinutePart, 0),
        IF(LEFT(_xlpm.RawData, 1) = "ప",
            A28 + TIME(IF(AND(_xlpm.HourPart &gt;= HOUR(T29), _xlpm.HourPart &lt;= 12), _xlpm.HourPart, _xlpm.HourPart + 12), _xlpm.MinutePart, 0),
            _xlpm.BaseTime
        )))),
    _xlpm.isDateTime, ISNUMBER(DATEVALUE(P27)),
    _xlpm.adjustedResult,
        IF(AND(_xlpm.isDateTime, TEXT(_xlpm.AdjustedTime, "yyyy-MM-dd HH:mm") &lt; P27),
            _xlpm.AdjustedTime + 1,
            _xlpm.AdjustedTime),
    _xlpm.formattedResult, TEXT(_xlpm.adjustedResult, "yyyy-MM-dd HH:mm"),
    _xlpm.formattedResult
))</f>
        <v>2024-05-02 23:07</v>
      </c>
      <c r="Q28" s="4">
        <f t="shared" si="20"/>
        <v>0</v>
      </c>
      <c r="R28">
        <f>IF('Raw data'!F28="పూర్తి",1,0)</f>
        <v>0</v>
      </c>
      <c r="T28" t="str">
        <f>IF('Raw data'!G28="",T27,TEXT(SUBSTITUTE(SUBSTITUTE('Raw data'!G28, "సూ.ఉ.",""),".",":"), "hh:mm:ss"))</f>
        <v>05:38:00</v>
      </c>
      <c r="U28" t="str">
        <f>IF('Raw data'!H28="",U27,TEXT(SUBSTITUTE(SUBSTITUTE('Raw data'!H28, "సూ.అ.",""),".",":") + TIME(12, 0, 0), "hh:mm:ss"))</f>
        <v>18:15:00</v>
      </c>
    </row>
    <row r="29" spans="1:25" x14ac:dyDescent="0.35">
      <c r="A29" s="1">
        <f t="shared" si="11"/>
        <v>45415</v>
      </c>
      <c r="B29">
        <f t="shared" si="12"/>
        <v>38</v>
      </c>
      <c r="C29">
        <f t="shared" si="6"/>
        <v>1</v>
      </c>
      <c r="D29">
        <f t="shared" si="13"/>
        <v>1</v>
      </c>
      <c r="E29">
        <f t="shared" si="14"/>
        <v>5</v>
      </c>
      <c r="F29">
        <f>IFERROR(INDEX(vaaram!$A$1:$A$8, MATCH('Raw data'!B29, vaaram!$D$1:$D$8, 0)), "Not Found")</f>
        <v>6</v>
      </c>
      <c r="G29">
        <f t="shared" si="15"/>
        <v>1</v>
      </c>
      <c r="H29">
        <f t="shared" si="16"/>
        <v>2</v>
      </c>
      <c r="I29">
        <f>IFERROR(INDEX(thidhi!$A$1:$A$16, MATCH('Raw data'!C29, thidhi!$C$1:$C$16, 0)), "Not Found")</f>
        <v>10</v>
      </c>
      <c r="J29" s="2">
        <f t="shared" si="17"/>
        <v>45414.950462962966</v>
      </c>
      <c r="K29" t="str">
        <f>IF('Raw data'!D29 = "పూర్తి", "", _xlfn.LET(
    _xlpm.RawData, 'Raw data'!D29,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 + TIME(_xlpm.HourPart, _xlpm.MinutePart, 0),
    _xlpm.AdjustedTime,
        IF(_xlpm.Prefix = "రా",
            IF(OR(_xlpm.HourPart=12,_xlpm.HourPart&lt;HOUR(T30)),A29+1,A29) + TIME(IF(_xlpm.HourPart &lt;= HOUR(T30), _xlpm.HourPart, _xlpm.HourPart + 12), _xlpm.MinutePart, 0),
        IF(_xlpm.Prefix = "తె",
            _xlpm.BaseTime + 1,
        IF(_xlpm.Prefix = "సా",
            A29 + TIME(12 + _xlpm.HourPart, _xlpm.MinutePart, 0),
        IF(LEFT(_xlpm.RawData, 1) = "ప",
            A29 + TIME(IF(AND(_xlpm.HourPart &gt;= HOUR(T30), _xlpm.HourPart &lt;= 12), _xlpm.HourPart, _xlpm.HourPart + 12), _xlpm.MinutePart, 0),
            _xlpm.BaseTime
        )))),
    _xlpm.isDateTime, ISNUMBER(DATEVALUE(K28)),
    _xlpm.adjustedResult,
        IF(AND(_xlpm.isDateTime, TEXT(_xlpm.AdjustedTime, "yyyy-MM-dd HH:mm") &lt; K28),
            _xlpm.AdjustedTime + 1,
            _xlpm.AdjustedTime),
    _xlpm.formattedResult, TEXT(_xlpm.adjustedResult, "yyyy-MM-dd HH:mm"),
    _xlpm.formattedResult
))</f>
        <v>2024-05-03 20:28</v>
      </c>
      <c r="L29" s="4">
        <f t="shared" si="18"/>
        <v>0</v>
      </c>
      <c r="M29">
        <f>IF('Raw data'!D29="పూర్తి",1,0)</f>
        <v>0</v>
      </c>
      <c r="N29">
        <f>IFERROR(INDEX(nakshatram!$A$1:$A$27, MATCH('Raw data'!E29, nakshatram!$C$1:$C$27, 0)), "Not Found")</f>
        <v>24</v>
      </c>
      <c r="O29" s="2">
        <f t="shared" si="19"/>
        <v>45414.96435185185</v>
      </c>
      <c r="P29" s="2" t="str">
        <f>IF('Raw data'!F29 = "పూర్తి", "", _xlfn.LET(
    _xlpm.RawData, 'Raw data'!F29,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 + TIME(_xlpm.HourPart, _xlpm.MinutePart, 0),
    _xlpm.AdjustedTime,
        IF(_xlpm.Prefix = "రా",
            IF(OR(_xlpm.HourPart=12,_xlpm.HourPart&lt;HOUR(T30)),A29+1,A29) + TIME(IF(_xlpm.HourPart &lt;= HOUR(T30), _xlpm.HourPart, _xlpm.HourPart + 12), _xlpm.MinutePart, 0),
        IF(_xlpm.Prefix = "తె",
            _xlpm.BaseTime + 1,
        IF(_xlpm.Prefix = "సా",
            A29 + TIME(12 + _xlpm.HourPart, _xlpm.MinutePart, 0),
        IF(LEFT(_xlpm.RawData, 1) = "ప",
            A29 + TIME(IF(AND(_xlpm.HourPart &gt;= HOUR(T30), _xlpm.HourPart &lt;= 12), _xlpm.HourPart, _xlpm.HourPart + 12), _xlpm.MinutePart, 0),
            _xlpm.BaseTime
        )))),
    _xlpm.isDateTime, ISNUMBER(DATEVALUE(P28)),
    _xlpm.adjustedResult,
        IF(AND(_xlpm.isDateTime, TEXT(_xlpm.AdjustedTime, "yyyy-MM-dd HH:mm") &lt; P28),
            _xlpm.AdjustedTime + 1,
            _xlpm.AdjustedTime),
    _xlpm.formattedResult, TEXT(_xlpm.adjustedResult, "yyyy-MM-dd HH:mm"),
    _xlpm.formattedResult
))</f>
        <v>2024-05-03 21:34</v>
      </c>
      <c r="Q29" s="4">
        <f t="shared" si="20"/>
        <v>0</v>
      </c>
      <c r="R29">
        <f>IF('Raw data'!F29="పూర్తి",1,0)</f>
        <v>0</v>
      </c>
      <c r="T29" t="str">
        <f>IF('Raw data'!G29="",T28,TEXT(SUBSTITUTE(SUBSTITUTE('Raw data'!G29, "సూ.ఉ.",""),".",":"), "hh:mm:ss"))</f>
        <v>05:37:00</v>
      </c>
      <c r="U29" t="str">
        <f>IF('Raw data'!H29="",U28,TEXT(SUBSTITUTE(SUBSTITUTE('Raw data'!H29, "సూ.అ.",""),".",":") + TIME(12, 0, 0), "hh:mm:ss"))</f>
        <v>18:15:00</v>
      </c>
    </row>
    <row r="30" spans="1:25" x14ac:dyDescent="0.35">
      <c r="A30" s="1">
        <f t="shared" si="11"/>
        <v>45416</v>
      </c>
      <c r="B30">
        <f t="shared" si="12"/>
        <v>38</v>
      </c>
      <c r="C30">
        <f t="shared" si="6"/>
        <v>1</v>
      </c>
      <c r="D30">
        <f t="shared" si="13"/>
        <v>1</v>
      </c>
      <c r="E30">
        <f t="shared" si="14"/>
        <v>5</v>
      </c>
      <c r="F30">
        <f>IFERROR(INDEX(vaaram!$A$1:$A$8, MATCH('Raw data'!B30, vaaram!$D$1:$D$8, 0)), "Not Found")</f>
        <v>7</v>
      </c>
      <c r="G30">
        <f t="shared" si="15"/>
        <v>1</v>
      </c>
      <c r="H30">
        <f t="shared" si="16"/>
        <v>2</v>
      </c>
      <c r="I30">
        <f>IFERROR(INDEX(thidhi!$A$1:$A$16, MATCH('Raw data'!C30, thidhi!$C$1:$C$16, 0)), "Not Found")</f>
        <v>11</v>
      </c>
      <c r="J30" s="2">
        <f t="shared" si="17"/>
        <v>45415.853935185187</v>
      </c>
      <c r="K30" t="str">
        <f>IF('Raw data'!D30 = "పూర్తి", "", _xlfn.LET(
    _xlpm.RawData, 'Raw data'!D30,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 + TIME(_xlpm.HourPart, _xlpm.MinutePart, 0),
    _xlpm.AdjustedTime,
        IF(_xlpm.Prefix = "రా",
            IF(OR(_xlpm.HourPart=12,_xlpm.HourPart&lt;HOUR(T31)),A30+1,A30) + TIME(IF(_xlpm.HourPart &lt;= HOUR(T31), _xlpm.HourPart, _xlpm.HourPart + 12), _xlpm.MinutePart, 0),
        IF(_xlpm.Prefix = "తె",
            _xlpm.BaseTime + 1,
        IF(_xlpm.Prefix = "సా",
            A30 + TIME(12 + _xlpm.HourPart, _xlpm.MinutePart, 0),
        IF(LEFT(_xlpm.RawData, 1) = "ప",
            A30 + TIME(IF(AND(_xlpm.HourPart &gt;= HOUR(T31), _xlpm.HourPart &lt;= 12), _xlpm.HourPart, _xlpm.HourPart + 12), _xlpm.MinutePart, 0),
            _xlpm.BaseTime
        )))),
    _xlpm.isDateTime, ISNUMBER(DATEVALUE(K29)),
    _xlpm.adjustedResult,
        IF(AND(_xlpm.isDateTime, TEXT(_xlpm.AdjustedTime, "yyyy-MM-dd HH:mm") &lt; K29),
            _xlpm.AdjustedTime + 1,
            _xlpm.AdjustedTime),
    _xlpm.formattedResult, TEXT(_xlpm.adjustedResult, "yyyy-MM-dd HH:mm"),
    _xlpm.formattedResult
))</f>
        <v>2024-05-04 18:04</v>
      </c>
      <c r="L30" s="4">
        <f t="shared" si="18"/>
        <v>0</v>
      </c>
      <c r="M30">
        <f>IF('Raw data'!D30="పూర్తి",1,0)</f>
        <v>0</v>
      </c>
      <c r="N30">
        <f>IFERROR(INDEX(nakshatram!$A$1:$A$27, MATCH('Raw data'!E30, nakshatram!$C$1:$C$27, 0)), "Not Found")</f>
        <v>25</v>
      </c>
      <c r="O30" s="2">
        <f t="shared" si="19"/>
        <v>45415.899768518517</v>
      </c>
      <c r="P30" s="2" t="str">
        <f>IF('Raw data'!F30 = "పూర్తి", "", _xlfn.LET(
    _xlpm.RawData, 'Raw data'!F30,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 + TIME(_xlpm.HourPart, _xlpm.MinutePart, 0),
    _xlpm.AdjustedTime,
        IF(_xlpm.Prefix = "రా",
            IF(OR(_xlpm.HourPart=12,_xlpm.HourPart&lt;HOUR(T31)),A30+1,A30) + TIME(IF(_xlpm.HourPart &lt;= HOUR(T31), _xlpm.HourPart, _xlpm.HourPart + 12), _xlpm.MinutePart, 0),
        IF(_xlpm.Prefix = "తె",
            _xlpm.BaseTime + 1,
        IF(_xlpm.Prefix = "సా",
            A30 + TIME(12 + _xlpm.HourPart, _xlpm.MinutePart, 0),
        IF(LEFT(_xlpm.RawData, 1) = "ప",
            A30 + TIME(IF(AND(_xlpm.HourPart &gt;= HOUR(T31), _xlpm.HourPart &lt;= 12), _xlpm.HourPart, _xlpm.HourPart + 12), _xlpm.MinutePart, 0),
            _xlpm.BaseTime
        )))),
    _xlpm.isDateTime, ISNUMBER(DATEVALUE(P29)),
    _xlpm.adjustedResult,
        IF(AND(_xlpm.isDateTime, TEXT(_xlpm.AdjustedTime, "yyyy-MM-dd HH:mm") &lt; P29),
            _xlpm.AdjustedTime + 1,
            _xlpm.AdjustedTime),
    _xlpm.formattedResult, TEXT(_xlpm.adjustedResult, "yyyy-MM-dd HH:mm"),
    _xlpm.formattedResult
))</f>
        <v>2024-05-04 19:55</v>
      </c>
      <c r="Q30" s="4">
        <f t="shared" si="20"/>
        <v>0</v>
      </c>
      <c r="R30">
        <f>IF('Raw data'!F30="పూర్తి",1,0)</f>
        <v>0</v>
      </c>
      <c r="T30" t="str">
        <f>IF('Raw data'!G30="",T29,TEXT(SUBSTITUTE(SUBSTITUTE('Raw data'!G30, "సూ.ఉ.",""),".",":"), "hh:mm:ss"))</f>
        <v>05:37:00</v>
      </c>
      <c r="U30" t="str">
        <f>IF('Raw data'!H30="",U29,TEXT(SUBSTITUTE(SUBSTITUTE('Raw data'!H30, "సూ.అ.",""),".",":") + TIME(12, 0, 0), "hh:mm:ss"))</f>
        <v>18:16:00</v>
      </c>
    </row>
    <row r="31" spans="1:25" x14ac:dyDescent="0.35">
      <c r="A31" s="1">
        <f t="shared" si="11"/>
        <v>45417</v>
      </c>
      <c r="B31">
        <f t="shared" si="12"/>
        <v>38</v>
      </c>
      <c r="C31">
        <f t="shared" si="6"/>
        <v>1</v>
      </c>
      <c r="D31">
        <f t="shared" si="13"/>
        <v>1</v>
      </c>
      <c r="E31">
        <f t="shared" si="14"/>
        <v>5</v>
      </c>
      <c r="F31">
        <f>IFERROR(INDEX(vaaram!$A$1:$A$8, MATCH('Raw data'!B31, vaaram!$D$1:$D$8, 0)), "Not Found")</f>
        <v>1</v>
      </c>
      <c r="G31">
        <f t="shared" si="15"/>
        <v>1</v>
      </c>
      <c r="H31">
        <f t="shared" si="16"/>
        <v>2</v>
      </c>
      <c r="I31">
        <f>IFERROR(INDEX(thidhi!$A$1:$A$16, MATCH('Raw data'!C31, thidhi!$C$1:$C$16, 0)), "Not Found")</f>
        <v>12</v>
      </c>
      <c r="J31" s="2">
        <f t="shared" si="17"/>
        <v>45416.753935185188</v>
      </c>
      <c r="K31" t="str">
        <f>IF('Raw data'!D31 = "పూర్తి", "", _xlfn.LET(
    _xlpm.RawData, 'Raw data'!D31,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 + TIME(_xlpm.HourPart, _xlpm.MinutePart, 0),
    _xlpm.AdjustedTime,
        IF(_xlpm.Prefix = "రా",
            IF(OR(_xlpm.HourPart=12,_xlpm.HourPart&lt;HOUR(T32)),A31+1,A31) + TIME(IF(_xlpm.HourPart &lt;= HOUR(T32), _xlpm.HourPart, _xlpm.HourPart + 12), _xlpm.MinutePart, 0),
        IF(_xlpm.Prefix = "తె",
            _xlpm.BaseTime + 1,
        IF(_xlpm.Prefix = "సా",
            A31 + TIME(12 + _xlpm.HourPart, _xlpm.MinutePart, 0),
        IF(LEFT(_xlpm.RawData, 1) = "ప",
            A31 + TIME(IF(AND(_xlpm.HourPart &gt;= HOUR(T32), _xlpm.HourPart &lt;= 12), _xlpm.HourPart, _xlpm.HourPart + 12), _xlpm.MinutePart, 0),
            _xlpm.BaseTime
        )))),
    _xlpm.isDateTime, ISNUMBER(DATEVALUE(K30)),
    _xlpm.adjustedResult,
        IF(AND(_xlpm.isDateTime, TEXT(_xlpm.AdjustedTime, "yyyy-MM-dd HH:mm") &lt; K30),
            _xlpm.AdjustedTime + 1,
            _xlpm.AdjustedTime),
    _xlpm.formattedResult, TEXT(_xlpm.adjustedResult, "yyyy-MM-dd HH:mm"),
    _xlpm.formattedResult
))</f>
        <v>2024-05-05 15:36</v>
      </c>
      <c r="L31" s="4">
        <f t="shared" si="18"/>
        <v>0</v>
      </c>
      <c r="M31">
        <f>IF('Raw data'!D31="పూర్తి",1,0)</f>
        <v>0</v>
      </c>
      <c r="N31">
        <f>IFERROR(INDEX(nakshatram!$A$1:$A$27, MATCH('Raw data'!E31, nakshatram!$C$1:$C$27, 0)), "Not Found")</f>
        <v>26</v>
      </c>
      <c r="O31" s="2">
        <f t="shared" si="19"/>
        <v>45416.831018518518</v>
      </c>
      <c r="P31" s="2" t="str">
        <f>IF('Raw data'!F31 = "పూర్తి", "", _xlfn.LET(
    _xlpm.RawData, 'Raw data'!F31,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 + TIME(_xlpm.HourPart, _xlpm.MinutePart, 0),
    _xlpm.AdjustedTime,
        IF(_xlpm.Prefix = "రా",
            IF(OR(_xlpm.HourPart=12,_xlpm.HourPart&lt;HOUR(T32)),A31+1,A31) + TIME(IF(_xlpm.HourPart &lt;= HOUR(T32), _xlpm.HourPart, _xlpm.HourPart + 12), _xlpm.MinutePart, 0),
        IF(_xlpm.Prefix = "తె",
            _xlpm.BaseTime + 1,
        IF(_xlpm.Prefix = "సా",
            A31 + TIME(12 + _xlpm.HourPart, _xlpm.MinutePart, 0),
        IF(LEFT(_xlpm.RawData, 1) = "ప",
            A31 + TIME(IF(AND(_xlpm.HourPart &gt;= HOUR(T32), _xlpm.HourPart &lt;= 12), _xlpm.HourPart, _xlpm.HourPart + 12), _xlpm.MinutePart, 0),
            _xlpm.BaseTime
        )))),
    _xlpm.isDateTime, ISNUMBER(DATEVALUE(P30)),
    _xlpm.adjustedResult,
        IF(AND(_xlpm.isDateTime, TEXT(_xlpm.AdjustedTime, "yyyy-MM-dd HH:mm") &lt; P30),
            _xlpm.AdjustedTime + 1,
            _xlpm.AdjustedTime),
    _xlpm.formattedResult, TEXT(_xlpm.adjustedResult, "yyyy-MM-dd HH:mm"),
    _xlpm.formattedResult
))</f>
        <v>2024-05-05 18:15</v>
      </c>
      <c r="Q31" s="4">
        <f t="shared" si="20"/>
        <v>0</v>
      </c>
      <c r="R31">
        <f>IF('Raw data'!F31="పూర్తి",1,0)</f>
        <v>0</v>
      </c>
      <c r="T31" t="str">
        <f>IF('Raw data'!G31="",T30,TEXT(SUBSTITUTE(SUBSTITUTE('Raw data'!G31, "సూ.ఉ.",""),".",":"), "hh:mm:ss"))</f>
        <v>05:36:00</v>
      </c>
      <c r="U31" t="str">
        <f>IF('Raw data'!H31="",U30,TEXT(SUBSTITUTE(SUBSTITUTE('Raw data'!H31, "సూ.అ.",""),".",":") + TIME(12, 0, 0), "hh:mm:ss"))</f>
        <v>18:16:00</v>
      </c>
    </row>
    <row r="32" spans="1:25" x14ac:dyDescent="0.35">
      <c r="A32" s="1">
        <f t="shared" si="11"/>
        <v>45418</v>
      </c>
      <c r="B32">
        <f t="shared" si="12"/>
        <v>38</v>
      </c>
      <c r="C32">
        <f t="shared" si="6"/>
        <v>1</v>
      </c>
      <c r="D32">
        <f t="shared" si="13"/>
        <v>1</v>
      </c>
      <c r="E32">
        <f t="shared" si="14"/>
        <v>5</v>
      </c>
      <c r="F32">
        <f>IFERROR(INDEX(vaaram!$A$1:$A$8, MATCH('Raw data'!B32, vaaram!$D$1:$D$8, 0)), "Not Found")</f>
        <v>2</v>
      </c>
      <c r="G32">
        <f t="shared" si="15"/>
        <v>1</v>
      </c>
      <c r="H32">
        <f t="shared" si="16"/>
        <v>2</v>
      </c>
      <c r="I32">
        <f>IFERROR(INDEX(thidhi!$A$1:$A$16, MATCH('Raw data'!C32, thidhi!$C$1:$C$16, 0)), "Not Found")</f>
        <v>13</v>
      </c>
      <c r="J32" s="2">
        <f t="shared" si="17"/>
        <v>45417.65115740741</v>
      </c>
      <c r="K32" t="str">
        <f>IF('Raw data'!D32 = "పూర్తి", "", _xlfn.LET(
    _xlpm.RawData, 'Raw data'!D32,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 + TIME(_xlpm.HourPart, _xlpm.MinutePart, 0),
    _xlpm.AdjustedTime,
        IF(_xlpm.Prefix = "రా",
            IF(OR(_xlpm.HourPart=12,_xlpm.HourPart&lt;HOUR(T33)),A32+1,A32) + TIME(IF(_xlpm.HourPart &lt;= HOUR(T33), _xlpm.HourPart, _xlpm.HourPart + 12), _xlpm.MinutePart, 0),
        IF(_xlpm.Prefix = "తె",
            _xlpm.BaseTime + 1,
        IF(_xlpm.Prefix = "సా",
            A32 + TIME(12 + _xlpm.HourPart, _xlpm.MinutePart, 0),
        IF(LEFT(_xlpm.RawData, 1) = "ప",
            A32 + TIME(IF(AND(_xlpm.HourPart &gt;= HOUR(T33), _xlpm.HourPart &lt;= 12), _xlpm.HourPart, _xlpm.HourPart + 12), _xlpm.MinutePart, 0),
            _xlpm.BaseTime
        )))),
    _xlpm.isDateTime, ISNUMBER(DATEVALUE(K31)),
    _xlpm.adjustedResult,
        IF(AND(_xlpm.isDateTime, TEXT(_xlpm.AdjustedTime, "yyyy-MM-dd HH:mm") &lt; K31),
            _xlpm.AdjustedTime + 1,
            _xlpm.AdjustedTime),
    _xlpm.formattedResult, TEXT(_xlpm.adjustedResult, "yyyy-MM-dd HH:mm"),
    _xlpm.formattedResult
))</f>
        <v>2024-05-06 13:14</v>
      </c>
      <c r="L32" s="4">
        <f t="shared" si="18"/>
        <v>0</v>
      </c>
      <c r="M32">
        <f>IF('Raw data'!D32="పూర్తి",1,0)</f>
        <v>0</v>
      </c>
      <c r="N32">
        <f>IFERROR(INDEX(nakshatram!$A$1:$A$27, MATCH('Raw data'!E32, nakshatram!$C$1:$C$27, 0)), "Not Found")</f>
        <v>27</v>
      </c>
      <c r="O32" s="2">
        <f t="shared" si="19"/>
        <v>45417.761574074073</v>
      </c>
      <c r="P32" s="2" t="str">
        <f>IF('Raw data'!F32 = "పూర్తి", "", _xlfn.LET(
    _xlpm.RawData, 'Raw data'!F32,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 + TIME(_xlpm.HourPart, _xlpm.MinutePart, 0),
    _xlpm.AdjustedTime,
        IF(_xlpm.Prefix = "రా",
            IF(OR(_xlpm.HourPart=12,_xlpm.HourPart&lt;HOUR(T33)),A32+1,A32) + TIME(IF(_xlpm.HourPart &lt;= HOUR(T33), _xlpm.HourPart, _xlpm.HourPart + 12), _xlpm.MinutePart, 0),
        IF(_xlpm.Prefix = "తె",
            _xlpm.BaseTime + 1,
        IF(_xlpm.Prefix = "సా",
            A32 + TIME(12 + _xlpm.HourPart, _xlpm.MinutePart, 0),
        IF(LEFT(_xlpm.RawData, 1) = "ప",
            A32 + TIME(IF(AND(_xlpm.HourPart &gt;= HOUR(T33), _xlpm.HourPart &lt;= 12), _xlpm.HourPart, _xlpm.HourPart + 12), _xlpm.MinutePart, 0),
            _xlpm.BaseTime
        )))),
    _xlpm.isDateTime, ISNUMBER(DATEVALUE(P31)),
    _xlpm.adjustedResult,
        IF(AND(_xlpm.isDateTime, TEXT(_xlpm.AdjustedTime, "yyyy-MM-dd HH:mm") &lt; P31),
            _xlpm.AdjustedTime + 1,
            _xlpm.AdjustedTime),
    _xlpm.formattedResult, TEXT(_xlpm.adjustedResult, "yyyy-MM-dd HH:mm"),
    _xlpm.formattedResult
))</f>
        <v>2024-05-06 16:41</v>
      </c>
      <c r="Q32" s="4">
        <f t="shared" si="20"/>
        <v>0</v>
      </c>
      <c r="R32">
        <f>IF('Raw data'!F32="పూర్తి",1,0)</f>
        <v>0</v>
      </c>
      <c r="T32" t="str">
        <f>IF('Raw data'!G32="",T31,TEXT(SUBSTITUTE(SUBSTITUTE('Raw data'!G32, "సూ.ఉ.",""),".",":"), "hh:mm:ss"))</f>
        <v>05:36:00</v>
      </c>
      <c r="U32" t="str">
        <f>IF('Raw data'!H32="",U31,TEXT(SUBSTITUTE(SUBSTITUTE('Raw data'!H32, "సూ.అ.",""),".",":") + TIME(12, 0, 0), "hh:mm:ss"))</f>
        <v>18:17:00</v>
      </c>
    </row>
    <row r="33" spans="1:21" x14ac:dyDescent="0.35">
      <c r="A33" s="1">
        <f t="shared" si="11"/>
        <v>45419</v>
      </c>
      <c r="B33">
        <f t="shared" si="12"/>
        <v>38</v>
      </c>
      <c r="C33">
        <f t="shared" si="6"/>
        <v>1</v>
      </c>
      <c r="D33">
        <f t="shared" si="13"/>
        <v>1</v>
      </c>
      <c r="E33">
        <f t="shared" si="14"/>
        <v>5</v>
      </c>
      <c r="F33">
        <f>IFERROR(INDEX(vaaram!$A$1:$A$8, MATCH('Raw data'!B33, vaaram!$D$1:$D$8, 0)), "Not Found")</f>
        <v>3</v>
      </c>
      <c r="G33">
        <f t="shared" si="15"/>
        <v>1</v>
      </c>
      <c r="H33">
        <f t="shared" si="16"/>
        <v>2</v>
      </c>
      <c r="I33">
        <f>IFERROR(INDEX(thidhi!$A$1:$A$16, MATCH('Raw data'!C33, thidhi!$C$1:$C$16, 0)), "Not Found")</f>
        <v>14</v>
      </c>
      <c r="J33" s="2">
        <f t="shared" si="17"/>
        <v>45418.552546296298</v>
      </c>
      <c r="K33" t="str">
        <f>IF('Raw data'!D33 = "పూర్తి", "", _xlfn.LET(
    _xlpm.RawData, 'Raw data'!D33,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 + TIME(_xlpm.HourPart, _xlpm.MinutePart, 0),
    _xlpm.AdjustedTime,
        IF(_xlpm.Prefix = "రా",
            IF(OR(_xlpm.HourPart=12,_xlpm.HourPart&lt;HOUR(T34)),A33+1,A33) + TIME(IF(_xlpm.HourPart &lt;= HOUR(T34), _xlpm.HourPart, _xlpm.HourPart + 12), _xlpm.MinutePart, 0),
        IF(_xlpm.Prefix = "తె",
            _xlpm.BaseTime + 1,
        IF(_xlpm.Prefix = "సా",
            A33 + TIME(12 + _xlpm.HourPart, _xlpm.MinutePart, 0),
        IF(LEFT(_xlpm.RawData, 1) = "ప",
            A33 + TIME(IF(AND(_xlpm.HourPart &gt;= HOUR(T34), _xlpm.HourPart &lt;= 12), _xlpm.HourPart, _xlpm.HourPart + 12), _xlpm.MinutePart, 0),
            _xlpm.BaseTime
        )))),
    _xlpm.isDateTime, ISNUMBER(DATEVALUE(K32)),
    _xlpm.adjustedResult,
        IF(AND(_xlpm.isDateTime, TEXT(_xlpm.AdjustedTime, "yyyy-MM-dd HH:mm") &lt; K32),
            _xlpm.AdjustedTime + 1,
            _xlpm.AdjustedTime),
    _xlpm.formattedResult, TEXT(_xlpm.adjustedResult, "yyyy-MM-dd HH:mm"),
    _xlpm.formattedResult
))</f>
        <v>2024-05-07 10:59</v>
      </c>
      <c r="L33" s="4">
        <f t="shared" si="18"/>
        <v>0</v>
      </c>
      <c r="M33">
        <f>IF('Raw data'!D33="పూర్తి",1,0)</f>
        <v>0</v>
      </c>
      <c r="N33">
        <f>IFERROR(INDEX(nakshatram!$A$1:$A$27, MATCH('Raw data'!E33, nakshatram!$C$1:$C$27, 0)), "Not Found")</f>
        <v>1</v>
      </c>
      <c r="O33" s="2">
        <f t="shared" si="19"/>
        <v>45418.696296296301</v>
      </c>
      <c r="P33" s="2" t="str">
        <f>IF('Raw data'!F33 = "పూర్తి", "", _xlfn.LET(
    _xlpm.RawData, 'Raw data'!F33,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 + TIME(_xlpm.HourPart, _xlpm.MinutePart, 0),
    _xlpm.AdjustedTime,
        IF(_xlpm.Prefix = "రా",
            IF(OR(_xlpm.HourPart=12,_xlpm.HourPart&lt;HOUR(T34)),A33+1,A33) + TIME(IF(_xlpm.HourPart &lt;= HOUR(T34), _xlpm.HourPart, _xlpm.HourPart + 12), _xlpm.MinutePart, 0),
        IF(_xlpm.Prefix = "తె",
            _xlpm.BaseTime + 1,
        IF(_xlpm.Prefix = "సా",
            A33 + TIME(12 + _xlpm.HourPart, _xlpm.MinutePart, 0),
        IF(LEFT(_xlpm.RawData, 1) = "ప",
            A33 + TIME(IF(AND(_xlpm.HourPart &gt;= HOUR(T34), _xlpm.HourPart &lt;= 12), _xlpm.HourPart, _xlpm.HourPart + 12), _xlpm.MinutePart, 0),
            _xlpm.BaseTime
        )))),
    _xlpm.isDateTime, ISNUMBER(DATEVALUE(P32)),
    _xlpm.adjustedResult,
        IF(AND(_xlpm.isDateTime, TEXT(_xlpm.AdjustedTime, "yyyy-MM-dd HH:mm") &lt; P32),
            _xlpm.AdjustedTime + 1,
            _xlpm.AdjustedTime),
    _xlpm.formattedResult, TEXT(_xlpm.adjustedResult, "yyyy-MM-dd HH:mm"),
    _xlpm.formattedResult
))</f>
        <v>2024-05-07 15:15</v>
      </c>
      <c r="Q33" s="4">
        <f t="shared" si="20"/>
        <v>0</v>
      </c>
      <c r="R33">
        <f>IF('Raw data'!F33="పూర్తి",1,0)</f>
        <v>0</v>
      </c>
      <c r="T33" t="str">
        <f>IF('Raw data'!G33="",T32,TEXT(SUBSTITUTE(SUBSTITUTE('Raw data'!G33, "సూ.ఉ.",""),".",":"), "hh:mm:ss"))</f>
        <v>05:35:00</v>
      </c>
      <c r="U33" t="str">
        <f>IF('Raw data'!H33="",U32,TEXT(SUBSTITUTE(SUBSTITUTE('Raw data'!H33, "సూ.అ.",""),".",":") + TIME(12, 0, 0), "hh:mm:ss"))</f>
        <v>18:17:00</v>
      </c>
    </row>
    <row r="34" spans="1:21" x14ac:dyDescent="0.35">
      <c r="A34" s="1">
        <f t="shared" si="11"/>
        <v>45420</v>
      </c>
      <c r="B34">
        <f t="shared" si="12"/>
        <v>38</v>
      </c>
      <c r="C34">
        <f t="shared" si="6"/>
        <v>1</v>
      </c>
      <c r="D34">
        <f t="shared" si="13"/>
        <v>1</v>
      </c>
      <c r="E34">
        <f t="shared" si="14"/>
        <v>5</v>
      </c>
      <c r="F34">
        <f>IFERROR(INDEX(vaaram!$A$1:$A$8, MATCH('Raw data'!B34, vaaram!$D$1:$D$8, 0)), "Not Found")</f>
        <v>4</v>
      </c>
      <c r="G34">
        <f t="shared" si="15"/>
        <v>1</v>
      </c>
      <c r="H34">
        <f t="shared" si="16"/>
        <v>2</v>
      </c>
      <c r="I34">
        <f>IFERROR(INDEX(thidhi!$A$1:$A$16, MATCH('Raw data'!C34, thidhi!$C$1:$C$16, 0)), "Not Found")</f>
        <v>16</v>
      </c>
      <c r="J34" s="2">
        <f t="shared" si="17"/>
        <v>45419.458796296298</v>
      </c>
      <c r="K34" t="str">
        <f>IF('Raw data'!D34 = "పూర్తి", "", _xlfn.LET(
    _xlpm.RawData, 'Raw data'!D34,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 + TIME(_xlpm.HourPart, _xlpm.MinutePart, 0),
    _xlpm.AdjustedTime,
        IF(_xlpm.Prefix = "రా",
            IF(OR(_xlpm.HourPart=12,_xlpm.HourPart&lt;HOUR(T35)),A34+1,A34) + TIME(IF(_xlpm.HourPart &lt;= HOUR(T35), _xlpm.HourPart, _xlpm.HourPart + 12), _xlpm.MinutePart, 0),
        IF(_xlpm.Prefix = "తె",
            _xlpm.BaseTime + 1,
        IF(_xlpm.Prefix = "సా",
            A34 + TIME(12 + _xlpm.HourPart, _xlpm.MinutePart, 0),
        IF(LEFT(_xlpm.RawData, 1) = "ప",
            A34 + TIME(IF(AND(_xlpm.HourPart &gt;= HOUR(T35), _xlpm.HourPart &lt;= 12), _xlpm.HourPart, _xlpm.HourPart + 12), _xlpm.MinutePart, 0),
            _xlpm.BaseTime
        )))),
    _xlpm.isDateTime, ISNUMBER(DATEVALUE(K33)),
    _xlpm.adjustedResult,
        IF(AND(_xlpm.isDateTime, TEXT(_xlpm.AdjustedTime, "yyyy-MM-dd HH:mm") &lt; K33),
            _xlpm.AdjustedTime + 1,
            _xlpm.AdjustedTime),
    _xlpm.formattedResult, TEXT(_xlpm.adjustedResult, "yyyy-MM-dd HH:mm"),
    _xlpm.formattedResult
))</f>
        <v>2024-05-08 08:56</v>
      </c>
      <c r="L34" s="4">
        <f t="shared" si="18"/>
        <v>0</v>
      </c>
      <c r="M34">
        <f>IF('Raw data'!D34="పూర్తి",1,0)</f>
        <v>0</v>
      </c>
      <c r="N34">
        <f>IFERROR(INDEX(nakshatram!$A$1:$A$27, MATCH('Raw data'!E34, nakshatram!$C$1:$C$27, 0)), "Not Found")</f>
        <v>2</v>
      </c>
      <c r="O34" s="2">
        <f t="shared" si="19"/>
        <v>45419.636574074073</v>
      </c>
      <c r="P34" s="2" t="str">
        <f>IF('Raw data'!F34 = "పూర్తి", "", _xlfn.LET(
    _xlpm.RawData, 'Raw data'!F34,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 + TIME(_xlpm.HourPart, _xlpm.MinutePart, 0),
    _xlpm.AdjustedTime,
        IF(_xlpm.Prefix = "రా",
            IF(OR(_xlpm.HourPart=12,_xlpm.HourPart&lt;HOUR(T35)),A34+1,A34) + TIME(IF(_xlpm.HourPart &lt;= HOUR(T35), _xlpm.HourPart, _xlpm.HourPart + 12), _xlpm.MinutePart, 0),
        IF(_xlpm.Prefix = "తె",
            _xlpm.BaseTime + 1,
        IF(_xlpm.Prefix = "సా",
            A34 + TIME(12 + _xlpm.HourPart, _xlpm.MinutePart, 0),
        IF(LEFT(_xlpm.RawData, 1) = "ప",
            A34 + TIME(IF(AND(_xlpm.HourPart &gt;= HOUR(T35), _xlpm.HourPart &lt;= 12), _xlpm.HourPart, _xlpm.HourPart + 12), _xlpm.MinutePart, 0),
            _xlpm.BaseTime
        )))),
    _xlpm.isDateTime, ISNUMBER(DATEVALUE(P33)),
    _xlpm.adjustedResult,
        IF(AND(_xlpm.isDateTime, TEXT(_xlpm.AdjustedTime, "yyyy-MM-dd HH:mm") &lt; P33),
            _xlpm.AdjustedTime + 1,
            _xlpm.AdjustedTime),
    _xlpm.formattedResult, TEXT(_xlpm.adjustedResult, "yyyy-MM-dd HH:mm"),
    _xlpm.formattedResult
))</f>
        <v>2024-05-08 14:02</v>
      </c>
      <c r="Q34" s="4">
        <f t="shared" si="20"/>
        <v>0</v>
      </c>
      <c r="R34">
        <f>IF('Raw data'!F34="పూర్తి",1,0)</f>
        <v>0</v>
      </c>
      <c r="T34" t="str">
        <f>IF('Raw data'!G34="",T33,TEXT(SUBSTITUTE(SUBSTITUTE('Raw data'!G34, "సూ.ఉ.",""),".",":"), "hh:mm:ss"))</f>
        <v>05:35:00</v>
      </c>
      <c r="U34" t="str">
        <f>IF('Raw data'!H34="",U33,TEXT(SUBSTITUTE(SUBSTITUTE('Raw data'!H34, "సూ.అ.",""),".",":") + TIME(12, 0, 0), "hh:mm:ss"))</f>
        <v>18:17:00</v>
      </c>
    </row>
    <row r="35" spans="1:21" x14ac:dyDescent="0.35">
      <c r="A35" s="1">
        <f t="shared" ref="A35:A43" si="21">IF(F35=F34,A34,A34+1)</f>
        <v>45421</v>
      </c>
      <c r="B35">
        <f t="shared" ref="B35:B43" si="22">IF(OR(D34=D35, D34&lt;D35),B34,B34+1)</f>
        <v>38</v>
      </c>
      <c r="C35">
        <f t="shared" si="6"/>
        <v>1</v>
      </c>
      <c r="D35">
        <f t="shared" ref="D35:D43" si="23">INT((G35+1)/2)</f>
        <v>1</v>
      </c>
      <c r="E35">
        <f t="shared" ref="E35:E43" si="24">MONTH(A35)</f>
        <v>5</v>
      </c>
      <c r="F35">
        <f>IFERROR(INDEX(vaaram!$A$1:$A$8, MATCH('Raw data'!B35, vaaram!$D$1:$D$8, 0)), "Not Found")</f>
        <v>5</v>
      </c>
      <c r="G35">
        <f t="shared" ref="G35:G43" si="25">IF(OR(H34=H35, H34&lt;H35),G34,IF(G34=12,1,G34+1))</f>
        <v>2</v>
      </c>
      <c r="H35">
        <f t="shared" ref="H35:H43" si="26">IF(I35&lt;I34,IF(I34=15,2,1),H34)</f>
        <v>1</v>
      </c>
      <c r="I35">
        <f>IFERROR(INDEX(thidhi!$A$1:$A$16, MATCH('Raw data'!C35, thidhi!$C$1:$C$16, 0)), "Not Found")</f>
        <v>1</v>
      </c>
      <c r="J35" s="2">
        <f t="shared" ref="J35:J43" si="27">IF(K35=K34,J34,IF(M34=0,K34+100/86400,""))</f>
        <v>45420.373379629629</v>
      </c>
      <c r="K35" t="str">
        <f>IF('Raw data'!D35 = "పూర్తి", "", _xlfn.LET(
    _xlpm.RawData, 'Raw data'!D35,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 + TIME(_xlpm.HourPart, _xlpm.MinutePart, 0),
    _xlpm.AdjustedTime,
        IF(_xlpm.Prefix = "రా",
            IF(OR(_xlpm.HourPart=12,_xlpm.HourPart&lt;HOUR(T36)),A35+1,A35) + TIME(IF(_xlpm.HourPart &lt;= HOUR(T36), _xlpm.HourPart, _xlpm.HourPart + 12), _xlpm.MinutePart, 0),
        IF(_xlpm.Prefix = "తె",
            _xlpm.BaseTime + 1,
        IF(_xlpm.Prefix = "సా",
            A35 + TIME(12 + _xlpm.HourPart, _xlpm.MinutePart, 0),
        IF(LEFT(_xlpm.RawData, 1) = "ప",
            A35 + TIME(IF(AND(_xlpm.HourPart &gt;= HOUR(T36), _xlpm.HourPart &lt;= 12), _xlpm.HourPart, _xlpm.HourPart + 12), _xlpm.MinutePart, 0),
            _xlpm.BaseTime
        )))),
    _xlpm.isDateTime, ISNUMBER(DATEVALUE(K34)),
    _xlpm.adjustedResult,
        IF(AND(_xlpm.isDateTime, TEXT(_xlpm.AdjustedTime, "yyyy-MM-dd HH:mm") &lt; K34),
            _xlpm.AdjustedTime + 1,
            _xlpm.AdjustedTime),
    _xlpm.formattedResult, TEXT(_xlpm.adjustedResult, "yyyy-MM-dd HH:mm"),
    _xlpm.formattedResult
))</f>
        <v>2024-05-09 07:09</v>
      </c>
      <c r="L35" s="4">
        <f t="shared" ref="L35:L43" si="28">IF(A35=A36,IF(I35&lt;&gt;I36,1,0),0)</f>
        <v>0</v>
      </c>
      <c r="M35">
        <f>IF('Raw data'!D35="పూర్తి",1,0)</f>
        <v>0</v>
      </c>
      <c r="N35">
        <f>IFERROR(INDEX(nakshatram!$A$1:$A$27, MATCH('Raw data'!E35, nakshatram!$C$1:$C$27, 0)), "Not Found")</f>
        <v>3</v>
      </c>
      <c r="O35" s="2">
        <f t="shared" ref="O35:O43" si="29">IF(P35=P34,O34,IF(R34=0,P34+100/86400,""))</f>
        <v>45420.585879629631</v>
      </c>
      <c r="P35" s="2" t="str">
        <f>IF('Raw data'!F35 = "పూర్తి", "", _xlfn.LET(
    _xlpm.RawData, 'Raw data'!F35,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 + TIME(_xlpm.HourPart, _xlpm.MinutePart, 0),
    _xlpm.AdjustedTime,
        IF(_xlpm.Prefix = "రా",
            IF(OR(_xlpm.HourPart=12,_xlpm.HourPart&lt;HOUR(T36)),A35+1,A35) + TIME(IF(_xlpm.HourPart &lt;= HOUR(T36), _xlpm.HourPart, _xlpm.HourPart + 12), _xlpm.MinutePart, 0),
        IF(_xlpm.Prefix = "తె",
            _xlpm.BaseTime + 1,
        IF(_xlpm.Prefix = "సా",
            A35 + TIME(12 + _xlpm.HourPart, _xlpm.MinutePart, 0),
        IF(LEFT(_xlpm.RawData, 1) = "ప",
            A35 + TIME(IF(AND(_xlpm.HourPart &gt;= HOUR(T36), _xlpm.HourPart &lt;= 12), _xlpm.HourPart, _xlpm.HourPart + 12), _xlpm.MinutePart, 0),
            _xlpm.BaseTime
        )))),
    _xlpm.isDateTime, ISNUMBER(DATEVALUE(P34)),
    _xlpm.adjustedResult,
        IF(AND(_xlpm.isDateTime, TEXT(_xlpm.AdjustedTime, "yyyy-MM-dd HH:mm") &lt; P34),
            _xlpm.AdjustedTime + 1,
            _xlpm.AdjustedTime),
    _xlpm.formattedResult, TEXT(_xlpm.adjustedResult, "yyyy-MM-dd HH:mm"),
    _xlpm.formattedResult
))</f>
        <v>2024-05-09 13:06</v>
      </c>
      <c r="Q35" s="4">
        <f t="shared" ref="Q35:Q43" si="30">IF(A35=A36,IF(N35&lt;&gt;N36,1,0),0)</f>
        <v>0</v>
      </c>
      <c r="R35">
        <f>IF('Raw data'!F35="పూర్తి",1,0)</f>
        <v>0</v>
      </c>
      <c r="T35" t="str">
        <f>IF('Raw data'!G35="",T34,TEXT(SUBSTITUTE(SUBSTITUTE('Raw data'!G35, "సూ.ఉ.",""),".",":"), "hh:mm:ss"))</f>
        <v>05:34:00</v>
      </c>
      <c r="U35" t="str">
        <f>IF('Raw data'!H35="",U34,TEXT(SUBSTITUTE(SUBSTITUTE('Raw data'!H35, "సూ.అ.",""),".",":") + TIME(12, 0, 0), "hh:mm:ss"))</f>
        <v>18:17:00</v>
      </c>
    </row>
    <row r="36" spans="1:21" x14ac:dyDescent="0.35">
      <c r="A36" s="1">
        <f t="shared" si="21"/>
        <v>45422</v>
      </c>
      <c r="B36">
        <f t="shared" si="22"/>
        <v>38</v>
      </c>
      <c r="C36">
        <f t="shared" si="6"/>
        <v>1</v>
      </c>
      <c r="D36">
        <f t="shared" si="23"/>
        <v>1</v>
      </c>
      <c r="E36">
        <f t="shared" si="24"/>
        <v>5</v>
      </c>
      <c r="F36">
        <f>IFERROR(INDEX(vaaram!$A$1:$A$8, MATCH('Raw data'!B36, vaaram!$D$1:$D$8, 0)), "Not Found")</f>
        <v>6</v>
      </c>
      <c r="G36">
        <f t="shared" si="25"/>
        <v>2</v>
      </c>
      <c r="H36">
        <f t="shared" si="26"/>
        <v>1</v>
      </c>
      <c r="I36">
        <f>IFERROR(INDEX(thidhi!$A$1:$A$16, MATCH('Raw data'!C36, thidhi!$C$1:$C$16, 0)), "Not Found")</f>
        <v>2</v>
      </c>
      <c r="J36" s="2">
        <f t="shared" si="27"/>
        <v>45421.299074074079</v>
      </c>
      <c r="K36" t="str">
        <f>IF('Raw data'!D36 = "పూర్తి", "", _xlfn.LET(
    _xlpm.RawData, 'Raw data'!D36,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 + TIME(_xlpm.HourPart, _xlpm.MinutePart, 0),
    _xlpm.AdjustedTime,
        IF(_xlpm.Prefix = "రా",
            IF(OR(_xlpm.HourPart=12,_xlpm.HourPart&lt;HOUR(T37)),A36+1,A36) + TIME(IF(_xlpm.HourPart &lt;= HOUR(T37), _xlpm.HourPart, _xlpm.HourPart + 12), _xlpm.MinutePart, 0),
        IF(_xlpm.Prefix = "తె",
            _xlpm.BaseTime + 1,
        IF(_xlpm.Prefix = "సా",
            A36 + TIME(12 + _xlpm.HourPart, _xlpm.MinutePart, 0),
        IF(LEFT(_xlpm.RawData, 1) = "ప",
            A36 + TIME(IF(AND(_xlpm.HourPart &gt;= HOUR(T37), _xlpm.HourPart &lt;= 12), _xlpm.HourPart, _xlpm.HourPart + 12), _xlpm.MinutePart, 0),
            _xlpm.BaseTime
        )))),
    _xlpm.isDateTime, ISNUMBER(DATEVALUE(K35)),
    _xlpm.adjustedResult,
        IF(AND(_xlpm.isDateTime, TEXT(_xlpm.AdjustedTime, "yyyy-MM-dd HH:mm") &lt; K35),
            _xlpm.AdjustedTime + 1,
            _xlpm.AdjustedTime),
    _xlpm.formattedResult, TEXT(_xlpm.adjustedResult, "yyyy-MM-dd HH:mm"),
    _xlpm.formattedResult
))</f>
        <v>2024-05-10 05:45</v>
      </c>
      <c r="L36" s="4">
        <f t="shared" si="28"/>
        <v>1</v>
      </c>
      <c r="M36">
        <f>IF('Raw data'!D36="పూర్తి",1,0)</f>
        <v>0</v>
      </c>
      <c r="N36">
        <f>IFERROR(INDEX(nakshatram!$A$1:$A$27, MATCH('Raw data'!E36, nakshatram!$C$1:$C$27, 0)), "Not Found")</f>
        <v>4</v>
      </c>
      <c r="O36" s="2">
        <f t="shared" si="29"/>
        <v>45421.546990740739</v>
      </c>
      <c r="P36" s="2" t="str">
        <f>IF('Raw data'!F36 = "పూర్తి", "", _xlfn.LET(
    _xlpm.RawData, 'Raw data'!F36,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 + TIME(_xlpm.HourPart, _xlpm.MinutePart, 0),
    _xlpm.AdjustedTime,
        IF(_xlpm.Prefix = "రా",
            IF(OR(_xlpm.HourPart=12,_xlpm.HourPart&lt;HOUR(T37)),A36+1,A36) + TIME(IF(_xlpm.HourPart &lt;= HOUR(T37), _xlpm.HourPart, _xlpm.HourPart + 12), _xlpm.MinutePart, 0),
        IF(_xlpm.Prefix = "తె",
            _xlpm.BaseTime + 1,
        IF(_xlpm.Prefix = "సా",
            A36 + TIME(12 + _xlpm.HourPart, _xlpm.MinutePart, 0),
        IF(LEFT(_xlpm.RawData, 1) = "ప",
            A36 + TIME(IF(AND(_xlpm.HourPart &gt;= HOUR(T37), _xlpm.HourPart &lt;= 12), _xlpm.HourPart, _xlpm.HourPart + 12), _xlpm.MinutePart, 0),
            _xlpm.BaseTime
        )))),
    _xlpm.isDateTime, ISNUMBER(DATEVALUE(P35)),
    _xlpm.adjustedResult,
        IF(AND(_xlpm.isDateTime, TEXT(_xlpm.AdjustedTime, "yyyy-MM-dd HH:mm") &lt; P35),
            _xlpm.AdjustedTime + 1,
            _xlpm.AdjustedTime),
    _xlpm.formattedResult, TEXT(_xlpm.adjustedResult, "yyyy-MM-dd HH:mm"),
    _xlpm.formattedResult
))</f>
        <v>2024-05-10 12:35</v>
      </c>
      <c r="Q36" s="4">
        <f t="shared" si="30"/>
        <v>0</v>
      </c>
      <c r="R36">
        <f>IF('Raw data'!F36="పూర్తి",1,0)</f>
        <v>0</v>
      </c>
      <c r="T36" t="str">
        <f>IF('Raw data'!G36="",T35,TEXT(SUBSTITUTE(SUBSTITUTE('Raw data'!G36, "సూ.ఉ.",""),".",":"), "hh:mm:ss"))</f>
        <v>05:34:00</v>
      </c>
      <c r="U36" t="str">
        <f>IF('Raw data'!H36="",U35,TEXT(SUBSTITUTE(SUBSTITUTE('Raw data'!H36, "సూ.అ.",""),".",":") + TIME(12, 0, 0), "hh:mm:ss"))</f>
        <v>18:17:00</v>
      </c>
    </row>
    <row r="37" spans="1:21" x14ac:dyDescent="0.35">
      <c r="A37" s="1">
        <f t="shared" si="21"/>
        <v>45422</v>
      </c>
      <c r="B37">
        <f t="shared" si="22"/>
        <v>38</v>
      </c>
      <c r="C37">
        <f t="shared" si="6"/>
        <v>1</v>
      </c>
      <c r="D37">
        <f t="shared" si="23"/>
        <v>1</v>
      </c>
      <c r="E37">
        <f t="shared" si="24"/>
        <v>5</v>
      </c>
      <c r="F37">
        <f>IFERROR(INDEX(vaaram!$A$1:$A$8, MATCH('Raw data'!B37, vaaram!$D$1:$D$8, 0)), "Not Found")</f>
        <v>6</v>
      </c>
      <c r="G37">
        <f t="shared" si="25"/>
        <v>2</v>
      </c>
      <c r="H37">
        <f t="shared" si="26"/>
        <v>1</v>
      </c>
      <c r="I37">
        <f>IFERROR(INDEX(thidhi!$A$1:$A$16, MATCH('Raw data'!C37, thidhi!$C$1:$C$16, 0)), "Not Found")</f>
        <v>3</v>
      </c>
      <c r="J37" s="2">
        <f t="shared" si="27"/>
        <v>45422.240740740745</v>
      </c>
      <c r="K37" t="str">
        <f>IF('Raw data'!D37 = "పూర్తి", "", _xlfn.LET(
    _xlpm.RawData, 'Raw data'!D37,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 + TIME(_xlpm.HourPart, _xlpm.MinutePart, 0),
    _xlpm.AdjustedTime,
        IF(_xlpm.Prefix = "రా",
            IF(OR(_xlpm.HourPart=12,_xlpm.HourPart&lt;HOUR(T38)),A37+1,A37) + TIME(IF(_xlpm.HourPart &lt;= HOUR(T38), _xlpm.HourPart, _xlpm.HourPart + 12), _xlpm.MinutePart, 0),
        IF(_xlpm.Prefix = "తె",
            _xlpm.BaseTime + 1,
        IF(_xlpm.Prefix = "సా",
            A37 + TIME(12 + _xlpm.HourPart, _xlpm.MinutePart, 0),
        IF(LEFT(_xlpm.RawData, 1) = "ప",
            A37 + TIME(IF(AND(_xlpm.HourPart &gt;= HOUR(T38), _xlpm.HourPart &lt;= 12), _xlpm.HourPart, _xlpm.HourPart + 12), _xlpm.MinutePart, 0),
            _xlpm.BaseTime
        )))),
    _xlpm.isDateTime, ISNUMBER(DATEVALUE(K36)),
    _xlpm.adjustedResult,
        IF(AND(_xlpm.isDateTime, TEXT(_xlpm.AdjustedTime, "yyyy-MM-dd HH:mm") &lt; K36),
            _xlpm.AdjustedTime + 1,
            _xlpm.AdjustedTime),
    _xlpm.formattedResult, TEXT(_xlpm.adjustedResult, "yyyy-MM-dd HH:mm"),
    _xlpm.formattedResult
))</f>
        <v>2024-05-11 04:55</v>
      </c>
      <c r="L37" s="4">
        <f t="shared" si="28"/>
        <v>0</v>
      </c>
      <c r="M37">
        <f>IF('Raw data'!D37="పూర్తి",1,0)</f>
        <v>0</v>
      </c>
      <c r="N37">
        <f>IFERROR(INDEX(nakshatram!$A$1:$A$27, MATCH('Raw data'!E37, nakshatram!$C$1:$C$27, 0)), "Not Found")</f>
        <v>4</v>
      </c>
      <c r="O37" s="2">
        <f t="shared" si="29"/>
        <v>45421.546990740739</v>
      </c>
      <c r="P37" s="2" t="str">
        <f>IF('Raw data'!F37 = "పూర్తి", "", _xlfn.LET(
    _xlpm.RawData, 'Raw data'!F37,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 + TIME(_xlpm.HourPart, _xlpm.MinutePart, 0),
    _xlpm.AdjustedTime,
        IF(_xlpm.Prefix = "రా",
            IF(OR(_xlpm.HourPart=12,_xlpm.HourPart&lt;HOUR(T38)),A37+1,A37) + TIME(IF(_xlpm.HourPart &lt;= HOUR(T38), _xlpm.HourPart, _xlpm.HourPart + 12), _xlpm.MinutePart, 0),
        IF(_xlpm.Prefix = "తె",
            _xlpm.BaseTime + 1,
        IF(_xlpm.Prefix = "సా",
            A37 + TIME(12 + _xlpm.HourPart, _xlpm.MinutePart, 0),
        IF(LEFT(_xlpm.RawData, 1) = "ప",
            A37 + TIME(IF(AND(_xlpm.HourPart &gt;= HOUR(T38), _xlpm.HourPart &lt;= 12), _xlpm.HourPart, _xlpm.HourPart + 12), _xlpm.MinutePart, 0),
            _xlpm.BaseTime
        )))),
    _xlpm.isDateTime, ISNUMBER(DATEVALUE(P36)),
    _xlpm.adjustedResult,
        IF(AND(_xlpm.isDateTime, TEXT(_xlpm.AdjustedTime, "yyyy-MM-dd HH:mm") &lt; P36),
            _xlpm.AdjustedTime + 1,
            _xlpm.AdjustedTime),
    _xlpm.formattedResult, TEXT(_xlpm.adjustedResult, "yyyy-MM-dd HH:mm"),
    _xlpm.formattedResult
))</f>
        <v>2024-05-10 12:35</v>
      </c>
      <c r="Q37" s="4">
        <f t="shared" si="30"/>
        <v>0</v>
      </c>
      <c r="R37">
        <f>IF('Raw data'!F37="పూర్తి",1,0)</f>
        <v>0</v>
      </c>
      <c r="T37" t="str">
        <f>IF('Raw data'!G37="",T36,TEXT(SUBSTITUTE(SUBSTITUTE('Raw data'!G37, "సూ.ఉ.",""),".",":"), "hh:mm:ss"))</f>
        <v>05:34:00</v>
      </c>
      <c r="U37" t="str">
        <f>IF('Raw data'!H37="",U36,TEXT(SUBSTITUTE(SUBSTITUTE('Raw data'!H37, "సూ.అ.",""),".",":") + TIME(12, 0, 0), "hh:mm:ss"))</f>
        <v>18:17:00</v>
      </c>
    </row>
    <row r="38" spans="1:21" x14ac:dyDescent="0.35">
      <c r="A38" s="1">
        <f t="shared" si="21"/>
        <v>45423</v>
      </c>
      <c r="B38">
        <f t="shared" si="22"/>
        <v>38</v>
      </c>
      <c r="C38">
        <f t="shared" si="6"/>
        <v>1</v>
      </c>
      <c r="D38">
        <f t="shared" si="23"/>
        <v>1</v>
      </c>
      <c r="E38">
        <f t="shared" si="24"/>
        <v>5</v>
      </c>
      <c r="F38">
        <f>IFERROR(INDEX(vaaram!$A$1:$A$8, MATCH('Raw data'!B38, vaaram!$D$1:$D$8, 0)), "Not Found")</f>
        <v>7</v>
      </c>
      <c r="G38">
        <f t="shared" si="25"/>
        <v>2</v>
      </c>
      <c r="H38">
        <f t="shared" si="26"/>
        <v>1</v>
      </c>
      <c r="I38">
        <f>IFERROR(INDEX(thidhi!$A$1:$A$16, MATCH('Raw data'!C38, thidhi!$C$1:$C$16, 0)), "Not Found")</f>
        <v>4</v>
      </c>
      <c r="J38" s="2">
        <f t="shared" si="27"/>
        <v>45423.206018518518</v>
      </c>
      <c r="K38" t="str">
        <f>IF('Raw data'!D38 = "పూర్తి", "", _xlfn.LET(
    _xlpm.RawData, 'Raw data'!D38,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A38 + TIME(_xlpm.HourPart, _xlpm.MinutePart, 0),
    _xlpm.AdjustedTime,
        IF(_xlpm.Prefix = "రా",
            IF(OR(_xlpm.HourPart=12,_xlpm.HourPart&lt;HOUR(T39)),A38+1,A38) + TIME(IF(_xlpm.HourPart &lt;= HOUR(T39), _xlpm.HourPart, _xlpm.HourPart + 12), _xlpm.MinutePart, 0),
        IF(_xlpm.Prefix = "తె",
            _xlpm.BaseTime + 1,
        IF(_xlpm.Prefix = "సా",
            A38 + TIME(12 + _xlpm.HourPart, _xlpm.MinutePart, 0),
        IF(LEFT(_xlpm.RawData, 1) = "ప",
            A38 + TIME(IF(AND(_xlpm.HourPart &gt;= HOUR(T39), _xlpm.HourPart &lt;= 12), _xlpm.HourPart, _xlpm.HourPart + 12), _xlpm.MinutePart, 0),
            _xlpm.BaseTime
        )))),
    _xlpm.isDateTime, ISNUMBER(DATEVALUE(K37)),
    _xlpm.adjustedResult,
        IF(AND(_xlpm.isDateTime, TEXT(_xlpm.AdjustedTime, "yyyy-MM-dd HH:mm") &lt; K37),
            _xlpm.AdjustedTime + 1,
            _xlpm.AdjustedTime),
    _xlpm.formattedResult, TEXT(_xlpm.adjustedResult, "yyyy-MM-dd HH:mm"),
    _xlpm.formattedResult
))</f>
        <v>2024-05-12 04:26</v>
      </c>
      <c r="L38" s="4">
        <f t="shared" si="28"/>
        <v>0</v>
      </c>
      <c r="M38">
        <f>IF('Raw data'!D38="పూర్తి",1,0)</f>
        <v>0</v>
      </c>
      <c r="N38">
        <f>IFERROR(INDEX(nakshatram!$A$1:$A$27, MATCH('Raw data'!E38, nakshatram!$C$1:$C$27, 0)), "Not Found")</f>
        <v>5</v>
      </c>
      <c r="O38" s="2">
        <f t="shared" si="29"/>
        <v>45422.525462962964</v>
      </c>
      <c r="P38" s="2" t="str">
        <f>IF('Raw data'!F38 = "పూర్తి", "", _xlfn.LET(
    _xlpm.RawData, 'Raw data'!F38,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A38 + TIME(_xlpm.HourPart, _xlpm.MinutePart, 0),
    _xlpm.AdjustedTime,
        IF(_xlpm.Prefix = "రా",
            IF(OR(_xlpm.HourPart=12,_xlpm.HourPart&lt;HOUR(T39)),A38+1,A38) + TIME(IF(_xlpm.HourPart &lt;= HOUR(T39), _xlpm.HourPart, _xlpm.HourPart + 12), _xlpm.MinutePart, 0),
        IF(_xlpm.Prefix = "తె",
            _xlpm.BaseTime + 1,
        IF(_xlpm.Prefix = "సా",
            A38 + TIME(12 + _xlpm.HourPart, _xlpm.MinutePart, 0),
        IF(LEFT(_xlpm.RawData, 1) = "ప",
            A38 + TIME(IF(AND(_xlpm.HourPart &gt;= HOUR(T39), _xlpm.HourPart &lt;= 12), _xlpm.HourPart, _xlpm.HourPart + 12), _xlpm.MinutePart, 0),
            _xlpm.BaseTime
        )))),
    _xlpm.isDateTime, ISNUMBER(DATEVALUE(P37)),
    _xlpm.adjustedResult,
        IF(AND(_xlpm.isDateTime, TEXT(_xlpm.AdjustedTime, "yyyy-MM-dd HH:mm") &lt; P37),
            _xlpm.AdjustedTime + 1,
            _xlpm.AdjustedTime),
    _xlpm.formattedResult, TEXT(_xlpm.adjustedResult, "yyyy-MM-dd HH:mm"),
    _xlpm.formattedResult
))</f>
        <v>2024-05-11 12:29</v>
      </c>
      <c r="Q38" s="4">
        <f t="shared" si="30"/>
        <v>0</v>
      </c>
      <c r="R38">
        <f>IF('Raw data'!F38="పూర్తి",1,0)</f>
        <v>0</v>
      </c>
      <c r="T38" t="str">
        <f>IF('Raw data'!G38="",T37,TEXT(SUBSTITUTE(SUBSTITUTE('Raw data'!G38, "సూ.ఉ.",""),".",":"), "hh:mm:ss"))</f>
        <v>05:34:00</v>
      </c>
      <c r="U38" t="str">
        <f>IF('Raw data'!H38="",U37,TEXT(SUBSTITUTE(SUBSTITUTE('Raw data'!H38, "సూ.అ.",""),".",":") + TIME(12, 0, 0), "hh:mm:ss"))</f>
        <v>18:18:00</v>
      </c>
    </row>
    <row r="39" spans="1:21" x14ac:dyDescent="0.35">
      <c r="A39" s="1">
        <f t="shared" si="21"/>
        <v>45424</v>
      </c>
      <c r="B39">
        <f t="shared" si="22"/>
        <v>38</v>
      </c>
      <c r="C39">
        <f t="shared" si="6"/>
        <v>1</v>
      </c>
      <c r="D39">
        <f t="shared" si="23"/>
        <v>1</v>
      </c>
      <c r="E39">
        <f t="shared" si="24"/>
        <v>5</v>
      </c>
      <c r="F39">
        <f>IFERROR(INDEX(vaaram!$A$1:$A$8, MATCH('Raw data'!B39, vaaram!$D$1:$D$8, 0)), "Not Found")</f>
        <v>1</v>
      </c>
      <c r="G39">
        <f t="shared" si="25"/>
        <v>2</v>
      </c>
      <c r="H39">
        <f t="shared" si="26"/>
        <v>1</v>
      </c>
      <c r="I39">
        <f>IFERROR(INDEX(thidhi!$A$1:$A$16, MATCH('Raw data'!C39, thidhi!$C$1:$C$16, 0)), "Not Found")</f>
        <v>5</v>
      </c>
      <c r="J39" s="2">
        <f t="shared" si="27"/>
        <v>45424.185879629629</v>
      </c>
      <c r="K39" t="str">
        <f>IF('Raw data'!D39 = "పూర్తి", "", _xlfn.LET(
    _xlpm.RawData, 'Raw data'!D39,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A39 + TIME(_xlpm.HourPart, _xlpm.MinutePart, 0),
    _xlpm.AdjustedTime,
        IF(_xlpm.Prefix = "రా",
            IF(OR(_xlpm.HourPart=12,_xlpm.HourPart&lt;HOUR(T40)),A39+1,A39) + TIME(IF(_xlpm.HourPart &lt;= HOUR(T40), _xlpm.HourPart, _xlpm.HourPart + 12), _xlpm.MinutePart, 0),
        IF(_xlpm.Prefix = "తె",
            _xlpm.BaseTime + 1,
        IF(_xlpm.Prefix = "సా",
            A39 + TIME(12 + _xlpm.HourPart, _xlpm.MinutePart, 0),
        IF(LEFT(_xlpm.RawData, 1) = "ప",
            A39 + TIME(IF(AND(_xlpm.HourPart &gt;= HOUR(T40), _xlpm.HourPart &lt;= 12), _xlpm.HourPart, _xlpm.HourPart + 12), _xlpm.MinutePart, 0),
            _xlpm.BaseTime
        )))),
    _xlpm.isDateTime, ISNUMBER(DATEVALUE(K38)),
    _xlpm.adjustedResult,
        IF(AND(_xlpm.isDateTime, TEXT(_xlpm.AdjustedTime, "yyyy-MM-dd HH:mm") &lt; K38),
            _xlpm.AdjustedTime + 1,
            _xlpm.AdjustedTime),
    _xlpm.formattedResult, TEXT(_xlpm.adjustedResult, "yyyy-MM-dd HH:mm"),
    _xlpm.formattedResult
))</f>
        <v>2024-05-13 04:26</v>
      </c>
      <c r="L39" s="4">
        <f t="shared" si="28"/>
        <v>0</v>
      </c>
      <c r="M39">
        <f>IF('Raw data'!D39="పూర్తి",1,0)</f>
        <v>0</v>
      </c>
      <c r="N39">
        <f>IFERROR(INDEX(nakshatram!$A$1:$A$27, MATCH('Raw data'!E39, nakshatram!$C$1:$C$27, 0)), "Not Found")</f>
        <v>6</v>
      </c>
      <c r="O39" s="2">
        <f t="shared" si="29"/>
        <v>45423.521296296298</v>
      </c>
      <c r="P39" s="2" t="str">
        <f>IF('Raw data'!F39 = "పూర్తి", "", _xlfn.LET(
    _xlpm.RawData, 'Raw data'!F39,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A39 + TIME(_xlpm.HourPart, _xlpm.MinutePart, 0),
    _xlpm.AdjustedTime,
        IF(_xlpm.Prefix = "రా",
            IF(OR(_xlpm.HourPart=12,_xlpm.HourPart&lt;HOUR(T40)),A39+1,A39) + TIME(IF(_xlpm.HourPart &lt;= HOUR(T40), _xlpm.HourPart, _xlpm.HourPart + 12), _xlpm.MinutePart, 0),
        IF(_xlpm.Prefix = "తె",
            _xlpm.BaseTime + 1,
        IF(_xlpm.Prefix = "సా",
            A39 + TIME(12 + _xlpm.HourPart, _xlpm.MinutePart, 0),
        IF(LEFT(_xlpm.RawData, 1) = "ప",
            A39 + TIME(IF(AND(_xlpm.HourPart &gt;= HOUR(T40), _xlpm.HourPart &lt;= 12), _xlpm.HourPart, _xlpm.HourPart + 12), _xlpm.MinutePart, 0),
            _xlpm.BaseTime
        )))),
    _xlpm.isDateTime, ISNUMBER(DATEVALUE(P38)),
    _xlpm.adjustedResult,
        IF(AND(_xlpm.isDateTime, TEXT(_xlpm.AdjustedTime, "yyyy-MM-dd HH:mm") &lt; P38),
            _xlpm.AdjustedTime + 1,
            _xlpm.AdjustedTime),
    _xlpm.formattedResult, TEXT(_xlpm.adjustedResult, "yyyy-MM-dd HH:mm"),
    _xlpm.formattedResult
))</f>
        <v>2024-05-12 12:52</v>
      </c>
      <c r="Q39" s="4">
        <f t="shared" si="30"/>
        <v>0</v>
      </c>
      <c r="R39">
        <f>IF('Raw data'!F39="పూర్తి",1,0)</f>
        <v>0</v>
      </c>
      <c r="T39" t="str">
        <f>IF('Raw data'!G39="",T38,TEXT(SUBSTITUTE(SUBSTITUTE('Raw data'!G39, "సూ.ఉ.",""),".",":"), "hh:mm:ss"))</f>
        <v>05:33:00</v>
      </c>
      <c r="U39" t="str">
        <f>IF('Raw data'!H39="",U38,TEXT(SUBSTITUTE(SUBSTITUTE('Raw data'!H39, "సూ.అ.",""),".",":") + TIME(12, 0, 0), "hh:mm:ss"))</f>
        <v>18:19:00</v>
      </c>
    </row>
    <row r="40" spans="1:21" x14ac:dyDescent="0.35">
      <c r="A40" s="1">
        <f t="shared" si="21"/>
        <v>45425</v>
      </c>
      <c r="B40">
        <f t="shared" si="22"/>
        <v>38</v>
      </c>
      <c r="C40">
        <f t="shared" si="6"/>
        <v>1</v>
      </c>
      <c r="D40">
        <f t="shared" si="23"/>
        <v>1</v>
      </c>
      <c r="E40">
        <f t="shared" si="24"/>
        <v>5</v>
      </c>
      <c r="F40">
        <f>IFERROR(INDEX(vaaram!$A$1:$A$8, MATCH('Raw data'!B40, vaaram!$D$1:$D$8, 0)), "Not Found")</f>
        <v>2</v>
      </c>
      <c r="G40">
        <f t="shared" si="25"/>
        <v>2</v>
      </c>
      <c r="H40">
        <f t="shared" si="26"/>
        <v>1</v>
      </c>
      <c r="I40">
        <f>IFERROR(INDEX(thidhi!$A$1:$A$16, MATCH('Raw data'!C40, thidhi!$C$1:$C$16, 0)), "Not Found")</f>
        <v>6</v>
      </c>
      <c r="J40" s="2">
        <f t="shared" si="27"/>
        <v>45425.185879629629</v>
      </c>
      <c r="K40" t="str">
        <f>IF('Raw data'!D40 = "పూర్తి", "", _xlfn.LET(
    _xlpm.RawData, 'Raw data'!D40,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A40 + TIME(_xlpm.HourPart, _xlpm.MinutePart, 0),
    _xlpm.AdjustedTime,
        IF(_xlpm.Prefix = "రా",
            IF(OR(_xlpm.HourPart=12,_xlpm.HourPart&lt;HOUR(T41)),A40+1,A40) + TIME(IF(_xlpm.HourPart &lt;= HOUR(T41), _xlpm.HourPart, _xlpm.HourPart + 12), _xlpm.MinutePart, 0),
        IF(_xlpm.Prefix = "తె",
            _xlpm.BaseTime + 1,
        IF(_xlpm.Prefix = "సా",
            A40 + TIME(12 + _xlpm.HourPart, _xlpm.MinutePart, 0),
        IF(LEFT(_xlpm.RawData, 1) = "ప",
            A40 + TIME(IF(AND(_xlpm.HourPart &gt;= HOUR(T41), _xlpm.HourPart &lt;= 12), _xlpm.HourPart, _xlpm.HourPart + 12), _xlpm.MinutePart, 0),
            _xlpm.BaseTime
        )))),
    _xlpm.isDateTime, ISNUMBER(DATEVALUE(K39)),
    _xlpm.adjustedResult,
        IF(AND(_xlpm.isDateTime, TEXT(_xlpm.AdjustedTime, "yyyy-MM-dd HH:mm") &lt; K39),
            _xlpm.AdjustedTime + 1,
            _xlpm.AdjustedTime),
    _xlpm.formattedResult, TEXT(_xlpm.adjustedResult, "yyyy-MM-dd HH:mm"),
    _xlpm.formattedResult
))</f>
        <v>2024-05-14 04:56</v>
      </c>
      <c r="L40" s="4">
        <f t="shared" si="28"/>
        <v>0</v>
      </c>
      <c r="M40">
        <f>IF('Raw data'!D40="పూర్తి",1,0)</f>
        <v>0</v>
      </c>
      <c r="N40">
        <f>IFERROR(INDEX(nakshatram!$A$1:$A$27, MATCH('Raw data'!E40, nakshatram!$C$1:$C$27, 0)), "Not Found")</f>
        <v>7</v>
      </c>
      <c r="O40" s="2">
        <f t="shared" si="29"/>
        <v>45424.537268518521</v>
      </c>
      <c r="P40" s="2" t="str">
        <f>IF('Raw data'!F40 = "పూర్తి", "", _xlfn.LET(
    _xlpm.RawData, 'Raw data'!F40,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A40 + TIME(_xlpm.HourPart, _xlpm.MinutePart, 0),
    _xlpm.AdjustedTime,
        IF(_xlpm.Prefix = "రా",
            IF(OR(_xlpm.HourPart=12,_xlpm.HourPart&lt;HOUR(T41)),A40+1,A40) + TIME(IF(_xlpm.HourPart &lt;= HOUR(T41), _xlpm.HourPart, _xlpm.HourPart + 12), _xlpm.MinutePart, 0),
        IF(_xlpm.Prefix = "తె",
            _xlpm.BaseTime + 1,
        IF(_xlpm.Prefix = "సా",
            A40 + TIME(12 + _xlpm.HourPart, _xlpm.MinutePart, 0),
        IF(LEFT(_xlpm.RawData, 1) = "ప",
            A40 + TIME(IF(AND(_xlpm.HourPart &gt;= HOUR(T41), _xlpm.HourPart &lt;= 12), _xlpm.HourPart, _xlpm.HourPart + 12), _xlpm.MinutePart, 0),
            _xlpm.BaseTime
        )))),
    _xlpm.isDateTime, ISNUMBER(DATEVALUE(P39)),
    _xlpm.adjustedResult,
        IF(AND(_xlpm.isDateTime, TEXT(_xlpm.AdjustedTime, "yyyy-MM-dd HH:mm") &lt; P39),
            _xlpm.AdjustedTime + 1,
            _xlpm.AdjustedTime),
    _xlpm.formattedResult, TEXT(_xlpm.adjustedResult, "yyyy-MM-dd HH:mm"),
    _xlpm.formattedResult
))</f>
        <v>2024-05-13 13:44</v>
      </c>
      <c r="Q40" s="4">
        <f t="shared" si="30"/>
        <v>0</v>
      </c>
      <c r="R40">
        <f>IF('Raw data'!F40="పూర్తి",1,0)</f>
        <v>0</v>
      </c>
      <c r="T40" t="str">
        <f>IF('Raw data'!G40="",T39,TEXT(SUBSTITUTE(SUBSTITUTE('Raw data'!G40, "సూ.ఉ.",""),".",":"), "hh:mm:ss"))</f>
        <v>05:32:00</v>
      </c>
      <c r="U40" t="str">
        <f>IF('Raw data'!H40="",U39,TEXT(SUBSTITUTE(SUBSTITUTE('Raw data'!H40, "సూ.అ.",""),".",":") + TIME(12, 0, 0), "hh:mm:ss"))</f>
        <v>18:19:00</v>
      </c>
    </row>
    <row r="41" spans="1:21" x14ac:dyDescent="0.35">
      <c r="A41" s="1">
        <f t="shared" si="21"/>
        <v>45426</v>
      </c>
      <c r="B41">
        <f t="shared" si="22"/>
        <v>38</v>
      </c>
      <c r="C41">
        <f t="shared" si="6"/>
        <v>1</v>
      </c>
      <c r="D41">
        <f t="shared" si="23"/>
        <v>1</v>
      </c>
      <c r="E41">
        <f t="shared" si="24"/>
        <v>5</v>
      </c>
      <c r="F41">
        <f>IFERROR(INDEX(vaaram!$A$1:$A$8, MATCH('Raw data'!B41, vaaram!$D$1:$D$8, 0)), "Not Found")</f>
        <v>3</v>
      </c>
      <c r="G41">
        <f t="shared" si="25"/>
        <v>2</v>
      </c>
      <c r="H41">
        <f t="shared" si="26"/>
        <v>1</v>
      </c>
      <c r="I41">
        <f>IFERROR(INDEX(thidhi!$A$1:$A$16, MATCH('Raw data'!C41, thidhi!$C$1:$C$16, 0)), "Not Found")</f>
        <v>7</v>
      </c>
      <c r="J41" s="2">
        <f t="shared" si="27"/>
        <v>45426.206712962965</v>
      </c>
      <c r="K41" t="str">
        <f>IF('Raw data'!D41 = "పూర్తి", "", _xlfn.LET(
    _xlpm.RawData, 'Raw data'!D41,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A41 + TIME(_xlpm.HourPart, _xlpm.MinutePart, 0),
    _xlpm.AdjustedTime,
        IF(_xlpm.Prefix = "రా",
            IF(OR(_xlpm.HourPart=12,_xlpm.HourPart&lt;HOUR(T42)),A41+1,A41) + TIME(IF(_xlpm.HourPart &lt;= HOUR(T42), _xlpm.HourPart, _xlpm.HourPart + 12), _xlpm.MinutePart, 0),
        IF(_xlpm.Prefix = "తె",
            _xlpm.BaseTime + 1,
        IF(_xlpm.Prefix = "సా",
            A41 + TIME(12 + _xlpm.HourPart, _xlpm.MinutePart, 0),
        IF(LEFT(_xlpm.RawData, 1) = "ప",
            A41 + TIME(IF(AND(_xlpm.HourPart &gt;= HOUR(T42), _xlpm.HourPart &lt;= 12), _xlpm.HourPart, _xlpm.HourPart + 12), _xlpm.MinutePart, 0),
            _xlpm.BaseTime
        )))),
    _xlpm.isDateTime, ISNUMBER(DATEVALUE(K40)),
    _xlpm.adjustedResult,
        IF(AND(_xlpm.isDateTime, TEXT(_xlpm.AdjustedTime, "yyyy-MM-dd HH:mm") &lt; K40),
            _xlpm.AdjustedTime + 1,
            _xlpm.AdjustedTime),
    _xlpm.formattedResult, TEXT(_xlpm.adjustedResult, "yyyy-MM-dd HH:mm"),
    _xlpm.formattedResult
))</f>
        <v/>
      </c>
      <c r="L41" s="4">
        <f t="shared" si="28"/>
        <v>0</v>
      </c>
      <c r="M41">
        <f>IF('Raw data'!D41="పూర్తి",1,0)</f>
        <v>1</v>
      </c>
      <c r="N41">
        <f>IFERROR(INDEX(nakshatram!$A$1:$A$27, MATCH('Raw data'!E41, nakshatram!$C$1:$C$27, 0)), "Not Found")</f>
        <v>8</v>
      </c>
      <c r="O41" s="2">
        <f t="shared" si="29"/>
        <v>45425.573379629634</v>
      </c>
      <c r="P41" s="2" t="str">
        <f>IF('Raw data'!F41 = "పూర్తి", "", _xlfn.LET(
    _xlpm.RawData, 'Raw data'!F41,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A41 + TIME(_xlpm.HourPart, _xlpm.MinutePart, 0),
    _xlpm.AdjustedTime,
        IF(_xlpm.Prefix = "రా",
            IF(OR(_xlpm.HourPart=12,_xlpm.HourPart&lt;HOUR(T42)),A41+1,A41) + TIME(IF(_xlpm.HourPart &lt;= HOUR(T42), _xlpm.HourPart, _xlpm.HourPart + 12), _xlpm.MinutePart, 0),
        IF(_xlpm.Prefix = "తె",
            _xlpm.BaseTime + 1,
        IF(_xlpm.Prefix = "సా",
            A41 + TIME(12 + _xlpm.HourPart, _xlpm.MinutePart, 0),
        IF(LEFT(_xlpm.RawData, 1) = "ప",
            A41 + TIME(IF(AND(_xlpm.HourPart &gt;= HOUR(T42), _xlpm.HourPart &lt;= 12), _xlpm.HourPart, _xlpm.HourPart + 12), _xlpm.MinutePart, 0),
            _xlpm.BaseTime
        )))),
    _xlpm.isDateTime, ISNUMBER(DATEVALUE(P40)),
    _xlpm.adjustedResult,
        IF(AND(_xlpm.isDateTime, TEXT(_xlpm.AdjustedTime, "yyyy-MM-dd HH:mm") &lt; P40),
            _xlpm.AdjustedTime + 1,
            _xlpm.AdjustedTime),
    _xlpm.formattedResult, TEXT(_xlpm.adjustedResult, "yyyy-MM-dd HH:mm"),
    _xlpm.formattedResult
))</f>
        <v>2024-05-14 15:07</v>
      </c>
      <c r="Q41" s="4">
        <f t="shared" si="30"/>
        <v>0</v>
      </c>
      <c r="R41">
        <f>IF('Raw data'!F41="పూర్తి",1,0)</f>
        <v>0</v>
      </c>
      <c r="T41" t="str">
        <f>IF('Raw data'!G41="",T40,TEXT(SUBSTITUTE(SUBSTITUTE('Raw data'!G41, "సూ.ఉ.",""),".",":"), "hh:mm:ss"))</f>
        <v>05:32:00</v>
      </c>
      <c r="U41" t="str">
        <f>IF('Raw data'!H41="",U40,TEXT(SUBSTITUTE(SUBSTITUTE('Raw data'!H41, "సూ.అ.",""),".",":") + TIME(12, 0, 0), "hh:mm:ss"))</f>
        <v>18:19:00</v>
      </c>
    </row>
    <row r="42" spans="1:21" x14ac:dyDescent="0.35">
      <c r="A42" s="1">
        <f t="shared" si="21"/>
        <v>45427</v>
      </c>
      <c r="B42">
        <f t="shared" si="22"/>
        <v>38</v>
      </c>
      <c r="C42">
        <f t="shared" si="6"/>
        <v>1</v>
      </c>
      <c r="D42">
        <f t="shared" si="23"/>
        <v>1</v>
      </c>
      <c r="E42">
        <f t="shared" si="24"/>
        <v>5</v>
      </c>
      <c r="F42">
        <f>IFERROR(INDEX(vaaram!$A$1:$A$8, MATCH('Raw data'!B42, vaaram!$D$1:$D$8, 0)), "Not Found")</f>
        <v>4</v>
      </c>
      <c r="G42">
        <f t="shared" si="25"/>
        <v>2</v>
      </c>
      <c r="H42">
        <f t="shared" si="26"/>
        <v>1</v>
      </c>
      <c r="I42">
        <f>IFERROR(INDEX(thidhi!$A$1:$A$16, MATCH('Raw data'!C42, thidhi!$C$1:$C$16, 0)), "Not Found")</f>
        <v>7</v>
      </c>
      <c r="J42" s="2" t="str">
        <f t="shared" si="27"/>
        <v/>
      </c>
      <c r="K42" t="str">
        <f>IF('Raw data'!D42 = "పూర్తి", "", _xlfn.LET(
    _xlpm.RawData, 'Raw data'!D42,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A42 + TIME(_xlpm.HourPart, _xlpm.MinutePart, 0),
    _xlpm.AdjustedTime,
        IF(_xlpm.Prefix = "రా",
            IF(OR(_xlpm.HourPart=12,_xlpm.HourPart&lt;HOUR(T43)),A42+1,A42) + TIME(IF(_xlpm.HourPart &lt;= HOUR(T43), _xlpm.HourPart, _xlpm.HourPart + 12), _xlpm.MinutePart, 0),
        IF(_xlpm.Prefix = "తె",
            _xlpm.BaseTime + 1,
        IF(_xlpm.Prefix = "సా",
            A42 + TIME(12 + _xlpm.HourPart, _xlpm.MinutePart, 0),
        IF(LEFT(_xlpm.RawData, 1) = "ప",
            A42 + TIME(IF(AND(_xlpm.HourPart &gt;= HOUR(T43), _xlpm.HourPart &lt;= 12), _xlpm.HourPart, _xlpm.HourPart + 12), _xlpm.MinutePart, 0),
            _xlpm.BaseTime
        )))),
    _xlpm.isDateTime, ISNUMBER(DATEVALUE(K41)),
    _xlpm.adjustedResult,
        IF(AND(_xlpm.isDateTime, TEXT(_xlpm.AdjustedTime, "yyyy-MM-dd HH:mm") &lt; K41),
            _xlpm.AdjustedTime + 1,
            _xlpm.AdjustedTime),
    _xlpm.formattedResult, TEXT(_xlpm.adjustedResult, "yyyy-MM-dd HH:mm"),
    _xlpm.formattedResult
))</f>
        <v>2024-05-15 05:51</v>
      </c>
      <c r="L42" s="4">
        <f t="shared" si="28"/>
        <v>0</v>
      </c>
      <c r="M42">
        <f>IF('Raw data'!D42="పూర్తి",1,0)</f>
        <v>0</v>
      </c>
      <c r="N42">
        <f>IFERROR(INDEX(nakshatram!$A$1:$A$27, MATCH('Raw data'!E42, nakshatram!$C$1:$C$27, 0)), "Not Found")</f>
        <v>9</v>
      </c>
      <c r="O42" s="2">
        <f t="shared" si="29"/>
        <v>45426.631018518521</v>
      </c>
      <c r="P42" s="2" t="str">
        <f>IF('Raw data'!F42 = "పూర్తి", "", _xlfn.LET(
    _xlpm.RawData, 'Raw data'!F42,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A42 + TIME(_xlpm.HourPart, _xlpm.MinutePart, 0),
    _xlpm.AdjustedTime,
        IF(_xlpm.Prefix = "రా",
            IF(OR(_xlpm.HourPart=12,_xlpm.HourPart&lt;HOUR(T43)),A42+1,A42) + TIME(IF(_xlpm.HourPart &lt;= HOUR(T43), _xlpm.HourPart, _xlpm.HourPart + 12), _xlpm.MinutePart, 0),
        IF(_xlpm.Prefix = "తె",
            _xlpm.BaseTime + 1,
        IF(_xlpm.Prefix = "సా",
            A42 + TIME(12 + _xlpm.HourPart, _xlpm.MinutePart, 0),
        IF(LEFT(_xlpm.RawData, 1) = "ప",
            A42 + TIME(IF(AND(_xlpm.HourPart &gt;= HOUR(T43), _xlpm.HourPart &lt;= 12), _xlpm.HourPart, _xlpm.HourPart + 12), _xlpm.MinutePart, 0),
            _xlpm.BaseTime
        )))),
    _xlpm.isDateTime, ISNUMBER(DATEVALUE(P41)),
    _xlpm.adjustedResult,
        IF(AND(_xlpm.isDateTime, TEXT(_xlpm.AdjustedTime, "yyyy-MM-dd HH:mm") &lt; P41),
            _xlpm.AdjustedTime + 1,
            _xlpm.AdjustedTime),
    _xlpm.formattedResult, TEXT(_xlpm.adjustedResult, "yyyy-MM-dd HH:mm"),
    _xlpm.formattedResult
))</f>
        <v>2024-05-15 16:57</v>
      </c>
      <c r="Q42" s="4">
        <f t="shared" si="30"/>
        <v>0</v>
      </c>
      <c r="R42">
        <f>IF('Raw data'!F42="పూర్తి",1,0)</f>
        <v>0</v>
      </c>
      <c r="T42" t="str">
        <f>IF('Raw data'!G42="",T41,TEXT(SUBSTITUTE(SUBSTITUTE('Raw data'!G42, "సూ.ఉ.",""),".",":"), "hh:mm:ss"))</f>
        <v>05:32:00</v>
      </c>
      <c r="U42" t="str">
        <f>IF('Raw data'!H42="",U41,TEXT(SUBSTITUTE(SUBSTITUTE('Raw data'!H42, "సూ.అ.",""),".",":") + TIME(12, 0, 0), "hh:mm:ss"))</f>
        <v>18:19:00</v>
      </c>
    </row>
    <row r="43" spans="1:21" x14ac:dyDescent="0.35">
      <c r="A43" s="1">
        <f t="shared" si="21"/>
        <v>45428</v>
      </c>
      <c r="B43">
        <f t="shared" si="22"/>
        <v>38</v>
      </c>
      <c r="C43">
        <f t="shared" si="6"/>
        <v>1</v>
      </c>
      <c r="D43">
        <f t="shared" si="23"/>
        <v>1</v>
      </c>
      <c r="E43">
        <f t="shared" si="24"/>
        <v>5</v>
      </c>
      <c r="F43">
        <f>IFERROR(INDEX(vaaram!$A$1:$A$8, MATCH('Raw data'!B43, vaaram!$D$1:$D$8, 0)), "Not Found")</f>
        <v>5</v>
      </c>
      <c r="G43">
        <f t="shared" si="25"/>
        <v>2</v>
      </c>
      <c r="H43">
        <f t="shared" si="26"/>
        <v>1</v>
      </c>
      <c r="I43">
        <f>IFERROR(INDEX(thidhi!$A$1:$A$16, MATCH('Raw data'!C43, thidhi!$C$1:$C$16, 0)), "Not Found")</f>
        <v>8</v>
      </c>
      <c r="J43" s="2">
        <f t="shared" si="27"/>
        <v>45427.24490740741</v>
      </c>
      <c r="K43" t="str">
        <f>IF('Raw data'!D43 = "పూర్తి", "", _xlfn.LET(
    _xlpm.RawData, 'Raw data'!D43,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A43 + TIME(_xlpm.HourPart, _xlpm.MinutePart, 0),
    _xlpm.AdjustedTime,
        IF(_xlpm.Prefix = "రా",
            IF(OR(_xlpm.HourPart=12,_xlpm.HourPart&lt;HOUR(T44)),A43+1,A43) + TIME(IF(_xlpm.HourPart &lt;= HOUR(T44), _xlpm.HourPart, _xlpm.HourPart + 12), _xlpm.MinutePart, 0),
        IF(_xlpm.Prefix = "తె",
            _xlpm.BaseTime + 1,
        IF(_xlpm.Prefix = "సా",
            A43 + TIME(12 + _xlpm.HourPart, _xlpm.MinutePart, 0),
        IF(LEFT(_xlpm.RawData, 1) = "ప",
            A43 + TIME(IF(AND(_xlpm.HourPart &gt;= HOUR(T44), _xlpm.HourPart &lt;= 12), _xlpm.HourPart, _xlpm.HourPart + 12), _xlpm.MinutePart, 0),
            _xlpm.BaseTime
        )))),
    _xlpm.isDateTime, ISNUMBER(DATEVALUE(K42)),
    _xlpm.adjustedResult,
        IF(AND(_xlpm.isDateTime, TEXT(_xlpm.AdjustedTime, "yyyy-MM-dd HH:mm") &lt; K42),
            _xlpm.AdjustedTime + 1,
            _xlpm.AdjustedTime),
    _xlpm.formattedResult, TEXT(_xlpm.adjustedResult, "yyyy-MM-dd HH:mm"),
    _xlpm.formattedResult
))</f>
        <v>2024-05-16 07:20</v>
      </c>
      <c r="L43" s="4">
        <f t="shared" si="28"/>
        <v>0</v>
      </c>
      <c r="M43">
        <f>IF('Raw data'!D43="పూర్తి",1,0)</f>
        <v>0</v>
      </c>
      <c r="N43">
        <f>IFERROR(INDEX(nakshatram!$A$1:$A$27, MATCH('Raw data'!E43, nakshatram!$C$1:$C$27, 0)), "Not Found")</f>
        <v>10</v>
      </c>
      <c r="O43" s="2">
        <f t="shared" si="29"/>
        <v>45427.707407407412</v>
      </c>
      <c r="P43" s="2" t="str">
        <f>IF('Raw data'!F43 = "పూర్తి", "", _xlfn.LET(
    _xlpm.RawData, 'Raw data'!F43,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A43 + TIME(_xlpm.HourPart, _xlpm.MinutePart, 0),
    _xlpm.AdjustedTime,
        IF(_xlpm.Prefix = "రా",
            IF(OR(_xlpm.HourPart=12,_xlpm.HourPart&lt;HOUR(T44)),A43+1,A43) + TIME(IF(_xlpm.HourPart &lt;= HOUR(T44), _xlpm.HourPart, _xlpm.HourPart + 12), _xlpm.MinutePart, 0),
        IF(_xlpm.Prefix = "తె",
            _xlpm.BaseTime + 1,
        IF(_xlpm.Prefix = "సా",
            A43 + TIME(12 + _xlpm.HourPart, _xlpm.MinutePart, 0),
        IF(LEFT(_xlpm.RawData, 1) = "ప",
            A43 + TIME(IF(AND(_xlpm.HourPart &gt;= HOUR(T44), _xlpm.HourPart &lt;= 12), _xlpm.HourPart, _xlpm.HourPart + 12), _xlpm.MinutePart, 0),
            _xlpm.BaseTime
        )))),
    _xlpm.isDateTime, ISNUMBER(DATEVALUE(P42)),
    _xlpm.adjustedResult,
        IF(AND(_xlpm.isDateTime, TEXT(_xlpm.AdjustedTime, "yyyy-MM-dd HH:mm") &lt; P42),
            _xlpm.AdjustedTime + 1,
            _xlpm.AdjustedTime),
    _xlpm.formattedResult, TEXT(_xlpm.adjustedResult, "yyyy-MM-dd HH:mm"),
    _xlpm.formattedResult
))</f>
        <v>2024-05-16 19:10</v>
      </c>
      <c r="Q43" s="4">
        <f t="shared" si="30"/>
        <v>0</v>
      </c>
      <c r="R43">
        <f>IF('Raw data'!F43="పూర్తి",1,0)</f>
        <v>0</v>
      </c>
      <c r="T43" t="str">
        <f>IF('Raw data'!G43="",T42,TEXT(SUBSTITUTE(SUBSTITUTE('Raw data'!G43, "సూ.ఉ.",""),".",":"), "hh:mm:ss"))</f>
        <v>05:32:00</v>
      </c>
      <c r="U43" t="str">
        <f>IF('Raw data'!H43="",U42,TEXT(SUBSTITUTE(SUBSTITUTE('Raw data'!H43, "సూ.అ.",""),".",":") + TIME(12, 0, 0), "hh:mm:ss"))</f>
        <v>18:20:00</v>
      </c>
    </row>
    <row r="44" spans="1:21" x14ac:dyDescent="0.35">
      <c r="A44" s="1">
        <f t="shared" ref="A44:A52" si="31">IF(F44=F43,A43,A43+1)</f>
        <v>45429</v>
      </c>
      <c r="B44">
        <f t="shared" ref="B44:B52" si="32">IF(OR(D43=D44, D43&lt;D44),B43,B43+1)</f>
        <v>38</v>
      </c>
      <c r="C44">
        <f t="shared" si="6"/>
        <v>1</v>
      </c>
      <c r="D44">
        <f t="shared" ref="D44:D52" si="33">INT((G44+1)/2)</f>
        <v>1</v>
      </c>
      <c r="E44">
        <f t="shared" ref="E44:E52" si="34">MONTH(A44)</f>
        <v>5</v>
      </c>
      <c r="F44">
        <f>IFERROR(INDEX(vaaram!$A$1:$A$8, MATCH('Raw data'!B44, vaaram!$D$1:$D$8, 0)), "Not Found")</f>
        <v>6</v>
      </c>
      <c r="G44">
        <f t="shared" ref="G44:G52" si="35">IF(OR(H43=H44, H43&lt;H44),G43,IF(G43=12,1,G43+1))</f>
        <v>2</v>
      </c>
      <c r="H44">
        <f t="shared" ref="H44:H52" si="36">IF(I44&lt;I43,IF(I43=15,2,1),H43)</f>
        <v>1</v>
      </c>
      <c r="I44">
        <f>IFERROR(INDEX(thidhi!$A$1:$A$16, MATCH('Raw data'!C44, thidhi!$C$1:$C$16, 0)), "Not Found")</f>
        <v>9</v>
      </c>
      <c r="J44" s="2">
        <f t="shared" ref="J44:J52" si="37">IF(K44=K43,J43,IF(M43=0,K43+100/86400,""))</f>
        <v>45428.306712962964</v>
      </c>
      <c r="K44" t="str">
        <f>IF('Raw data'!D44 = "పూర్తి", "", _xlfn.LET(
    _xlpm.RawData, 'Raw data'!D44,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A44 + TIME(_xlpm.HourPart, _xlpm.MinutePart, 0),
    _xlpm.AdjustedTime,
        IF(_xlpm.Prefix = "రా",
            IF(OR(_xlpm.HourPart=12,_xlpm.HourPart&lt;HOUR(T45)),A44+1,A44) + TIME(IF(_xlpm.HourPart &lt;= HOUR(T45), _xlpm.HourPart, _xlpm.HourPart + 12), _xlpm.MinutePart, 0),
        IF(_xlpm.Prefix = "తె",
            _xlpm.BaseTime + 1,
        IF(_xlpm.Prefix = "సా",
            A44 + TIME(12 + _xlpm.HourPart, _xlpm.MinutePart, 0),
        IF(LEFT(_xlpm.RawData, 1) = "ప",
            A44 + TIME(IF(AND(_xlpm.HourPart &gt;= HOUR(T45), _xlpm.HourPart &lt;= 12), _xlpm.HourPart, _xlpm.HourPart + 12), _xlpm.MinutePart, 0),
            _xlpm.BaseTime
        )))),
    _xlpm.isDateTime, ISNUMBER(DATEVALUE(K43)),
    _xlpm.adjustedResult,
        IF(AND(_xlpm.isDateTime, TEXT(_xlpm.AdjustedTime, "yyyy-MM-dd HH:mm") &lt; K43),
            _xlpm.AdjustedTime + 1,
            _xlpm.AdjustedTime),
    _xlpm.formattedResult, TEXT(_xlpm.adjustedResult, "yyyy-MM-dd HH:mm"),
    _xlpm.formattedResult
))</f>
        <v>2024-05-17 09:06</v>
      </c>
      <c r="L44" s="4">
        <f t="shared" ref="L44:L52" si="38">IF(A44=A45,IF(I44&lt;&gt;I45,1,0),0)</f>
        <v>0</v>
      </c>
      <c r="M44">
        <f>IF('Raw data'!D44="పూర్తి",1,0)</f>
        <v>0</v>
      </c>
      <c r="N44">
        <f>IFERROR(INDEX(nakshatram!$A$1:$A$27, MATCH('Raw data'!E44, nakshatram!$C$1:$C$27, 0)), "Not Found")</f>
        <v>11</v>
      </c>
      <c r="O44" s="2">
        <f t="shared" ref="O44:O52" si="39">IF(P44=P43,O43,IF(R43=0,P43+100/86400,""))</f>
        <v>45428.799768518518</v>
      </c>
      <c r="P44" s="2" t="str">
        <f>IF('Raw data'!F44 = "పూర్తి", "", _xlfn.LET(
    _xlpm.RawData, 'Raw data'!F44,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A44 + TIME(_xlpm.HourPart, _xlpm.MinutePart, 0),
    _xlpm.AdjustedTime,
        IF(_xlpm.Prefix = "రా",
            IF(OR(_xlpm.HourPart=12,_xlpm.HourPart&lt;HOUR(T45)),A44+1,A44) + TIME(IF(_xlpm.HourPart &lt;= HOUR(T45), _xlpm.HourPart, _xlpm.HourPart + 12), _xlpm.MinutePart, 0),
        IF(_xlpm.Prefix = "తె",
            _xlpm.BaseTime + 1,
        IF(_xlpm.Prefix = "సా",
            A44 + TIME(12 + _xlpm.HourPart, _xlpm.MinutePart, 0),
        IF(LEFT(_xlpm.RawData, 1) = "ప",
            A44 + TIME(IF(AND(_xlpm.HourPart &gt;= HOUR(T45), _xlpm.HourPart &lt;= 12), _xlpm.HourPart, _xlpm.HourPart + 12), _xlpm.MinutePart, 0),
            _xlpm.BaseTime
        )))),
    _xlpm.isDateTime, ISNUMBER(DATEVALUE(P43)),
    _xlpm.adjustedResult,
        IF(AND(_xlpm.isDateTime, TEXT(_xlpm.AdjustedTime, "yyyy-MM-dd HH:mm") &lt; P43),
            _xlpm.AdjustedTime + 1,
            _xlpm.AdjustedTime),
    _xlpm.formattedResult, TEXT(_xlpm.adjustedResult, "yyyy-MM-dd HH:mm"),
    _xlpm.formattedResult
))</f>
        <v>2024-05-17 21:37</v>
      </c>
      <c r="Q44" s="4">
        <f t="shared" ref="Q44:Q52" si="40">IF(A44=A45,IF(N44&lt;&gt;N45,1,0),0)</f>
        <v>0</v>
      </c>
      <c r="R44">
        <f>IF('Raw data'!F44="పూర్తి",1,0)</f>
        <v>0</v>
      </c>
      <c r="T44" t="str">
        <f>IF('Raw data'!G44="",T43,TEXT(SUBSTITUTE(SUBSTITUTE('Raw data'!G44, "సూ.ఉ.",""),".",":"), "hh:mm:ss"))</f>
        <v>05:31:00</v>
      </c>
      <c r="U44" t="str">
        <f>IF('Raw data'!H44="",U43,TEXT(SUBSTITUTE(SUBSTITUTE('Raw data'!H44, "సూ.అ.",""),".",":") + TIME(12, 0, 0), "hh:mm:ss"))</f>
        <v>18:21:00</v>
      </c>
    </row>
    <row r="45" spans="1:21" x14ac:dyDescent="0.35">
      <c r="A45" s="1">
        <f t="shared" si="31"/>
        <v>45430</v>
      </c>
      <c r="B45">
        <f t="shared" si="32"/>
        <v>38</v>
      </c>
      <c r="C45">
        <f t="shared" si="6"/>
        <v>1</v>
      </c>
      <c r="D45">
        <f t="shared" si="33"/>
        <v>1</v>
      </c>
      <c r="E45">
        <f t="shared" si="34"/>
        <v>5</v>
      </c>
      <c r="F45">
        <f>IFERROR(INDEX(vaaram!$A$1:$A$8, MATCH('Raw data'!B45, vaaram!$D$1:$D$8, 0)), "Not Found")</f>
        <v>7</v>
      </c>
      <c r="G45">
        <f t="shared" si="35"/>
        <v>2</v>
      </c>
      <c r="H45">
        <f t="shared" si="36"/>
        <v>1</v>
      </c>
      <c r="I45">
        <f>IFERROR(INDEX(thidhi!$A$1:$A$16, MATCH('Raw data'!C45, thidhi!$C$1:$C$16, 0)), "Not Found")</f>
        <v>10</v>
      </c>
      <c r="J45" s="2">
        <f t="shared" si="37"/>
        <v>45429.380324074074</v>
      </c>
      <c r="K45" t="str">
        <f>IF('Raw data'!D45 = "పూర్తి", "", _xlfn.LET(
    _xlpm.RawData, 'Raw data'!D45,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A45 + TIME(_xlpm.HourPart, _xlpm.MinutePart, 0),
    _xlpm.AdjustedTime,
        IF(_xlpm.Prefix = "రా",
            IF(OR(_xlpm.HourPart=12,_xlpm.HourPart&lt;HOUR(T46)),A45+1,A45) + TIME(IF(_xlpm.HourPart &lt;= HOUR(T46), _xlpm.HourPart, _xlpm.HourPart + 12), _xlpm.MinutePart, 0),
        IF(_xlpm.Prefix = "తె",
            _xlpm.BaseTime + 1,
        IF(_xlpm.Prefix = "సా",
            A45 + TIME(12 + _xlpm.HourPart, _xlpm.MinutePart, 0),
        IF(LEFT(_xlpm.RawData, 1) = "ప",
            A45 + TIME(IF(AND(_xlpm.HourPart &gt;= HOUR(T46), _xlpm.HourPart &lt;= 12), _xlpm.HourPart, _xlpm.HourPart + 12), _xlpm.MinutePart, 0),
            _xlpm.BaseTime
        )))),
    _xlpm.isDateTime, ISNUMBER(DATEVALUE(K44)),
    _xlpm.adjustedResult,
        IF(AND(_xlpm.isDateTime, TEXT(_xlpm.AdjustedTime, "yyyy-MM-dd HH:mm") &lt; K44),
            _xlpm.AdjustedTime + 1,
            _xlpm.AdjustedTime),
    _xlpm.formattedResult, TEXT(_xlpm.adjustedResult, "yyyy-MM-dd HH:mm"),
    _xlpm.formattedResult
))</f>
        <v>2024-05-18 11:06</v>
      </c>
      <c r="L45" s="4">
        <f t="shared" si="38"/>
        <v>0</v>
      </c>
      <c r="M45">
        <f>IF('Raw data'!D45="పూర్తి",1,0)</f>
        <v>0</v>
      </c>
      <c r="N45">
        <f>IFERROR(INDEX(nakshatram!$A$1:$A$27, MATCH('Raw data'!E45, nakshatram!$C$1:$C$27, 0)), "Not Found")</f>
        <v>12</v>
      </c>
      <c r="O45" s="2">
        <f t="shared" si="39"/>
        <v>45429.90185185185</v>
      </c>
      <c r="P45" s="2" t="str">
        <f>IF('Raw data'!F45 = "పూర్తి", "", _xlfn.LET(
    _xlpm.RawData, 'Raw data'!F45,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A45 + TIME(_xlpm.HourPart, _xlpm.MinutePart, 0),
    _xlpm.AdjustedTime,
        IF(_xlpm.Prefix = "రా",
            IF(OR(_xlpm.HourPart=12,_xlpm.HourPart&lt;HOUR(T46)),A45+1,A45) + TIME(IF(_xlpm.HourPart &lt;= HOUR(T46), _xlpm.HourPart, _xlpm.HourPart + 12), _xlpm.MinutePart, 0),
        IF(_xlpm.Prefix = "తె",
            _xlpm.BaseTime + 1,
        IF(_xlpm.Prefix = "సా",
            A45 + TIME(12 + _xlpm.HourPart, _xlpm.MinutePart, 0),
        IF(LEFT(_xlpm.RawData, 1) = "ప",
            A45 + TIME(IF(AND(_xlpm.HourPart &gt;= HOUR(T46), _xlpm.HourPart &lt;= 12), _xlpm.HourPart, _xlpm.HourPart + 12), _xlpm.MinutePart, 0),
            _xlpm.BaseTime
        )))),
    _xlpm.isDateTime, ISNUMBER(DATEVALUE(P44)),
    _xlpm.adjustedResult,
        IF(AND(_xlpm.isDateTime, TEXT(_xlpm.AdjustedTime, "yyyy-MM-dd HH:mm") &lt; P44),
            _xlpm.AdjustedTime + 1,
            _xlpm.AdjustedTime),
    _xlpm.formattedResult, TEXT(_xlpm.adjustedResult, "yyyy-MM-dd HH:mm"),
    _xlpm.formattedResult
))</f>
        <v>2024-05-19 00:14</v>
      </c>
      <c r="Q45" s="4">
        <f t="shared" si="40"/>
        <v>0</v>
      </c>
      <c r="R45">
        <f>IF('Raw data'!F45="పూర్తి",1,0)</f>
        <v>0</v>
      </c>
      <c r="T45" t="str">
        <f>IF('Raw data'!G45="",T44,TEXT(SUBSTITUTE(SUBSTITUTE('Raw data'!G45, "సూ.ఉ.",""),".",":"), "hh:mm:ss"))</f>
        <v>05:31:00</v>
      </c>
      <c r="U45" t="str">
        <f>IF('Raw data'!H45="",U44,TEXT(SUBSTITUTE(SUBSTITUTE('Raw data'!H45, "సూ.అ.",""),".",":") + TIME(12, 0, 0), "hh:mm:ss"))</f>
        <v>18:21:00</v>
      </c>
    </row>
    <row r="46" spans="1:21" x14ac:dyDescent="0.35">
      <c r="A46" s="1">
        <f t="shared" si="31"/>
        <v>45431</v>
      </c>
      <c r="B46">
        <f t="shared" si="32"/>
        <v>38</v>
      </c>
      <c r="C46">
        <f t="shared" si="6"/>
        <v>1</v>
      </c>
      <c r="D46">
        <f t="shared" si="33"/>
        <v>1</v>
      </c>
      <c r="E46">
        <f t="shared" si="34"/>
        <v>5</v>
      </c>
      <c r="F46">
        <f>IFERROR(INDEX(vaaram!$A$1:$A$8, MATCH('Raw data'!B46, vaaram!$D$1:$D$8, 0)), "Not Found")</f>
        <v>1</v>
      </c>
      <c r="G46">
        <f t="shared" si="35"/>
        <v>2</v>
      </c>
      <c r="H46">
        <f t="shared" si="36"/>
        <v>1</v>
      </c>
      <c r="I46">
        <f>IFERROR(INDEX(thidhi!$A$1:$A$16, MATCH('Raw data'!C46, thidhi!$C$1:$C$16, 0)), "Not Found")</f>
        <v>11</v>
      </c>
      <c r="J46" s="2">
        <f t="shared" si="37"/>
        <v>45430.46365740741</v>
      </c>
      <c r="K46" t="str">
        <f>IF('Raw data'!D46 = "పూర్తి", "", _xlfn.LET(
    _xlpm.RawData, 'Raw data'!D46,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A46 + TIME(_xlpm.HourPart, _xlpm.MinutePart, 0),
    _xlpm.AdjustedTime,
        IF(_xlpm.Prefix = "రా",
            IF(OR(_xlpm.HourPart=12,_xlpm.HourPart&lt;HOUR(T47)),A46+1,A46) + TIME(IF(_xlpm.HourPart &lt;= HOUR(T47), _xlpm.HourPart, _xlpm.HourPart + 12), _xlpm.MinutePart, 0),
        IF(_xlpm.Prefix = "తె",
            _xlpm.BaseTime + 1,
        IF(_xlpm.Prefix = "సా",
            A46 + TIME(12 + _xlpm.HourPart, _xlpm.MinutePart, 0),
        IF(LEFT(_xlpm.RawData, 1) = "ప",
            A46 + TIME(IF(AND(_xlpm.HourPart &gt;= HOUR(T47), _xlpm.HourPart &lt;= 12), _xlpm.HourPart, _xlpm.HourPart + 12), _xlpm.MinutePart, 0),
            _xlpm.BaseTime
        )))),
    _xlpm.isDateTime, ISNUMBER(DATEVALUE(K45)),
    _xlpm.adjustedResult,
        IF(AND(_xlpm.isDateTime, TEXT(_xlpm.AdjustedTime, "yyyy-MM-dd HH:mm") &lt; K45),
            _xlpm.AdjustedTime + 1,
            _xlpm.AdjustedTime),
    _xlpm.formattedResult, TEXT(_xlpm.adjustedResult, "yyyy-MM-dd HH:mm"),
    _xlpm.formattedResult
))</f>
        <v>2024-05-19 13:09</v>
      </c>
      <c r="L46" s="4">
        <f t="shared" si="38"/>
        <v>0</v>
      </c>
      <c r="M46">
        <f>IF('Raw data'!D46="పూర్తి",1,0)</f>
        <v>0</v>
      </c>
      <c r="N46">
        <f>IFERROR(INDEX(nakshatram!$A$1:$A$27, MATCH('Raw data'!E46, nakshatram!$C$1:$C$27, 0)), "Not Found")</f>
        <v>13</v>
      </c>
      <c r="O46" s="2">
        <f t="shared" si="39"/>
        <v>45431.010879629634</v>
      </c>
      <c r="P46" s="2" t="str">
        <f>IF('Raw data'!F46 = "పూర్తి", "", _xlfn.LET(
    _xlpm.RawData, 'Raw data'!F46,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A46 + TIME(_xlpm.HourPart, _xlpm.MinutePart, 0),
    _xlpm.AdjustedTime,
        IF(_xlpm.Prefix = "రా",
            IF(OR(_xlpm.HourPart=12,_xlpm.HourPart&lt;HOUR(T47)),A46+1,A46) + TIME(IF(_xlpm.HourPart &lt;= HOUR(T47), _xlpm.HourPart, _xlpm.HourPart + 12), _xlpm.MinutePart, 0),
        IF(_xlpm.Prefix = "తె",
            _xlpm.BaseTime + 1,
        IF(_xlpm.Prefix = "సా",
            A46 + TIME(12 + _xlpm.HourPart, _xlpm.MinutePart, 0),
        IF(LEFT(_xlpm.RawData, 1) = "ప",
            A46 + TIME(IF(AND(_xlpm.HourPart &gt;= HOUR(T47), _xlpm.HourPart &lt;= 12), _xlpm.HourPart, _xlpm.HourPart + 12), _xlpm.MinutePart, 0),
            _xlpm.BaseTime
        )))),
    _xlpm.isDateTime, ISNUMBER(DATEVALUE(P45)),
    _xlpm.adjustedResult,
        IF(AND(_xlpm.isDateTime, TEXT(_xlpm.AdjustedTime, "yyyy-MM-dd HH:mm") &lt; P45),
            _xlpm.AdjustedTime + 1,
            _xlpm.AdjustedTime),
    _xlpm.formattedResult, TEXT(_xlpm.adjustedResult, "yyyy-MM-dd HH:mm"),
    _xlpm.formattedResult
))</f>
        <v>2024-05-20 02:48</v>
      </c>
      <c r="Q46" s="4">
        <f t="shared" si="40"/>
        <v>0</v>
      </c>
      <c r="R46">
        <f>IF('Raw data'!F46="పూర్తి",1,0)</f>
        <v>0</v>
      </c>
      <c r="T46" t="str">
        <f>IF('Raw data'!G46="",T45,TEXT(SUBSTITUTE(SUBSTITUTE('Raw data'!G46, "సూ.ఉ.",""),".",":"), "hh:mm:ss"))</f>
        <v>05:31:00</v>
      </c>
      <c r="U46" t="str">
        <f>IF('Raw data'!H46="",U45,TEXT(SUBSTITUTE(SUBSTITUTE('Raw data'!H46, "సూ.అ.",""),".",":") + TIME(12, 0, 0), "hh:mm:ss"))</f>
        <v>18:21:00</v>
      </c>
    </row>
    <row r="47" spans="1:21" x14ac:dyDescent="0.35">
      <c r="A47" s="1">
        <f t="shared" si="31"/>
        <v>45432</v>
      </c>
      <c r="B47">
        <f t="shared" si="32"/>
        <v>38</v>
      </c>
      <c r="C47">
        <f t="shared" si="6"/>
        <v>1</v>
      </c>
      <c r="D47">
        <f t="shared" si="33"/>
        <v>1</v>
      </c>
      <c r="E47">
        <f t="shared" si="34"/>
        <v>5</v>
      </c>
      <c r="F47">
        <f>IFERROR(INDEX(vaaram!$A$1:$A$8, MATCH('Raw data'!B47, vaaram!$D$1:$D$8, 0)), "Not Found")</f>
        <v>2</v>
      </c>
      <c r="G47">
        <f t="shared" si="35"/>
        <v>2</v>
      </c>
      <c r="H47">
        <f t="shared" si="36"/>
        <v>1</v>
      </c>
      <c r="I47">
        <f>IFERROR(INDEX(thidhi!$A$1:$A$16, MATCH('Raw data'!C47, thidhi!$C$1:$C$16, 0)), "Not Found")</f>
        <v>12</v>
      </c>
      <c r="J47" s="2">
        <f t="shared" si="37"/>
        <v>45431.549074074079</v>
      </c>
      <c r="K47" t="str">
        <f>IF('Raw data'!D47 = "పూర్తి", "", _xlfn.LET(
    _xlpm.RawData, 'Raw data'!D47,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A47 + TIME(_xlpm.HourPart, _xlpm.MinutePart, 0),
    _xlpm.AdjustedTime,
        IF(_xlpm.Prefix = "రా",
            IF(OR(_xlpm.HourPart=12,_xlpm.HourPart&lt;HOUR(T48)),A47+1,A47) + TIME(IF(_xlpm.HourPart &lt;= HOUR(T48), _xlpm.HourPart, _xlpm.HourPart + 12), _xlpm.MinutePart, 0),
        IF(_xlpm.Prefix = "తె",
            _xlpm.BaseTime + 1,
        IF(_xlpm.Prefix = "సా",
            A47 + TIME(12 + _xlpm.HourPart, _xlpm.MinutePart, 0),
        IF(LEFT(_xlpm.RawData, 1) = "ప",
            A47 + TIME(IF(AND(_xlpm.HourPart &gt;= HOUR(T48), _xlpm.HourPart &lt;= 12), _xlpm.HourPart, _xlpm.HourPart + 12), _xlpm.MinutePart, 0),
            _xlpm.BaseTime
        )))),
    _xlpm.isDateTime, ISNUMBER(DATEVALUE(K46)),
    _xlpm.adjustedResult,
        IF(AND(_xlpm.isDateTime, TEXT(_xlpm.AdjustedTime, "yyyy-MM-dd HH:mm") &lt; K46),
            _xlpm.AdjustedTime + 1,
            _xlpm.AdjustedTime),
    _xlpm.formattedResult, TEXT(_xlpm.adjustedResult, "yyyy-MM-dd HH:mm"),
    _xlpm.formattedResult
))</f>
        <v>2024-05-20 15:00</v>
      </c>
      <c r="L47" s="4">
        <f t="shared" si="38"/>
        <v>0</v>
      </c>
      <c r="M47">
        <f>IF('Raw data'!D47="పూర్తి",1,0)</f>
        <v>0</v>
      </c>
      <c r="N47">
        <f>IFERROR(INDEX(nakshatram!$A$1:$A$27, MATCH('Raw data'!E47, nakshatram!$C$1:$C$27, 0)), "Not Found")</f>
        <v>14</v>
      </c>
      <c r="O47" s="2">
        <f t="shared" si="39"/>
        <v>45432.117824074077</v>
      </c>
      <c r="P47" s="2" t="str">
        <f>IF('Raw data'!F47 = "పూర్తి", "", _xlfn.LET(
    _xlpm.RawData, 'Raw data'!F47,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A47 + TIME(_xlpm.HourPart, _xlpm.MinutePart, 0),
    _xlpm.AdjustedTime,
        IF(_xlpm.Prefix = "రా",
            IF(OR(_xlpm.HourPart=12,_xlpm.HourPart&lt;HOUR(T48)),A47+1,A47) + TIME(IF(_xlpm.HourPart &lt;= HOUR(T48), _xlpm.HourPart, _xlpm.HourPart + 12), _xlpm.MinutePart, 0),
        IF(_xlpm.Prefix = "తె",
            _xlpm.BaseTime + 1,
        IF(_xlpm.Prefix = "సా",
            A47 + TIME(12 + _xlpm.HourPart, _xlpm.MinutePart, 0),
        IF(LEFT(_xlpm.RawData, 1) = "ప",
            A47 + TIME(IF(AND(_xlpm.HourPart &gt;= HOUR(T48), _xlpm.HourPart &lt;= 12), _xlpm.HourPart, _xlpm.HourPart + 12), _xlpm.MinutePart, 0),
            _xlpm.BaseTime
        )))),
    _xlpm.isDateTime, ISNUMBER(DATEVALUE(P46)),
    _xlpm.adjustedResult,
        IF(AND(_xlpm.isDateTime, TEXT(_xlpm.AdjustedTime, "yyyy-MM-dd HH:mm") &lt; P46),
            _xlpm.AdjustedTime + 1,
            _xlpm.AdjustedTime),
    _xlpm.formattedResult, TEXT(_xlpm.adjustedResult, "yyyy-MM-dd HH:mm"),
    _xlpm.formattedResult
))</f>
        <v>2024-05-21 05:09</v>
      </c>
      <c r="Q47" s="4">
        <f t="shared" si="40"/>
        <v>0</v>
      </c>
      <c r="R47">
        <f>IF('Raw data'!F47="పూర్తి",1,0)</f>
        <v>0</v>
      </c>
      <c r="T47" t="str">
        <f>IF('Raw data'!G47="",T46,TEXT(SUBSTITUTE(SUBSTITUTE('Raw data'!G47, "సూ.ఉ.",""),".",":"), "hh:mm:ss"))</f>
        <v>05:31:00</v>
      </c>
      <c r="U47" t="str">
        <f>IF('Raw data'!H47="",U46,TEXT(SUBSTITUTE(SUBSTITUTE('Raw data'!H47, "సూ.అ.",""),".",":") + TIME(12, 0, 0), "hh:mm:ss"))</f>
        <v>18:21:00</v>
      </c>
    </row>
    <row r="48" spans="1:21" x14ac:dyDescent="0.35">
      <c r="A48" s="1">
        <f t="shared" si="31"/>
        <v>45433</v>
      </c>
      <c r="B48">
        <f t="shared" si="32"/>
        <v>38</v>
      </c>
      <c r="C48">
        <f t="shared" si="6"/>
        <v>1</v>
      </c>
      <c r="D48">
        <f t="shared" si="33"/>
        <v>1</v>
      </c>
      <c r="E48">
        <f t="shared" si="34"/>
        <v>5</v>
      </c>
      <c r="F48">
        <f>IFERROR(INDEX(vaaram!$A$1:$A$8, MATCH('Raw data'!B48, vaaram!$D$1:$D$8, 0)), "Not Found")</f>
        <v>3</v>
      </c>
      <c r="G48">
        <f t="shared" si="35"/>
        <v>2</v>
      </c>
      <c r="H48">
        <f t="shared" si="36"/>
        <v>1</v>
      </c>
      <c r="I48">
        <f>IFERROR(INDEX(thidhi!$A$1:$A$16, MATCH('Raw data'!C48, thidhi!$C$1:$C$16, 0)), "Not Found")</f>
        <v>13</v>
      </c>
      <c r="J48" s="2">
        <f t="shared" si="37"/>
        <v>45432.626157407409</v>
      </c>
      <c r="K48" t="str">
        <f>IF('Raw data'!D48 = "పూర్తి", "", _xlfn.LET(
    _xlpm.RawData, 'Raw data'!D48,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A48 + TIME(_xlpm.HourPart, _xlpm.MinutePart, 0),
    _xlpm.AdjustedTime,
        IF(_xlpm.Prefix = "రా",
            IF(OR(_xlpm.HourPart=12,_xlpm.HourPart&lt;HOUR(T49)),A48+1,A48) + TIME(IF(_xlpm.HourPart &lt;= HOUR(T49), _xlpm.HourPart, _xlpm.HourPart + 12), _xlpm.MinutePart, 0),
        IF(_xlpm.Prefix = "తె",
            _xlpm.BaseTime + 1,
        IF(_xlpm.Prefix = "సా",
            A48 + TIME(12 + _xlpm.HourPart, _xlpm.MinutePart, 0),
        IF(LEFT(_xlpm.RawData, 1) = "ప",
            A48 + TIME(IF(AND(_xlpm.HourPart &gt;= HOUR(T49), _xlpm.HourPart &lt;= 12), _xlpm.HourPart, _xlpm.HourPart + 12), _xlpm.MinutePart, 0),
            _xlpm.BaseTime
        )))),
    _xlpm.isDateTime, ISNUMBER(DATEVALUE(K47)),
    _xlpm.adjustedResult,
        IF(AND(_xlpm.isDateTime, TEXT(_xlpm.AdjustedTime, "yyyy-MM-dd HH:mm") &lt; K47),
            _xlpm.AdjustedTime + 1,
            _xlpm.AdjustedTime),
    _xlpm.formattedResult, TEXT(_xlpm.adjustedResult, "yyyy-MM-dd HH:mm"),
    _xlpm.formattedResult
))</f>
        <v>2024-05-21 16:38</v>
      </c>
      <c r="L48" s="4">
        <f t="shared" si="38"/>
        <v>0</v>
      </c>
      <c r="M48">
        <f>IF('Raw data'!D48="పూర్తి",1,0)</f>
        <v>0</v>
      </c>
      <c r="N48">
        <f>IFERROR(INDEX(nakshatram!$A$1:$A$27, MATCH('Raw data'!E48, nakshatram!$C$1:$C$27, 0)), "Not Found")</f>
        <v>15</v>
      </c>
      <c r="O48" s="2">
        <f t="shared" si="39"/>
        <v>45433.215740740743</v>
      </c>
      <c r="P48" s="2" t="str">
        <f>IF('Raw data'!F48 = "పూర్తి", "", _xlfn.LET(
    _xlpm.RawData, 'Raw data'!F48,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A48 + TIME(_xlpm.HourPart, _xlpm.MinutePart, 0),
    _xlpm.AdjustedTime,
        IF(_xlpm.Prefix = "రా",
            IF(OR(_xlpm.HourPart=12,_xlpm.HourPart&lt;HOUR(T49)),A48+1,A48) + TIME(IF(_xlpm.HourPart &lt;= HOUR(T49), _xlpm.HourPart, _xlpm.HourPart + 12), _xlpm.MinutePart, 0),
        IF(_xlpm.Prefix = "తె",
            _xlpm.BaseTime + 1,
        IF(_xlpm.Prefix = "సా",
            A48 + TIME(12 + _xlpm.HourPart, _xlpm.MinutePart, 0),
        IF(LEFT(_xlpm.RawData, 1) = "ప",
            A48 + TIME(IF(AND(_xlpm.HourPart &gt;= HOUR(T49), _xlpm.HourPart &lt;= 12), _xlpm.HourPart, _xlpm.HourPart + 12), _xlpm.MinutePart, 0),
            _xlpm.BaseTime
        )))),
    _xlpm.isDateTime, ISNUMBER(DATEVALUE(P47)),
    _xlpm.adjustedResult,
        IF(AND(_xlpm.isDateTime, TEXT(_xlpm.AdjustedTime, "yyyy-MM-dd HH:mm") &lt; P47),
            _xlpm.AdjustedTime + 1,
            _xlpm.AdjustedTime),
    _xlpm.formattedResult, TEXT(_xlpm.adjustedResult, "yyyy-MM-dd HH:mm"),
    _xlpm.formattedResult
))</f>
        <v/>
      </c>
      <c r="Q48" s="4">
        <f t="shared" si="40"/>
        <v>0</v>
      </c>
      <c r="R48">
        <f>IF('Raw data'!F48="పూర్తి",1,0)</f>
        <v>1</v>
      </c>
      <c r="T48" t="str">
        <f>IF('Raw data'!G48="",T47,TEXT(SUBSTITUTE(SUBSTITUTE('Raw data'!G48, "సూ.ఉ.",""),".",":"), "hh:mm:ss"))</f>
        <v>05:30:00</v>
      </c>
      <c r="U48" t="str">
        <f>IF('Raw data'!H48="",U47,TEXT(SUBSTITUTE(SUBSTITUTE('Raw data'!H48, "సూ.అ.",""),".",":") + TIME(12, 0, 0), "hh:mm:ss"))</f>
        <v>18:22:00</v>
      </c>
    </row>
    <row r="49" spans="1:21" x14ac:dyDescent="0.35">
      <c r="A49" s="1">
        <f t="shared" si="31"/>
        <v>45434</v>
      </c>
      <c r="B49">
        <f t="shared" si="32"/>
        <v>38</v>
      </c>
      <c r="C49">
        <f t="shared" si="6"/>
        <v>1</v>
      </c>
      <c r="D49">
        <f t="shared" si="33"/>
        <v>1</v>
      </c>
      <c r="E49">
        <f t="shared" si="34"/>
        <v>5</v>
      </c>
      <c r="F49">
        <f>IFERROR(INDEX(vaaram!$A$1:$A$8, MATCH('Raw data'!B49, vaaram!$D$1:$D$8, 0)), "Not Found")</f>
        <v>4</v>
      </c>
      <c r="G49">
        <f t="shared" si="35"/>
        <v>2</v>
      </c>
      <c r="H49">
        <f t="shared" si="36"/>
        <v>1</v>
      </c>
      <c r="I49">
        <f>IFERROR(INDEX(thidhi!$A$1:$A$16, MATCH('Raw data'!C49, thidhi!$C$1:$C$16, 0)), "Not Found")</f>
        <v>14</v>
      </c>
      <c r="J49" s="2">
        <f t="shared" si="37"/>
        <v>45433.694212962968</v>
      </c>
      <c r="K49" t="str">
        <f>IF('Raw data'!D49 = "పూర్తి", "", _xlfn.LET(
    _xlpm.RawData, 'Raw data'!D49,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A49 + TIME(_xlpm.HourPart, _xlpm.MinutePart, 0),
    _xlpm.AdjustedTime,
        IF(_xlpm.Prefix = "రా",
            IF(OR(_xlpm.HourPart=12,_xlpm.HourPart&lt;HOUR(T50)),A49+1,A49) + TIME(IF(_xlpm.HourPart &lt;= HOUR(T50), _xlpm.HourPart, _xlpm.HourPart + 12), _xlpm.MinutePart, 0),
        IF(_xlpm.Prefix = "తె",
            _xlpm.BaseTime + 1,
        IF(_xlpm.Prefix = "సా",
            A49 + TIME(12 + _xlpm.HourPart, _xlpm.MinutePart, 0),
        IF(LEFT(_xlpm.RawData, 1) = "ప",
            A49 + TIME(IF(AND(_xlpm.HourPart &gt;= HOUR(T50), _xlpm.HourPart &lt;= 12), _xlpm.HourPart, _xlpm.HourPart + 12), _xlpm.MinutePart, 0),
            _xlpm.BaseTime
        )))),
    _xlpm.isDateTime, ISNUMBER(DATEVALUE(K48)),
    _xlpm.adjustedResult,
        IF(AND(_xlpm.isDateTime, TEXT(_xlpm.AdjustedTime, "yyyy-MM-dd HH:mm") &lt; K48),
            _xlpm.AdjustedTime + 1,
            _xlpm.AdjustedTime),
    _xlpm.formattedResult, TEXT(_xlpm.adjustedResult, "yyyy-MM-dd HH:mm"),
    _xlpm.formattedResult
))</f>
        <v>2024-05-22 17:51</v>
      </c>
      <c r="L49" s="4">
        <f t="shared" si="38"/>
        <v>0</v>
      </c>
      <c r="M49">
        <f>IF('Raw data'!D49="పూర్తి",1,0)</f>
        <v>0</v>
      </c>
      <c r="N49">
        <f>IFERROR(INDEX(nakshatram!$A$1:$A$27, MATCH('Raw data'!E49, nakshatram!$C$1:$C$27, 0)), "Not Found")</f>
        <v>15</v>
      </c>
      <c r="O49" s="2" t="str">
        <f t="shared" si="39"/>
        <v/>
      </c>
      <c r="P49" s="2" t="str">
        <f>IF('Raw data'!F49 = "పూర్తి", "", _xlfn.LET(
    _xlpm.RawData, 'Raw data'!F49,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A49 + TIME(_xlpm.HourPart, _xlpm.MinutePart, 0),
    _xlpm.AdjustedTime,
        IF(_xlpm.Prefix = "రా",
            IF(OR(_xlpm.HourPart=12,_xlpm.HourPart&lt;HOUR(T50)),A49+1,A49) + TIME(IF(_xlpm.HourPart &lt;= HOUR(T50), _xlpm.HourPart, _xlpm.HourPart + 12), _xlpm.MinutePart, 0),
        IF(_xlpm.Prefix = "తె",
            _xlpm.BaseTime + 1,
        IF(_xlpm.Prefix = "సా",
            A49 + TIME(12 + _xlpm.HourPart, _xlpm.MinutePart, 0),
        IF(LEFT(_xlpm.RawData, 1) = "ప",
            A49 + TIME(IF(AND(_xlpm.HourPart &gt;= HOUR(T50), _xlpm.HourPart &lt;= 12), _xlpm.HourPart, _xlpm.HourPart + 12), _xlpm.MinutePart, 0),
            _xlpm.BaseTime
        )))),
    _xlpm.isDateTime, ISNUMBER(DATEVALUE(P48)),
    _xlpm.adjustedResult,
        IF(AND(_xlpm.isDateTime, TEXT(_xlpm.AdjustedTime, "yyyy-MM-dd HH:mm") &lt; P48),
            _xlpm.AdjustedTime + 1,
            _xlpm.AdjustedTime),
    _xlpm.formattedResult, TEXT(_xlpm.adjustedResult, "yyyy-MM-dd HH:mm"),
    _xlpm.formattedResult
))</f>
        <v>2024-05-22 07:15</v>
      </c>
      <c r="Q49" s="4">
        <f t="shared" si="40"/>
        <v>0</v>
      </c>
      <c r="R49">
        <f>IF('Raw data'!F49="పూర్తి",1,0)</f>
        <v>0</v>
      </c>
      <c r="T49" t="str">
        <f>IF('Raw data'!G49="",T48,TEXT(SUBSTITUTE(SUBSTITUTE('Raw data'!G49, "సూ.ఉ.",""),".",":"), "hh:mm:ss"))</f>
        <v>05:30:00</v>
      </c>
      <c r="U49" t="str">
        <f>IF('Raw data'!H49="",U48,TEXT(SUBSTITUTE(SUBSTITUTE('Raw data'!H49, "సూ.అ.",""),".",":") + TIME(12, 0, 0), "hh:mm:ss"))</f>
        <v>18:22:00</v>
      </c>
    </row>
    <row r="50" spans="1:21" x14ac:dyDescent="0.35">
      <c r="A50" s="1">
        <f t="shared" si="31"/>
        <v>45435</v>
      </c>
      <c r="B50">
        <f t="shared" si="32"/>
        <v>38</v>
      </c>
      <c r="C50">
        <f t="shared" si="6"/>
        <v>1</v>
      </c>
      <c r="D50">
        <f t="shared" si="33"/>
        <v>1</v>
      </c>
      <c r="E50">
        <f t="shared" si="34"/>
        <v>5</v>
      </c>
      <c r="F50">
        <f>IFERROR(INDEX(vaaram!$A$1:$A$8, MATCH('Raw data'!B50, vaaram!$D$1:$D$8, 0)), "Not Found")</f>
        <v>5</v>
      </c>
      <c r="G50">
        <f t="shared" si="35"/>
        <v>2</v>
      </c>
      <c r="H50">
        <f t="shared" si="36"/>
        <v>1</v>
      </c>
      <c r="I50">
        <f>IFERROR(INDEX(thidhi!$A$1:$A$16, MATCH('Raw data'!C50, thidhi!$C$1:$C$16, 0)), "Not Found")</f>
        <v>15</v>
      </c>
      <c r="J50" s="2">
        <f t="shared" si="37"/>
        <v>45434.74490740741</v>
      </c>
      <c r="K50" t="str">
        <f>IF('Raw data'!D50 = "పూర్తి", "", _xlfn.LET(
    _xlpm.RawData, 'Raw data'!D50,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A50 + TIME(_xlpm.HourPart, _xlpm.MinutePart, 0),
    _xlpm.AdjustedTime,
        IF(_xlpm.Prefix = "రా",
            IF(OR(_xlpm.HourPart=12,_xlpm.HourPart&lt;HOUR(T51)),A50+1,A50) + TIME(IF(_xlpm.HourPart &lt;= HOUR(T51), _xlpm.HourPart, _xlpm.HourPart + 12), _xlpm.MinutePart, 0),
        IF(_xlpm.Prefix = "తె",
            _xlpm.BaseTime + 1,
        IF(_xlpm.Prefix = "సా",
            A50 + TIME(12 + _xlpm.HourPart, _xlpm.MinutePart, 0),
        IF(LEFT(_xlpm.RawData, 1) = "ప",
            A50 + TIME(IF(AND(_xlpm.HourPart &gt;= HOUR(T51), _xlpm.HourPart &lt;= 12), _xlpm.HourPart, _xlpm.HourPart + 12), _xlpm.MinutePart, 0),
            _xlpm.BaseTime
        )))),
    _xlpm.isDateTime, ISNUMBER(DATEVALUE(K49)),
    _xlpm.adjustedResult,
        IF(AND(_xlpm.isDateTime, TEXT(_xlpm.AdjustedTime, "yyyy-MM-dd HH:mm") &lt; K49),
            _xlpm.AdjustedTime + 1,
            _xlpm.AdjustedTime),
    _xlpm.formattedResult, TEXT(_xlpm.adjustedResult, "yyyy-MM-dd HH:mm"),
    _xlpm.formattedResult
))</f>
        <v>2024-05-23 18:37</v>
      </c>
      <c r="L50" s="4">
        <f t="shared" si="38"/>
        <v>0</v>
      </c>
      <c r="M50">
        <f>IF('Raw data'!D50="పూర్తి",1,0)</f>
        <v>0</v>
      </c>
      <c r="N50">
        <f>IFERROR(INDEX(nakshatram!$A$1:$A$27, MATCH('Raw data'!E50, nakshatram!$C$1:$C$27, 0)), "Not Found")</f>
        <v>16</v>
      </c>
      <c r="O50" s="2">
        <f t="shared" si="39"/>
        <v>45434.303240740745</v>
      </c>
      <c r="P50" s="2" t="str">
        <f>IF('Raw data'!F50 = "పూర్తి", "", _xlfn.LET(
    _xlpm.RawData, 'Raw data'!F50,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A50 + TIME(_xlpm.HourPart, _xlpm.MinutePart, 0),
    _xlpm.AdjustedTime,
        IF(_xlpm.Prefix = "రా",
            IF(OR(_xlpm.HourPart=12,_xlpm.HourPart&lt;HOUR(T51)),A50+1,A50) + TIME(IF(_xlpm.HourPart &lt;= HOUR(T51), _xlpm.HourPart, _xlpm.HourPart + 12), _xlpm.MinutePart, 0),
        IF(_xlpm.Prefix = "తె",
            _xlpm.BaseTime + 1,
        IF(_xlpm.Prefix = "సా",
            A50 + TIME(12 + _xlpm.HourPart, _xlpm.MinutePart, 0),
        IF(LEFT(_xlpm.RawData, 1) = "ప",
            A50 + TIME(IF(AND(_xlpm.HourPart &gt;= HOUR(T51), _xlpm.HourPart &lt;= 12), _xlpm.HourPart, _xlpm.HourPart + 12), _xlpm.MinutePart, 0),
            _xlpm.BaseTime
        )))),
    _xlpm.isDateTime, ISNUMBER(DATEVALUE(P49)),
    _xlpm.adjustedResult,
        IF(AND(_xlpm.isDateTime, TEXT(_xlpm.AdjustedTime, "yyyy-MM-dd HH:mm") &lt; P49),
            _xlpm.AdjustedTime + 1,
            _xlpm.AdjustedTime),
    _xlpm.formattedResult, TEXT(_xlpm.adjustedResult, "yyyy-MM-dd HH:mm"),
    _xlpm.formattedResult
))</f>
        <v>2024-05-23 08:52</v>
      </c>
      <c r="Q50" s="4">
        <f t="shared" si="40"/>
        <v>0</v>
      </c>
      <c r="R50">
        <f>IF('Raw data'!F50="పూర్తి",1,0)</f>
        <v>0</v>
      </c>
      <c r="T50" t="str">
        <f>IF('Raw data'!G50="",T49,TEXT(SUBSTITUTE(SUBSTITUTE('Raw data'!G50, "సూ.ఉ.",""),".",":"), "hh:mm:ss"))</f>
        <v>05:30:00</v>
      </c>
      <c r="U50" t="str">
        <f>IF('Raw data'!H50="",U49,TEXT(SUBSTITUTE(SUBSTITUTE('Raw data'!H50, "సూ.అ.",""),".",":") + TIME(12, 0, 0), "hh:mm:ss"))</f>
        <v>18:23:00</v>
      </c>
    </row>
    <row r="51" spans="1:21" x14ac:dyDescent="0.35">
      <c r="A51" s="1">
        <f t="shared" si="31"/>
        <v>45436</v>
      </c>
      <c r="B51">
        <f t="shared" si="32"/>
        <v>38</v>
      </c>
      <c r="C51">
        <f t="shared" si="6"/>
        <v>1</v>
      </c>
      <c r="D51">
        <f t="shared" si="33"/>
        <v>1</v>
      </c>
      <c r="E51">
        <f t="shared" si="34"/>
        <v>5</v>
      </c>
      <c r="F51">
        <f>IFERROR(INDEX(vaaram!$A$1:$A$8, MATCH('Raw data'!B51, vaaram!$D$1:$D$8, 0)), "Not Found")</f>
        <v>6</v>
      </c>
      <c r="G51">
        <f t="shared" si="35"/>
        <v>2</v>
      </c>
      <c r="H51">
        <f t="shared" si="36"/>
        <v>2</v>
      </c>
      <c r="I51">
        <f>IFERROR(INDEX(thidhi!$A$1:$A$16, MATCH('Raw data'!C51, thidhi!$C$1:$C$16, 0)), "Not Found")</f>
        <v>1</v>
      </c>
      <c r="J51" s="2">
        <f t="shared" si="37"/>
        <v>45435.77685185185</v>
      </c>
      <c r="K51" t="str">
        <f>IF('Raw data'!D51 = "పూర్తి", "", _xlfn.LET(
    _xlpm.RawData, 'Raw data'!D51,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A51 + TIME(_xlpm.HourPart, _xlpm.MinutePart, 0),
    _xlpm.AdjustedTime,
        IF(_xlpm.Prefix = "రా",
            IF(OR(_xlpm.HourPart=12,_xlpm.HourPart&lt;HOUR(T52)),A51+1,A51) + TIME(IF(_xlpm.HourPart &lt;= HOUR(T52), _xlpm.HourPart, _xlpm.HourPart + 12), _xlpm.MinutePart, 0),
        IF(_xlpm.Prefix = "తె",
            _xlpm.BaseTime + 1,
        IF(_xlpm.Prefix = "సా",
            A51 + TIME(12 + _xlpm.HourPart, _xlpm.MinutePart, 0),
        IF(LEFT(_xlpm.RawData, 1) = "ప",
            A51 + TIME(IF(AND(_xlpm.HourPart &gt;= HOUR(T52), _xlpm.HourPart &lt;= 12), _xlpm.HourPart, _xlpm.HourPart + 12), _xlpm.MinutePart, 0),
            _xlpm.BaseTime
        )))),
    _xlpm.isDateTime, ISNUMBER(DATEVALUE(K50)),
    _xlpm.adjustedResult,
        IF(AND(_xlpm.isDateTime, TEXT(_xlpm.AdjustedTime, "yyyy-MM-dd HH:mm") &lt; K50),
            _xlpm.AdjustedTime + 1,
            _xlpm.AdjustedTime),
    _xlpm.formattedResult, TEXT(_xlpm.adjustedResult, "yyyy-MM-dd HH:mm"),
    _xlpm.formattedResult
))</f>
        <v>2024-05-24 18:52</v>
      </c>
      <c r="L51" s="4">
        <f t="shared" si="38"/>
        <v>0</v>
      </c>
      <c r="M51">
        <f>IF('Raw data'!D51="పూర్తి",1,0)</f>
        <v>0</v>
      </c>
      <c r="N51">
        <f>IFERROR(INDEX(nakshatram!$A$1:$A$27, MATCH('Raw data'!E51, nakshatram!$C$1:$C$27, 0)), "Not Found")</f>
        <v>17</v>
      </c>
      <c r="O51" s="2">
        <f t="shared" si="39"/>
        <v>45435.37060185185</v>
      </c>
      <c r="P51" s="2" t="str">
        <f>IF('Raw data'!F51 = "పూర్తి", "", _xlfn.LET(
    _xlpm.RawData, 'Raw data'!F51,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A51 + TIME(_xlpm.HourPart, _xlpm.MinutePart, 0),
    _xlpm.AdjustedTime,
        IF(_xlpm.Prefix = "రా",
            IF(OR(_xlpm.HourPart=12,_xlpm.HourPart&lt;HOUR(T52)),A51+1,A51) + TIME(IF(_xlpm.HourPart &lt;= HOUR(T52), _xlpm.HourPart, _xlpm.HourPart + 12), _xlpm.MinutePart, 0),
        IF(_xlpm.Prefix = "తె",
            _xlpm.BaseTime + 1,
        IF(_xlpm.Prefix = "సా",
            A51 + TIME(12 + _xlpm.HourPart, _xlpm.MinutePart, 0),
        IF(LEFT(_xlpm.RawData, 1) = "ప",
            A51 + TIME(IF(AND(_xlpm.HourPart &gt;= HOUR(T52), _xlpm.HourPart &lt;= 12), _xlpm.HourPart, _xlpm.HourPart + 12), _xlpm.MinutePart, 0),
            _xlpm.BaseTime
        )))),
    _xlpm.isDateTime, ISNUMBER(DATEVALUE(P50)),
    _xlpm.adjustedResult,
        IF(AND(_xlpm.isDateTime, TEXT(_xlpm.AdjustedTime, "yyyy-MM-dd HH:mm") &lt; P50),
            _xlpm.AdjustedTime + 1,
            _xlpm.AdjustedTime),
    _xlpm.formattedResult, TEXT(_xlpm.adjustedResult, "yyyy-MM-dd HH:mm"),
    _xlpm.formattedResult
))</f>
        <v>2024-05-24 09:58</v>
      </c>
      <c r="Q51" s="4">
        <f t="shared" si="40"/>
        <v>0</v>
      </c>
      <c r="R51">
        <f>IF('Raw data'!F51="పూర్తి",1,0)</f>
        <v>0</v>
      </c>
      <c r="T51" t="str">
        <f>IF('Raw data'!G51="",T50,TEXT(SUBSTITUTE(SUBSTITUTE('Raw data'!G51, "సూ.ఉ.",""),".",":"), "hh:mm:ss"))</f>
        <v>05:30:00</v>
      </c>
      <c r="U51" t="str">
        <f>IF('Raw data'!H51="",U50,TEXT(SUBSTITUTE(SUBSTITUTE('Raw data'!H51, "సూ.అ.",""),".",":") + TIME(12, 0, 0), "hh:mm:ss"))</f>
        <v>18:23:00</v>
      </c>
    </row>
    <row r="52" spans="1:21" x14ac:dyDescent="0.35">
      <c r="A52" s="1">
        <f t="shared" si="31"/>
        <v>45437</v>
      </c>
      <c r="B52">
        <f t="shared" si="32"/>
        <v>38</v>
      </c>
      <c r="C52">
        <f t="shared" si="6"/>
        <v>1</v>
      </c>
      <c r="D52">
        <f t="shared" si="33"/>
        <v>1</v>
      </c>
      <c r="E52">
        <f t="shared" si="34"/>
        <v>5</v>
      </c>
      <c r="F52">
        <f>IFERROR(INDEX(vaaram!$A$1:$A$8, MATCH('Raw data'!B52, vaaram!$D$1:$D$8, 0)), "Not Found")</f>
        <v>7</v>
      </c>
      <c r="G52">
        <f t="shared" si="35"/>
        <v>2</v>
      </c>
      <c r="H52">
        <f t="shared" si="36"/>
        <v>2</v>
      </c>
      <c r="I52">
        <f>IFERROR(INDEX(thidhi!$A$1:$A$16, MATCH('Raw data'!C52, thidhi!$C$1:$C$16, 0)), "Not Found")</f>
        <v>2</v>
      </c>
      <c r="J52" s="2">
        <f t="shared" si="37"/>
        <v>45436.787268518521</v>
      </c>
      <c r="K52" t="str">
        <f>IF('Raw data'!D52 = "పూర్తి", "", _xlfn.LET(
    _xlpm.RawData, 'Raw data'!D52,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A52 + TIME(_xlpm.HourPart, _xlpm.MinutePart, 0),
    _xlpm.AdjustedTime,
        IF(_xlpm.Prefix = "రా",
            IF(OR(_xlpm.HourPart=12,_xlpm.HourPart&lt;HOUR(T53)),A52+1,A52) + TIME(IF(_xlpm.HourPart &lt;= HOUR(T53), _xlpm.HourPart, _xlpm.HourPart + 12), _xlpm.MinutePart, 0),
        IF(_xlpm.Prefix = "తె",
            _xlpm.BaseTime + 1,
        IF(_xlpm.Prefix = "సా",
            A52 + TIME(12 + _xlpm.HourPart, _xlpm.MinutePart, 0),
        IF(LEFT(_xlpm.RawData, 1) = "ప",
            A52 + TIME(IF(AND(_xlpm.HourPart &gt;= HOUR(T53), _xlpm.HourPart &lt;= 12), _xlpm.HourPart, _xlpm.HourPart + 12), _xlpm.MinutePart, 0),
            _xlpm.BaseTime
        )))),
    _xlpm.isDateTime, ISNUMBER(DATEVALUE(K51)),
    _xlpm.adjustedResult,
        IF(AND(_xlpm.isDateTime, TEXT(_xlpm.AdjustedTime, "yyyy-MM-dd HH:mm") &lt; K51),
            _xlpm.AdjustedTime + 1,
            _xlpm.AdjustedTime),
    _xlpm.formattedResult, TEXT(_xlpm.adjustedResult, "yyyy-MM-dd HH:mm"),
    _xlpm.formattedResult
))</f>
        <v>2024-05-25 18:37</v>
      </c>
      <c r="L52" s="4">
        <f t="shared" si="38"/>
        <v>0</v>
      </c>
      <c r="M52">
        <f>IF('Raw data'!D52="పూర్తి",1,0)</f>
        <v>0</v>
      </c>
      <c r="N52">
        <f>IFERROR(INDEX(nakshatram!$A$1:$A$27, MATCH('Raw data'!E52, nakshatram!$C$1:$C$27, 0)), "Not Found")</f>
        <v>18</v>
      </c>
      <c r="O52" s="2">
        <f t="shared" si="39"/>
        <v>45436.416435185187</v>
      </c>
      <c r="P52" s="2" t="str">
        <f>IF('Raw data'!F52 = "పూర్తి", "", _xlfn.LET(
    _xlpm.RawData, 'Raw data'!F52,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A52 + TIME(_xlpm.HourPart, _xlpm.MinutePart, 0),
    _xlpm.AdjustedTime,
        IF(_xlpm.Prefix = "రా",
            IF(OR(_xlpm.HourPart=12,_xlpm.HourPart&lt;HOUR(T53)),A52+1,A52) + TIME(IF(_xlpm.HourPart &lt;= HOUR(T53), _xlpm.HourPart, _xlpm.HourPart + 12), _xlpm.MinutePart, 0),
        IF(_xlpm.Prefix = "తె",
            _xlpm.BaseTime + 1,
        IF(_xlpm.Prefix = "సా",
            A52 + TIME(12 + _xlpm.HourPart, _xlpm.MinutePart, 0),
        IF(LEFT(_xlpm.RawData, 1) = "ప",
            A52 + TIME(IF(AND(_xlpm.HourPart &gt;= HOUR(T53), _xlpm.HourPart &lt;= 12), _xlpm.HourPart, _xlpm.HourPart + 12), _xlpm.MinutePart, 0),
            _xlpm.BaseTime
        )))),
    _xlpm.isDateTime, ISNUMBER(DATEVALUE(P51)),
    _xlpm.adjustedResult,
        IF(AND(_xlpm.isDateTime, TEXT(_xlpm.AdjustedTime, "yyyy-MM-dd HH:mm") &lt; P51),
            _xlpm.AdjustedTime + 1,
            _xlpm.AdjustedTime),
    _xlpm.formattedResult, TEXT(_xlpm.adjustedResult, "yyyy-MM-dd HH:mm"),
    _xlpm.formattedResult
))</f>
        <v>2024-05-25 10:35</v>
      </c>
      <c r="Q52" s="4">
        <f t="shared" si="40"/>
        <v>0</v>
      </c>
      <c r="R52">
        <f>IF('Raw data'!F52="పూర్తి",1,0)</f>
        <v>0</v>
      </c>
      <c r="T52" t="str">
        <f>IF('Raw data'!G52="",T51,TEXT(SUBSTITUTE(SUBSTITUTE('Raw data'!G52, "సూ.ఉ.",""),".",":"), "hh:mm:ss"))</f>
        <v>05:30:00</v>
      </c>
      <c r="U52" t="str">
        <f>IF('Raw data'!H52="",U51,TEXT(SUBSTITUTE(SUBSTITUTE('Raw data'!H52, "సూ.అ.",""),".",":") + TIME(12, 0, 0), "hh:mm:ss"))</f>
        <v>18:23:00</v>
      </c>
    </row>
    <row r="53" spans="1:21" x14ac:dyDescent="0.35">
      <c r="A53" s="1">
        <f t="shared" ref="A53:A55" si="41">IF(F53=F52,A52,A52+1)</f>
        <v>45438</v>
      </c>
      <c r="B53">
        <f t="shared" ref="B53:B55" si="42">IF(OR(D52=D53, D52&lt;D53),B52,B52+1)</f>
        <v>38</v>
      </c>
      <c r="C53">
        <f t="shared" si="6"/>
        <v>1</v>
      </c>
      <c r="D53">
        <f t="shared" ref="D53:D55" si="43">INT((G53+1)/2)</f>
        <v>1</v>
      </c>
      <c r="E53">
        <f t="shared" ref="E53:E55" si="44">MONTH(A53)</f>
        <v>5</v>
      </c>
      <c r="F53">
        <f>IFERROR(INDEX(vaaram!$A$1:$A$8, MATCH('Raw data'!B53, vaaram!$D$1:$D$8, 0)), "Not Found")</f>
        <v>1</v>
      </c>
      <c r="G53">
        <f t="shared" ref="G53:G55" si="45">IF(OR(H52=H53, H52&lt;H53),G52,IF(G52=12,1,G52+1))</f>
        <v>2</v>
      </c>
      <c r="H53">
        <f t="shared" ref="H53:H55" si="46">IF(I53&lt;I52,IF(I52=15,2,1),H52)</f>
        <v>2</v>
      </c>
      <c r="I53">
        <f>IFERROR(INDEX(thidhi!$A$1:$A$16, MATCH('Raw data'!C53, thidhi!$C$1:$C$16, 0)), "Not Found")</f>
        <v>3</v>
      </c>
      <c r="J53" s="2">
        <f t="shared" ref="J53:J55" si="47">IF(K53=K52,J52,IF(M52=0,K52+100/86400,""))</f>
        <v>45437.77685185185</v>
      </c>
      <c r="K53" t="str">
        <f>IF('Raw data'!D53 = "పూర్తి", "", _xlfn.LET(
    _xlpm.RawData, 'Raw data'!D53,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A53 + TIME(_xlpm.HourPart, _xlpm.MinutePart, 0),
    _xlpm.AdjustedTime,
        IF(_xlpm.Prefix = "రా",
            IF(OR(_xlpm.HourPart=12,_xlpm.HourPart&lt;HOUR(T54)),A53+1,A53) + TIME(IF(_xlpm.HourPart &lt;= HOUR(T54), _xlpm.HourPart, _xlpm.HourPart + 12), _xlpm.MinutePart, 0),
        IF(_xlpm.Prefix = "తె",
            _xlpm.BaseTime + 1,
        IF(_xlpm.Prefix = "సా",
            A53 + TIME(12 + _xlpm.HourPart, _xlpm.MinutePart, 0),
        IF(LEFT(_xlpm.RawData, 1) = "ప",
            A53 + TIME(IF(AND(_xlpm.HourPart &gt;= HOUR(T54), _xlpm.HourPart &lt;= 12), _xlpm.HourPart, _xlpm.HourPart + 12), _xlpm.MinutePart, 0),
            _xlpm.BaseTime
        )))),
    _xlpm.isDateTime, ISNUMBER(DATEVALUE(K52)),
    _xlpm.adjustedResult,
        IF(AND(_xlpm.isDateTime, TEXT(_xlpm.AdjustedTime, "yyyy-MM-dd HH:mm") &lt; K52),
            _xlpm.AdjustedTime + 1,
            _xlpm.AdjustedTime),
    _xlpm.formattedResult, TEXT(_xlpm.adjustedResult, "yyyy-MM-dd HH:mm"),
    _xlpm.formattedResult
))</f>
        <v>2024-05-26 17:53</v>
      </c>
      <c r="L53" s="4">
        <f t="shared" ref="L53:L55" si="48">IF(A53=A54,IF(I53&lt;&gt;I54,1,0),0)</f>
        <v>0</v>
      </c>
      <c r="M53">
        <f>IF('Raw data'!D53="పూర్తి",1,0)</f>
        <v>0</v>
      </c>
      <c r="N53">
        <f>IFERROR(INDEX(nakshatram!$A$1:$A$27, MATCH('Raw data'!E53, nakshatram!$C$1:$C$27, 0)), "Not Found")</f>
        <v>19</v>
      </c>
      <c r="O53" s="2">
        <f t="shared" ref="O53:O55" si="49">IF(P53=P52,O52,IF(R52=0,P52+100/86400,""))</f>
        <v>45437.442129629628</v>
      </c>
      <c r="P53" s="2" t="str">
        <f>IF('Raw data'!F53 = "పూర్తి", "", _xlfn.LET(
    _xlpm.RawData, 'Raw data'!F53,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A53 + TIME(_xlpm.HourPart, _xlpm.MinutePart, 0),
    _xlpm.AdjustedTime,
        IF(_xlpm.Prefix = "రా",
            IF(OR(_xlpm.HourPart=12,_xlpm.HourPart&lt;HOUR(T54)),A53+1,A53) + TIME(IF(_xlpm.HourPart &lt;= HOUR(T54), _xlpm.HourPart, _xlpm.HourPart + 12), _xlpm.MinutePart, 0),
        IF(_xlpm.Prefix = "తె",
            _xlpm.BaseTime + 1,
        IF(_xlpm.Prefix = "సా",
            A53 + TIME(12 + _xlpm.HourPart, _xlpm.MinutePart, 0),
        IF(LEFT(_xlpm.RawData, 1) = "ప",
            A53 + TIME(IF(AND(_xlpm.HourPart &gt;= HOUR(T54), _xlpm.HourPart &lt;= 12), _xlpm.HourPart, _xlpm.HourPart + 12), _xlpm.MinutePart, 0),
            _xlpm.BaseTime
        )))),
    _xlpm.isDateTime, ISNUMBER(DATEVALUE(P52)),
    _xlpm.adjustedResult,
        IF(AND(_xlpm.isDateTime, TEXT(_xlpm.AdjustedTime, "yyyy-MM-dd HH:mm") &lt; P52),
            _xlpm.AdjustedTime + 1,
            _xlpm.AdjustedTime),
    _xlpm.formattedResult, TEXT(_xlpm.adjustedResult, "yyyy-MM-dd HH:mm"),
    _xlpm.formattedResult
))</f>
        <v>2024-05-26 10:44</v>
      </c>
      <c r="Q53" s="4">
        <f t="shared" ref="Q53:Q55" si="50">IF(A53=A54,IF(N53&lt;&gt;N54,1,0),0)</f>
        <v>0</v>
      </c>
      <c r="R53">
        <f>IF('Raw data'!F53="పూర్తి",1,0)</f>
        <v>0</v>
      </c>
      <c r="T53" t="str">
        <f>IF('Raw data'!G53="",T52,TEXT(SUBSTITUTE(SUBSTITUTE('Raw data'!G53, "సూ.ఉ.",""),".",":"), "hh:mm:ss"))</f>
        <v>05:30:00</v>
      </c>
      <c r="U53" t="str">
        <f>IF('Raw data'!H53="",U52,TEXT(SUBSTITUTE(SUBSTITUTE('Raw data'!H53, "సూ.అ.",""),".",":") + TIME(12, 0, 0), "hh:mm:ss"))</f>
        <v>18:23:00</v>
      </c>
    </row>
    <row r="54" spans="1:21" x14ac:dyDescent="0.35">
      <c r="A54" s="1">
        <f t="shared" si="41"/>
        <v>45439</v>
      </c>
      <c r="B54">
        <f t="shared" si="42"/>
        <v>38</v>
      </c>
      <c r="C54">
        <f t="shared" si="6"/>
        <v>1</v>
      </c>
      <c r="D54">
        <f t="shared" si="43"/>
        <v>1</v>
      </c>
      <c r="E54">
        <f t="shared" si="44"/>
        <v>5</v>
      </c>
      <c r="F54">
        <f>IFERROR(INDEX(vaaram!$A$1:$A$8, MATCH('Raw data'!B54, vaaram!$D$1:$D$8, 0)), "Not Found")</f>
        <v>2</v>
      </c>
      <c r="G54">
        <f t="shared" si="45"/>
        <v>2</v>
      </c>
      <c r="H54">
        <f t="shared" si="46"/>
        <v>2</v>
      </c>
      <c r="I54">
        <f>IFERROR(INDEX(thidhi!$A$1:$A$16, MATCH('Raw data'!C54, thidhi!$C$1:$C$16, 0)), "Not Found")</f>
        <v>4</v>
      </c>
      <c r="J54" s="2">
        <f t="shared" si="47"/>
        <v>45438.746296296296</v>
      </c>
      <c r="K54" t="str">
        <f>IF('Raw data'!D54 = "పూర్తి", "", _xlfn.LET(
    _xlpm.RawData, 'Raw data'!D54,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A54 + TIME(_xlpm.HourPart, _xlpm.MinutePart, 0),
    _xlpm.AdjustedTime,
        IF(_xlpm.Prefix = "రా",
            IF(OR(_xlpm.HourPart=12,_xlpm.HourPart&lt;HOUR(T55)),A54+1,A54) + TIME(IF(_xlpm.HourPart &lt;= HOUR(T55), _xlpm.HourPart, _xlpm.HourPart + 12), _xlpm.MinutePart, 0),
        IF(_xlpm.Prefix = "తె",
            _xlpm.BaseTime + 1,
        IF(_xlpm.Prefix = "సా",
            A54 + TIME(12 + _xlpm.HourPart, _xlpm.MinutePart, 0),
        IF(LEFT(_xlpm.RawData, 1) = "ప",
            A54 + TIME(IF(AND(_xlpm.HourPart &gt;= HOUR(T55), _xlpm.HourPart &lt;= 12), _xlpm.HourPart, _xlpm.HourPart + 12), _xlpm.MinutePart, 0),
            _xlpm.BaseTime
        )))),
    _xlpm.isDateTime, ISNUMBER(DATEVALUE(K53)),
    _xlpm.adjustedResult,
        IF(AND(_xlpm.isDateTime, TEXT(_xlpm.AdjustedTime, "yyyy-MM-dd HH:mm") &lt; K53),
            _xlpm.AdjustedTime + 1,
            _xlpm.AdjustedTime),
    _xlpm.formattedResult, TEXT(_xlpm.adjustedResult, "yyyy-MM-dd HH:mm"),
    _xlpm.formattedResult
))</f>
        <v>2024-05-27 16:42</v>
      </c>
      <c r="L54" s="4">
        <f t="shared" si="48"/>
        <v>0</v>
      </c>
      <c r="M54">
        <f>IF('Raw data'!D54="పూర్తి",1,0)</f>
        <v>0</v>
      </c>
      <c r="N54">
        <f>IFERROR(INDEX(nakshatram!$A$1:$A$27, MATCH('Raw data'!E54, nakshatram!$C$1:$C$27, 0)), "Not Found")</f>
        <v>20</v>
      </c>
      <c r="O54" s="2">
        <f t="shared" si="49"/>
        <v>45438.448379629634</v>
      </c>
      <c r="P54" s="2" t="str">
        <f>IF('Raw data'!F54 = "పూర్తి", "", _xlfn.LET(
    _xlpm.RawData, 'Raw data'!F54,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A54 + TIME(_xlpm.HourPart, _xlpm.MinutePart, 0),
    _xlpm.AdjustedTime,
        IF(_xlpm.Prefix = "రా",
            IF(OR(_xlpm.HourPart=12,_xlpm.HourPart&lt;HOUR(T55)),A54+1,A54) + TIME(IF(_xlpm.HourPart &lt;= HOUR(T55), _xlpm.HourPart, _xlpm.HourPart + 12), _xlpm.MinutePart, 0),
        IF(_xlpm.Prefix = "తె",
            _xlpm.BaseTime + 1,
        IF(_xlpm.Prefix = "సా",
            A54 + TIME(12 + _xlpm.HourPart, _xlpm.MinutePart, 0),
        IF(LEFT(_xlpm.RawData, 1) = "ప",
            A54 + TIME(IF(AND(_xlpm.HourPart &gt;= HOUR(T55), _xlpm.HourPart &lt;= 12), _xlpm.HourPart, _xlpm.HourPart + 12), _xlpm.MinutePart, 0),
            _xlpm.BaseTime
        )))),
    _xlpm.isDateTime, ISNUMBER(DATEVALUE(P53)),
    _xlpm.adjustedResult,
        IF(AND(_xlpm.isDateTime, TEXT(_xlpm.AdjustedTime, "yyyy-MM-dd HH:mm") &lt; P53),
            _xlpm.AdjustedTime + 1,
            _xlpm.AdjustedTime),
    _xlpm.formattedResult, TEXT(_xlpm.adjustedResult, "yyyy-MM-dd HH:mm"),
    _xlpm.formattedResult
))</f>
        <v>2024-05-27 10:25</v>
      </c>
      <c r="Q54" s="4">
        <f t="shared" si="50"/>
        <v>0</v>
      </c>
      <c r="R54">
        <f>IF('Raw data'!F54="పూర్తి",1,0)</f>
        <v>0</v>
      </c>
      <c r="T54" t="str">
        <f>IF('Raw data'!G54="",T53,TEXT(SUBSTITUTE(SUBSTITUTE('Raw data'!G54, "సూ.ఉ.",""),".",":"), "hh:mm:ss"))</f>
        <v>05:29:00</v>
      </c>
      <c r="U54" t="str">
        <f>IF('Raw data'!H54="",U53,TEXT(SUBSTITUTE(SUBSTITUTE('Raw data'!H54, "సూ.అ.",""),".",":") + TIME(12, 0, 0), "hh:mm:ss"))</f>
        <v>18:24:00</v>
      </c>
    </row>
    <row r="55" spans="1:21" x14ac:dyDescent="0.35">
      <c r="A55" s="1">
        <f t="shared" si="41"/>
        <v>45440</v>
      </c>
      <c r="B55">
        <f t="shared" si="42"/>
        <v>38</v>
      </c>
      <c r="C55">
        <f t="shared" si="6"/>
        <v>1</v>
      </c>
      <c r="D55">
        <f t="shared" si="43"/>
        <v>1</v>
      </c>
      <c r="E55">
        <f t="shared" si="44"/>
        <v>5</v>
      </c>
      <c r="F55">
        <f>IFERROR(INDEX(vaaram!$A$1:$A$8, MATCH('Raw data'!B55, vaaram!$D$1:$D$8, 0)), "Not Found")</f>
        <v>3</v>
      </c>
      <c r="G55">
        <f t="shared" si="45"/>
        <v>2</v>
      </c>
      <c r="H55">
        <f t="shared" si="46"/>
        <v>2</v>
      </c>
      <c r="I55">
        <f>IFERROR(INDEX(thidhi!$A$1:$A$16, MATCH('Raw data'!C55, thidhi!$C$1:$C$16, 0)), "Not Found")</f>
        <v>5</v>
      </c>
      <c r="J55" s="2">
        <f t="shared" si="47"/>
        <v>45439.69699074074</v>
      </c>
      <c r="K55" t="str">
        <f>IF('Raw data'!D55 = "పూర్తి", "", _xlfn.LET(
    _xlpm.RawData, 'Raw data'!D55,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A55 + TIME(_xlpm.HourPart, _xlpm.MinutePart, 0),
    _xlpm.AdjustedTime,
        IF(_xlpm.Prefix = "రా",
            IF(OR(_xlpm.HourPart=12,_xlpm.HourPart&lt;HOUR(T56)),A55+1,A55) + TIME(IF(_xlpm.HourPart &lt;= HOUR(T56), _xlpm.HourPart, _xlpm.HourPart + 12), _xlpm.MinutePart, 0),
        IF(_xlpm.Prefix = "తె",
            _xlpm.BaseTime + 1,
        IF(_xlpm.Prefix = "సా",
            A55 + TIME(12 + _xlpm.HourPart, _xlpm.MinutePart, 0),
        IF(LEFT(_xlpm.RawData, 1) = "ప",
            A55 + TIME(IF(AND(_xlpm.HourPart &gt;= HOUR(T56), _xlpm.HourPart &lt;= 12), _xlpm.HourPart, _xlpm.HourPart + 12), _xlpm.MinutePart, 0),
            _xlpm.BaseTime
        )))),
    _xlpm.isDateTime, ISNUMBER(DATEVALUE(K54)),
    _xlpm.adjustedResult,
        IF(AND(_xlpm.isDateTime, TEXT(_xlpm.AdjustedTime, "yyyy-MM-dd HH:mm") &lt; K54),
            _xlpm.AdjustedTime + 1,
            _xlpm.AdjustedTime),
    _xlpm.formattedResult, TEXT(_xlpm.adjustedResult, "yyyy-MM-dd HH:mm"),
    _xlpm.formattedResult
))</f>
        <v>2024-05-28 15:09</v>
      </c>
      <c r="L55" s="4">
        <f t="shared" si="48"/>
        <v>0</v>
      </c>
      <c r="M55">
        <f>IF('Raw data'!D55="పూర్తి",1,0)</f>
        <v>0</v>
      </c>
      <c r="N55">
        <f>IFERROR(INDEX(nakshatram!$A$1:$A$27, MATCH('Raw data'!E55, nakshatram!$C$1:$C$27, 0)), "Not Found")</f>
        <v>21</v>
      </c>
      <c r="O55" s="2">
        <f t="shared" si="49"/>
        <v>45439.43518518519</v>
      </c>
      <c r="P55" s="2" t="str">
        <f>IF('Raw data'!F55 = "పూర్తి", "", _xlfn.LET(
    _xlpm.RawData, 'Raw data'!F55,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A55 + TIME(_xlpm.HourPart, _xlpm.MinutePart, 0),
    _xlpm.AdjustedTime,
        IF(_xlpm.Prefix = "రా",
            IF(OR(_xlpm.HourPart=12,_xlpm.HourPart&lt;HOUR(T56)),A55+1,A55) + TIME(IF(_xlpm.HourPart &lt;= HOUR(T56), _xlpm.HourPart, _xlpm.HourPart + 12), _xlpm.MinutePart, 0),
        IF(_xlpm.Prefix = "తె",
            _xlpm.BaseTime + 1,
        IF(_xlpm.Prefix = "సా",
            A55 + TIME(12 + _xlpm.HourPart, _xlpm.MinutePart, 0),
        IF(LEFT(_xlpm.RawData, 1) = "ప",
            A55 + TIME(IF(AND(_xlpm.HourPart &gt;= HOUR(T56), _xlpm.HourPart &lt;= 12), _xlpm.HourPart, _xlpm.HourPart + 12), _xlpm.MinutePart, 0),
            _xlpm.BaseTime
        )))),
    _xlpm.isDateTime, ISNUMBER(DATEVALUE(P54)),
    _xlpm.adjustedResult,
        IF(AND(_xlpm.isDateTime, TEXT(_xlpm.AdjustedTime, "yyyy-MM-dd HH:mm") &lt; P54),
            _xlpm.AdjustedTime + 1,
            _xlpm.AdjustedTime),
    _xlpm.formattedResult, TEXT(_xlpm.adjustedResult, "yyyy-MM-dd HH:mm"),
    _xlpm.formattedResult
))</f>
        <v>2024-05-28 09:43</v>
      </c>
      <c r="Q55" s="4">
        <f t="shared" si="50"/>
        <v>0</v>
      </c>
      <c r="R55">
        <f>IF('Raw data'!F55="పూర్తి",1,0)</f>
        <v>0</v>
      </c>
      <c r="T55" t="str">
        <f>IF('Raw data'!G55="",T54,TEXT(SUBSTITUTE(SUBSTITUTE('Raw data'!G55, "సూ.ఉ.",""),".",":"), "hh:mm:ss"))</f>
        <v>05:29:00</v>
      </c>
      <c r="U55" t="str">
        <f>IF('Raw data'!H55="",U54,TEXT(SUBSTITUTE(SUBSTITUTE('Raw data'!H55, "సూ.అ.",""),".",":") + TIME(12, 0, 0), "hh:mm:ss"))</f>
        <v>18:25:00</v>
      </c>
    </row>
    <row r="56" spans="1:21" x14ac:dyDescent="0.35">
      <c r="A56" s="1">
        <f t="shared" ref="A56:A64" si="51">IF(F56=F55,A55,A55+1)</f>
        <v>45441</v>
      </c>
      <c r="B56">
        <f t="shared" ref="B56:B64" si="52">IF(OR(D55=D56, D55&lt;D56),B55,B55+1)</f>
        <v>38</v>
      </c>
      <c r="C56">
        <f t="shared" si="6"/>
        <v>1</v>
      </c>
      <c r="D56">
        <f t="shared" ref="D56:D64" si="53">INT((G56+1)/2)</f>
        <v>1</v>
      </c>
      <c r="E56">
        <f t="shared" ref="E56:E64" si="54">MONTH(A56)</f>
        <v>5</v>
      </c>
      <c r="F56">
        <f>IFERROR(INDEX(vaaram!$A$1:$A$8, MATCH('Raw data'!B56, vaaram!$D$1:$D$8, 0)), "Not Found")</f>
        <v>4</v>
      </c>
      <c r="G56">
        <f t="shared" ref="G56:G64" si="55">IF(OR(H55=H56, H55&lt;H56),G55,IF(G55=12,1,G55+1))</f>
        <v>2</v>
      </c>
      <c r="H56">
        <f t="shared" ref="H56:H64" si="56">IF(I56&lt;I55,IF(I55=15,2,1),H55)</f>
        <v>2</v>
      </c>
      <c r="I56">
        <f>IFERROR(INDEX(thidhi!$A$1:$A$16, MATCH('Raw data'!C56, thidhi!$C$1:$C$16, 0)), "Not Found")</f>
        <v>6</v>
      </c>
      <c r="J56" s="2">
        <f t="shared" ref="J56:J64" si="57">IF(K56=K55,J55,IF(M55=0,K55+100/86400,""))</f>
        <v>45440.632407407407</v>
      </c>
      <c r="K56" t="str">
        <f>IF('Raw data'!D56 = "పూర్తి", "", _xlfn.LET(
    _xlpm.RawData, 'Raw data'!D56,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A56 + TIME(_xlpm.HourPart, _xlpm.MinutePart, 0),
    _xlpm.AdjustedTime,
        IF(_xlpm.Prefix = "రా",
            IF(OR(_xlpm.HourPart=12,_xlpm.HourPart&lt;HOUR(T57)),A56+1,A56) + TIME(IF(_xlpm.HourPart &lt;= HOUR(T57), _xlpm.HourPart, _xlpm.HourPart + 12), _xlpm.MinutePart, 0),
        IF(_xlpm.Prefix = "తె",
            _xlpm.BaseTime + 1,
        IF(_xlpm.Prefix = "సా",
            A56 + TIME(12 + _xlpm.HourPart, _xlpm.MinutePart, 0),
        IF(LEFT(_xlpm.RawData, 1) = "ప",
            A56 + TIME(IF(AND(_xlpm.HourPart &gt;= HOUR(T57), _xlpm.HourPart &lt;= 12), _xlpm.HourPart, _xlpm.HourPart + 12), _xlpm.MinutePart, 0),
            _xlpm.BaseTime
        )))),
    _xlpm.isDateTime, ISNUMBER(DATEVALUE(K55)),
    _xlpm.adjustedResult,
        IF(AND(_xlpm.isDateTime, TEXT(_xlpm.AdjustedTime, "yyyy-MM-dd HH:mm") &lt; K55),
            _xlpm.AdjustedTime + 1,
            _xlpm.AdjustedTime),
    _xlpm.formattedResult, TEXT(_xlpm.adjustedResult, "yyyy-MM-dd HH:mm"),
    _xlpm.formattedResult
))</f>
        <v>2024-05-29 13:16</v>
      </c>
      <c r="L56" s="4">
        <f t="shared" ref="L56:L64" si="58">IF(A56=A57,IF(I56&lt;&gt;I57,1,0),0)</f>
        <v>0</v>
      </c>
      <c r="M56">
        <f>IF('Raw data'!D56="పూర్తి",1,0)</f>
        <v>0</v>
      </c>
      <c r="N56">
        <f>IFERROR(INDEX(nakshatram!$A$1:$A$27, MATCH('Raw data'!E56, nakshatram!$C$1:$C$27, 0)), "Not Found")</f>
        <v>22</v>
      </c>
      <c r="O56" s="2">
        <f t="shared" ref="O56:O64" si="59">IF(P56=P55,O55,IF(R55=0,P55+100/86400,""))</f>
        <v>45440.406018518523</v>
      </c>
      <c r="P56" s="2" t="str">
        <f>IF('Raw data'!F56 = "పూర్తి", "", _xlfn.LET(
    _xlpm.RawData, 'Raw data'!F56,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A56 + TIME(_xlpm.HourPart, _xlpm.MinutePart, 0),
    _xlpm.AdjustedTime,
        IF(_xlpm.Prefix = "రా",
            IF(OR(_xlpm.HourPart=12,_xlpm.HourPart&lt;HOUR(T57)),A56+1,A56) + TIME(IF(_xlpm.HourPart &lt;= HOUR(T57), _xlpm.HourPart, _xlpm.HourPart + 12), _xlpm.MinutePart, 0),
        IF(_xlpm.Prefix = "తె",
            _xlpm.BaseTime + 1,
        IF(_xlpm.Prefix = "సా",
            A56 + TIME(12 + _xlpm.HourPart, _xlpm.MinutePart, 0),
        IF(LEFT(_xlpm.RawData, 1) = "ప",
            A56 + TIME(IF(AND(_xlpm.HourPart &gt;= HOUR(T57), _xlpm.HourPart &lt;= 12), _xlpm.HourPart, _xlpm.HourPart + 12), _xlpm.MinutePart, 0),
            _xlpm.BaseTime
        )))),
    _xlpm.isDateTime, ISNUMBER(DATEVALUE(P55)),
    _xlpm.adjustedResult,
        IF(AND(_xlpm.isDateTime, TEXT(_xlpm.AdjustedTime, "yyyy-MM-dd HH:mm") &lt; P55),
            _xlpm.AdjustedTime + 1,
            _xlpm.AdjustedTime),
    _xlpm.formattedResult, TEXT(_xlpm.adjustedResult, "yyyy-MM-dd HH:mm"),
    _xlpm.formattedResult
))</f>
        <v>2024-05-29 08:40</v>
      </c>
      <c r="Q56" s="4">
        <f t="shared" ref="Q56:Q64" si="60">IF(A56=A57,IF(N56&lt;&gt;N57,1,0),0)</f>
        <v>0</v>
      </c>
      <c r="R56">
        <f>IF('Raw data'!F56="పూర్తి",1,0)</f>
        <v>0</v>
      </c>
      <c r="T56" t="str">
        <f>IF('Raw data'!G56="",T55,TEXT(SUBSTITUTE(SUBSTITUTE('Raw data'!G56, "సూ.ఉ.",""),".",":"), "hh:mm:ss"))</f>
        <v>05:29:00</v>
      </c>
      <c r="U56" t="str">
        <f>IF('Raw data'!H56="",U55,TEXT(SUBSTITUTE(SUBSTITUTE('Raw data'!H56, "సూ.అ.",""),".",":") + TIME(12, 0, 0), "hh:mm:ss"))</f>
        <v>18:25:00</v>
      </c>
    </row>
    <row r="57" spans="1:21" x14ac:dyDescent="0.35">
      <c r="A57" s="1">
        <f t="shared" si="51"/>
        <v>45442</v>
      </c>
      <c r="B57">
        <f t="shared" si="52"/>
        <v>38</v>
      </c>
      <c r="C57">
        <f t="shared" si="6"/>
        <v>1</v>
      </c>
      <c r="D57">
        <f t="shared" si="53"/>
        <v>1</v>
      </c>
      <c r="E57">
        <f t="shared" si="54"/>
        <v>5</v>
      </c>
      <c r="F57">
        <f>IFERROR(INDEX(vaaram!$A$1:$A$8, MATCH('Raw data'!B57, vaaram!$D$1:$D$8, 0)), "Not Found")</f>
        <v>5</v>
      </c>
      <c r="G57">
        <f t="shared" si="55"/>
        <v>2</v>
      </c>
      <c r="H57">
        <f t="shared" si="56"/>
        <v>2</v>
      </c>
      <c r="I57">
        <f>IFERROR(INDEX(thidhi!$A$1:$A$16, MATCH('Raw data'!C57, thidhi!$C$1:$C$16, 0)), "Not Found")</f>
        <v>7</v>
      </c>
      <c r="J57" s="2">
        <f t="shared" si="57"/>
        <v>45441.553935185184</v>
      </c>
      <c r="K57" t="str">
        <f>IF('Raw data'!D57 = "పూర్తి", "", _xlfn.LET(
    _xlpm.RawData, 'Raw data'!D57,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A57 + TIME(_xlpm.HourPart, _xlpm.MinutePart, 0),
    _xlpm.AdjustedTime,
        IF(_xlpm.Prefix = "రా",
            IF(OR(_xlpm.HourPart=12,_xlpm.HourPart&lt;HOUR(T58)),A57+1,A57) + TIME(IF(_xlpm.HourPart &lt;= HOUR(T58), _xlpm.HourPart, _xlpm.HourPart + 12), _xlpm.MinutePart, 0),
        IF(_xlpm.Prefix = "తె",
            _xlpm.BaseTime + 1,
        IF(_xlpm.Prefix = "సా",
            A57 + TIME(12 + _xlpm.HourPart, _xlpm.MinutePart, 0),
        IF(LEFT(_xlpm.RawData, 1) = "ప",
            A57 + TIME(IF(AND(_xlpm.HourPart &gt;= HOUR(T58), _xlpm.HourPart &lt;= 12), _xlpm.HourPart, _xlpm.HourPart + 12), _xlpm.MinutePart, 0),
            _xlpm.BaseTime
        )))),
    _xlpm.isDateTime, ISNUMBER(DATEVALUE(K56)),
    _xlpm.adjustedResult,
        IF(AND(_xlpm.isDateTime, TEXT(_xlpm.AdjustedTime, "yyyy-MM-dd HH:mm") &lt; K56),
            _xlpm.AdjustedTime + 1,
            _xlpm.AdjustedTime),
    _xlpm.formattedResult, TEXT(_xlpm.adjustedResult, "yyyy-MM-dd HH:mm"),
    _xlpm.formattedResult
))</f>
        <v>2024-05-30 11:07</v>
      </c>
      <c r="L57" s="4">
        <f t="shared" si="58"/>
        <v>0</v>
      </c>
      <c r="M57">
        <f>IF('Raw data'!D57="పూర్తి",1,0)</f>
        <v>0</v>
      </c>
      <c r="N57">
        <f>IFERROR(INDEX(nakshatram!$A$1:$A$27, MATCH('Raw data'!E57, nakshatram!$C$1:$C$27, 0)), "Not Found")</f>
        <v>23</v>
      </c>
      <c r="O57" s="2">
        <f t="shared" si="59"/>
        <v>45441.362268518518</v>
      </c>
      <c r="P57" s="2" t="str">
        <f>IF('Raw data'!F57 = "పూర్తి", "", _xlfn.LET(
    _xlpm.RawData, 'Raw data'!F57,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A57 + TIME(_xlpm.HourPart, _xlpm.MinutePart, 0),
    _xlpm.AdjustedTime,
        IF(_xlpm.Prefix = "రా",
            IF(OR(_xlpm.HourPart=12,_xlpm.HourPart&lt;HOUR(T58)),A57+1,A57) + TIME(IF(_xlpm.HourPart &lt;= HOUR(T58), _xlpm.HourPart, _xlpm.HourPart + 12), _xlpm.MinutePart, 0),
        IF(_xlpm.Prefix = "తె",
            _xlpm.BaseTime + 1,
        IF(_xlpm.Prefix = "సా",
            A57 + TIME(12 + _xlpm.HourPart, _xlpm.MinutePart, 0),
        IF(LEFT(_xlpm.RawData, 1) = "ప",
            A57 + TIME(IF(AND(_xlpm.HourPart &gt;= HOUR(T58), _xlpm.HourPart &lt;= 12), _xlpm.HourPart, _xlpm.HourPart + 12), _xlpm.MinutePart, 0),
            _xlpm.BaseTime
        )))),
    _xlpm.isDateTime, ISNUMBER(DATEVALUE(P56)),
    _xlpm.adjustedResult,
        IF(AND(_xlpm.isDateTime, TEXT(_xlpm.AdjustedTime, "yyyy-MM-dd HH:mm") &lt; P56),
            _xlpm.AdjustedTime + 1,
            _xlpm.AdjustedTime),
    _xlpm.formattedResult, TEXT(_xlpm.adjustedResult, "yyyy-MM-dd HH:mm"),
    _xlpm.formattedResult
))</f>
        <v>2024-05-30 07:20</v>
      </c>
      <c r="Q57" s="4">
        <f t="shared" si="60"/>
        <v>0</v>
      </c>
      <c r="R57">
        <f>IF('Raw data'!F57="పూర్తి",1,0)</f>
        <v>0</v>
      </c>
      <c r="T57" t="str">
        <f>IF('Raw data'!G57="",T56,TEXT(SUBSTITUTE(SUBSTITUTE('Raw data'!G57, "సూ.ఉ.",""),".",":"), "hh:mm:ss"))</f>
        <v>05:29:00</v>
      </c>
      <c r="U57" t="str">
        <f>IF('Raw data'!H57="",U56,TEXT(SUBSTITUTE(SUBSTITUTE('Raw data'!H57, "సూ.అ.",""),".",":") + TIME(12, 0, 0), "hh:mm:ss"))</f>
        <v>18:26:00</v>
      </c>
    </row>
    <row r="58" spans="1:21" x14ac:dyDescent="0.35">
      <c r="A58" s="1">
        <f t="shared" si="51"/>
        <v>45443</v>
      </c>
      <c r="B58">
        <f t="shared" si="52"/>
        <v>38</v>
      </c>
      <c r="C58">
        <f t="shared" si="6"/>
        <v>1</v>
      </c>
      <c r="D58">
        <f t="shared" si="53"/>
        <v>1</v>
      </c>
      <c r="E58">
        <f t="shared" si="54"/>
        <v>5</v>
      </c>
      <c r="F58">
        <f>IFERROR(INDEX(vaaram!$A$1:$A$8, MATCH('Raw data'!B58, vaaram!$D$1:$D$8, 0)), "Not Found")</f>
        <v>6</v>
      </c>
      <c r="G58">
        <f t="shared" si="55"/>
        <v>2</v>
      </c>
      <c r="H58">
        <f t="shared" si="56"/>
        <v>2</v>
      </c>
      <c r="I58">
        <f>IFERROR(INDEX(thidhi!$A$1:$A$16, MATCH('Raw data'!C58, thidhi!$C$1:$C$16, 0)), "Not Found")</f>
        <v>8</v>
      </c>
      <c r="J58" s="2">
        <f t="shared" si="57"/>
        <v>45442.46435185185</v>
      </c>
      <c r="K58" t="str">
        <f>IF('Raw data'!D58 = "పూర్తి", "", _xlfn.LET(
    _xlpm.RawData, 'Raw data'!D58,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A58 + TIME(_xlpm.HourPart, _xlpm.MinutePart, 0),
    _xlpm.AdjustedTime,
        IF(_xlpm.Prefix = "రా",
            IF(OR(_xlpm.HourPart=12,_xlpm.HourPart&lt;HOUR(T59)),A58+1,A58) + TIME(IF(_xlpm.HourPart &lt;= HOUR(T59), _xlpm.HourPart, _xlpm.HourPart + 12), _xlpm.MinutePart, 0),
        IF(_xlpm.Prefix = "తె",
            _xlpm.BaseTime + 1,
        IF(_xlpm.Prefix = "సా",
            A58 + TIME(12 + _xlpm.HourPart, _xlpm.MinutePart, 0),
        IF(LEFT(_xlpm.RawData, 1) = "ప",
            A58 + TIME(IF(AND(_xlpm.HourPart &gt;= HOUR(T59), _xlpm.HourPart &lt;= 12), _xlpm.HourPart, _xlpm.HourPart + 12), _xlpm.MinutePart, 0),
            _xlpm.BaseTime
        )))),
    _xlpm.isDateTime, ISNUMBER(DATEVALUE(K57)),
    _xlpm.adjustedResult,
        IF(AND(_xlpm.isDateTime, TEXT(_xlpm.AdjustedTime, "yyyy-MM-dd HH:mm") &lt; K57),
            _xlpm.AdjustedTime + 1,
            _xlpm.AdjustedTime),
    _xlpm.formattedResult, TEXT(_xlpm.adjustedResult, "yyyy-MM-dd HH:mm"),
    _xlpm.formattedResult
))</f>
        <v>2024-05-31 08:46</v>
      </c>
      <c r="L58" s="4">
        <f t="shared" si="58"/>
        <v>0</v>
      </c>
      <c r="M58">
        <f>IF('Raw data'!D58="పూర్తి",1,0)</f>
        <v>0</v>
      </c>
      <c r="N58">
        <f>IFERROR(INDEX(nakshatram!$A$1:$A$27, MATCH('Raw data'!E58, nakshatram!$C$1:$C$27, 0)), "Not Found")</f>
        <v>24</v>
      </c>
      <c r="O58" s="2">
        <f t="shared" si="59"/>
        <v>45442.306712962964</v>
      </c>
      <c r="P58" s="2" t="str">
        <f>IF('Raw data'!F58 = "పూర్తి", "", _xlfn.LET(
    _xlpm.RawData, 'Raw data'!F58,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A58 + TIME(_xlpm.HourPart, _xlpm.MinutePart, 0),
    _xlpm.AdjustedTime,
        IF(_xlpm.Prefix = "రా",
            IF(OR(_xlpm.HourPart=12,_xlpm.HourPart&lt;HOUR(T59)),A58+1,A58) + TIME(IF(_xlpm.HourPart &lt;= HOUR(T59), _xlpm.HourPart, _xlpm.HourPart + 12), _xlpm.MinutePart, 0),
        IF(_xlpm.Prefix = "తె",
            _xlpm.BaseTime + 1,
        IF(_xlpm.Prefix = "సా",
            A58 + TIME(12 + _xlpm.HourPart, _xlpm.MinutePart, 0),
        IF(LEFT(_xlpm.RawData, 1) = "ప",
            A58 + TIME(IF(AND(_xlpm.HourPart &gt;= HOUR(T59), _xlpm.HourPart &lt;= 12), _xlpm.HourPart, _xlpm.HourPart + 12), _xlpm.MinutePart, 0),
            _xlpm.BaseTime
        )))),
    _xlpm.isDateTime, ISNUMBER(DATEVALUE(P57)),
    _xlpm.adjustedResult,
        IF(AND(_xlpm.isDateTime, TEXT(_xlpm.AdjustedTime, "yyyy-MM-dd HH:mm") &lt; P57),
            _xlpm.AdjustedTime + 1,
            _xlpm.AdjustedTime),
    _xlpm.formattedResult, TEXT(_xlpm.adjustedResult, "yyyy-MM-dd HH:mm"),
    _xlpm.formattedResult
))</f>
        <v>2024-05-31 05:48</v>
      </c>
      <c r="Q58" s="4">
        <f t="shared" si="60"/>
        <v>1</v>
      </c>
      <c r="R58">
        <f>IF('Raw data'!F58="పూర్తి",1,0)</f>
        <v>0</v>
      </c>
      <c r="T58" t="str">
        <f>IF('Raw data'!G58="",T57,TEXT(SUBSTITUTE(SUBSTITUTE('Raw data'!G58, "సూ.ఉ.",""),".",":"), "hh:mm:ss"))</f>
        <v>05:28:00</v>
      </c>
      <c r="U58" t="str">
        <f>IF('Raw data'!H58="",U57,TEXT(SUBSTITUTE(SUBSTITUTE('Raw data'!H58, "సూ.అ.",""),".",":") + TIME(12, 0, 0), "hh:mm:ss"))</f>
        <v>18:26:00</v>
      </c>
    </row>
    <row r="59" spans="1:21" x14ac:dyDescent="0.35">
      <c r="A59" s="1">
        <f t="shared" si="51"/>
        <v>45443</v>
      </c>
      <c r="B59">
        <f t="shared" si="52"/>
        <v>38</v>
      </c>
      <c r="C59">
        <f t="shared" si="6"/>
        <v>1</v>
      </c>
      <c r="D59">
        <f t="shared" si="53"/>
        <v>1</v>
      </c>
      <c r="E59">
        <f t="shared" si="54"/>
        <v>5</v>
      </c>
      <c r="F59">
        <f>IFERROR(INDEX(vaaram!$A$1:$A$8, MATCH('Raw data'!B59, vaaram!$D$1:$D$8, 0)), "Not Found")</f>
        <v>6</v>
      </c>
      <c r="G59">
        <f t="shared" si="55"/>
        <v>2</v>
      </c>
      <c r="H59">
        <f t="shared" si="56"/>
        <v>2</v>
      </c>
      <c r="I59">
        <f>IFERROR(INDEX(thidhi!$A$1:$A$16, MATCH('Raw data'!C59, thidhi!$C$1:$C$16, 0)), "Not Found")</f>
        <v>8</v>
      </c>
      <c r="J59" s="2">
        <f t="shared" si="57"/>
        <v>45442.46435185185</v>
      </c>
      <c r="K59" t="str">
        <f>IF('Raw data'!D59 = "పూర్తి", "", _xlfn.LET(
    _xlpm.RawData, 'Raw data'!D59,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A59 + TIME(_xlpm.HourPart, _xlpm.MinutePart, 0),
    _xlpm.AdjustedTime,
        IF(_xlpm.Prefix = "రా",
            IF(OR(_xlpm.HourPart=12,_xlpm.HourPart&lt;HOUR(T60)),A59+1,A59) + TIME(IF(_xlpm.HourPart &lt;= HOUR(T60), _xlpm.HourPart, _xlpm.HourPart + 12), _xlpm.MinutePart, 0),
        IF(_xlpm.Prefix = "తె",
            _xlpm.BaseTime + 1,
        IF(_xlpm.Prefix = "సా",
            A59 + TIME(12 + _xlpm.HourPart, _xlpm.MinutePart, 0),
        IF(LEFT(_xlpm.RawData, 1) = "ప",
            A59 + TIME(IF(AND(_xlpm.HourPart &gt;= HOUR(T60), _xlpm.HourPart &lt;= 12), _xlpm.HourPart, _xlpm.HourPart + 12), _xlpm.MinutePart, 0),
            _xlpm.BaseTime
        )))),
    _xlpm.isDateTime, ISNUMBER(DATEVALUE(K58)),
    _xlpm.adjustedResult,
        IF(AND(_xlpm.isDateTime, TEXT(_xlpm.AdjustedTime, "yyyy-MM-dd HH:mm") &lt; K58),
            _xlpm.AdjustedTime + 1,
            _xlpm.AdjustedTime),
    _xlpm.formattedResult, TEXT(_xlpm.adjustedResult, "yyyy-MM-dd HH:mm"),
    _xlpm.formattedResult
))</f>
        <v>2024-05-31 08:46</v>
      </c>
      <c r="L59" s="4">
        <f t="shared" si="58"/>
        <v>0</v>
      </c>
      <c r="M59">
        <f>IF('Raw data'!D59="పూర్తి",1,0)</f>
        <v>0</v>
      </c>
      <c r="N59">
        <f>IFERROR(INDEX(nakshatram!$A$1:$A$27, MATCH('Raw data'!E59, nakshatram!$C$1:$C$27, 0)), "Not Found")</f>
        <v>25</v>
      </c>
      <c r="O59" s="2">
        <f t="shared" si="59"/>
        <v>45443.242824074077</v>
      </c>
      <c r="P59" s="2" t="str">
        <f>IF('Raw data'!F59 = "పూర్తి", "", _xlfn.LET(
    _xlpm.RawData, 'Raw data'!F59,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A59 + TIME(_xlpm.HourPart, _xlpm.MinutePart, 0),
    _xlpm.AdjustedTime,
        IF(_xlpm.Prefix = "రా",
            IF(OR(_xlpm.HourPart=12,_xlpm.HourPart&lt;HOUR(T60)),A59+1,A59) + TIME(IF(_xlpm.HourPart &lt;= HOUR(T60), _xlpm.HourPart, _xlpm.HourPart + 12), _xlpm.MinutePart, 0),
        IF(_xlpm.Prefix = "తె",
            _xlpm.BaseTime + 1,
        IF(_xlpm.Prefix = "సా",
            A59 + TIME(12 + _xlpm.HourPart, _xlpm.MinutePart, 0),
        IF(LEFT(_xlpm.RawData, 1) = "ప",
            A59 + TIME(IF(AND(_xlpm.HourPart &gt;= HOUR(T60), _xlpm.HourPart &lt;= 12), _xlpm.HourPart, _xlpm.HourPart + 12), _xlpm.MinutePart, 0),
            _xlpm.BaseTime
        )))),
    _xlpm.isDateTime, ISNUMBER(DATEVALUE(P58)),
    _xlpm.adjustedResult,
        IF(AND(_xlpm.isDateTime, TEXT(_xlpm.AdjustedTime, "yyyy-MM-dd HH:mm") &lt; P58),
            _xlpm.AdjustedTime + 1,
            _xlpm.AdjustedTime),
    _xlpm.formattedResult, TEXT(_xlpm.adjustedResult, "yyyy-MM-dd HH:mm"),
    _xlpm.formattedResult
))</f>
        <v>2024-06-01 04:10</v>
      </c>
      <c r="Q59" s="4">
        <f t="shared" si="60"/>
        <v>0</v>
      </c>
      <c r="R59">
        <f>IF('Raw data'!F59="పూర్తి",1,0)</f>
        <v>0</v>
      </c>
      <c r="T59" t="str">
        <f>IF('Raw data'!G59="",T58,TEXT(SUBSTITUTE(SUBSTITUTE('Raw data'!G59, "సూ.ఉ.",""),".",":"), "hh:mm:ss"))</f>
        <v>05:28:00</v>
      </c>
      <c r="U59" t="str">
        <f>IF('Raw data'!H59="",U58,TEXT(SUBSTITUTE(SUBSTITUTE('Raw data'!H59, "సూ.అ.",""),".",":") + TIME(12, 0, 0), "hh:mm:ss"))</f>
        <v>18:26:00</v>
      </c>
    </row>
    <row r="60" spans="1:21" x14ac:dyDescent="0.35">
      <c r="A60" s="1">
        <f t="shared" si="51"/>
        <v>45444</v>
      </c>
      <c r="B60">
        <f t="shared" si="52"/>
        <v>38</v>
      </c>
      <c r="C60">
        <f t="shared" si="6"/>
        <v>1</v>
      </c>
      <c r="D60">
        <f t="shared" si="53"/>
        <v>1</v>
      </c>
      <c r="E60">
        <f t="shared" si="54"/>
        <v>6</v>
      </c>
      <c r="F60">
        <f>IFERROR(INDEX(vaaram!$A$1:$A$8, MATCH('Raw data'!B60, vaaram!$D$1:$D$8, 0)), "Not Found")</f>
        <v>7</v>
      </c>
      <c r="G60">
        <f t="shared" si="55"/>
        <v>2</v>
      </c>
      <c r="H60">
        <f t="shared" si="56"/>
        <v>2</v>
      </c>
      <c r="I60">
        <f>IFERROR(INDEX(thidhi!$A$1:$A$16, MATCH('Raw data'!C60, thidhi!$C$1:$C$16, 0)), "Not Found")</f>
        <v>9</v>
      </c>
      <c r="J60" s="2">
        <f t="shared" si="57"/>
        <v>45443.366435185184</v>
      </c>
      <c r="K60" t="str">
        <f>IF('Raw data'!D60 = "పూర్తి", "", _xlfn.LET(
    _xlpm.RawData, 'Raw data'!D60,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A60 + TIME(_xlpm.HourPart, _xlpm.MinutePart, 0),
    _xlpm.AdjustedTime,
        IF(_xlpm.Prefix = "రా",
            IF(OR(_xlpm.HourPart=12,_xlpm.HourPart&lt;HOUR(T61)),A60+1,A60) + TIME(IF(_xlpm.HourPart &lt;= HOUR(T61), _xlpm.HourPart, _xlpm.HourPart + 12), _xlpm.MinutePart, 0),
        IF(_xlpm.Prefix = "తె",
            _xlpm.BaseTime + 1,
        IF(_xlpm.Prefix = "సా",
            A60 + TIME(12 + _xlpm.HourPart, _xlpm.MinutePart, 0),
        IF(LEFT(_xlpm.RawData, 1) = "ప",
            A60 + TIME(IF(AND(_xlpm.HourPart &gt;= HOUR(T61), _xlpm.HourPart &lt;= 12), _xlpm.HourPart, _xlpm.HourPart + 12), _xlpm.MinutePart, 0),
            _xlpm.BaseTime
        )))),
    _xlpm.isDateTime, ISNUMBER(DATEVALUE(K59)),
    _xlpm.adjustedResult,
        IF(AND(_xlpm.isDateTime, TEXT(_xlpm.AdjustedTime, "yyyy-MM-dd HH:mm") &lt; K59),
            _xlpm.AdjustedTime + 1,
            _xlpm.AdjustedTime),
    _xlpm.formattedResult, TEXT(_xlpm.adjustedResult, "yyyy-MM-dd HH:mm"),
    _xlpm.formattedResult
))</f>
        <v>2024-06-01 06:21</v>
      </c>
      <c r="L60" s="4">
        <f t="shared" si="58"/>
        <v>1</v>
      </c>
      <c r="M60">
        <f>IF('Raw data'!D60="పూర్తి",1,0)</f>
        <v>0</v>
      </c>
      <c r="N60">
        <f>IFERROR(INDEX(nakshatram!$A$1:$A$27, MATCH('Raw data'!E60, nakshatram!$C$1:$C$27, 0)), "Not Found")</f>
        <v>26</v>
      </c>
      <c r="O60" s="2">
        <f t="shared" si="59"/>
        <v>45444.174768518518</v>
      </c>
      <c r="P60" s="2" t="str">
        <f>IF('Raw data'!F60 = "పూర్తి", "", _xlfn.LET(
    _xlpm.RawData, 'Raw data'!F60,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A60 + TIME(_xlpm.HourPart, _xlpm.MinutePart, 0),
    _xlpm.AdjustedTime,
        IF(_xlpm.Prefix = "రా",
            IF(OR(_xlpm.HourPart=12,_xlpm.HourPart&lt;HOUR(T61)),A60+1,A60) + TIME(IF(_xlpm.HourPart &lt;= HOUR(T61), _xlpm.HourPart, _xlpm.HourPart + 12), _xlpm.MinutePart, 0),
        IF(_xlpm.Prefix = "తె",
            _xlpm.BaseTime + 1,
        IF(_xlpm.Prefix = "సా",
            A60 + TIME(12 + _xlpm.HourPart, _xlpm.MinutePart, 0),
        IF(LEFT(_xlpm.RawData, 1) = "ప",
            A60 + TIME(IF(AND(_xlpm.HourPart &gt;= HOUR(T61), _xlpm.HourPart &lt;= 12), _xlpm.HourPart, _xlpm.HourPart + 12), _xlpm.MinutePart, 0),
            _xlpm.BaseTime
        )))),
    _xlpm.isDateTime, ISNUMBER(DATEVALUE(P59)),
    _xlpm.adjustedResult,
        IF(AND(_xlpm.isDateTime, TEXT(_xlpm.AdjustedTime, "yyyy-MM-dd HH:mm") &lt; P59),
            _xlpm.AdjustedTime + 1,
            _xlpm.AdjustedTime),
    _xlpm.formattedResult, TEXT(_xlpm.adjustedResult, "yyyy-MM-dd HH:mm"),
    _xlpm.formattedResult
))</f>
        <v>2024-06-02 02:30</v>
      </c>
      <c r="Q60" s="4">
        <f t="shared" si="60"/>
        <v>0</v>
      </c>
      <c r="R60">
        <f>IF('Raw data'!F60="పూర్తి",1,0)</f>
        <v>0</v>
      </c>
      <c r="T60" t="str">
        <f>IF('Raw data'!G60="",T59,TEXT(SUBSTITUTE(SUBSTITUTE('Raw data'!G60, "సూ.ఉ.",""),".",":"), "hh:mm:ss"))</f>
        <v>05:28:00</v>
      </c>
      <c r="U60" t="str">
        <f>IF('Raw data'!H60="",U59,TEXT(SUBSTITUTE(SUBSTITUTE('Raw data'!H60, "సూ.అ.",""),".",":") + TIME(12, 0, 0), "hh:mm:ss"))</f>
        <v>18:27:00</v>
      </c>
    </row>
    <row r="61" spans="1:21" x14ac:dyDescent="0.35">
      <c r="A61" s="1">
        <f t="shared" si="51"/>
        <v>45444</v>
      </c>
      <c r="B61">
        <f t="shared" si="52"/>
        <v>38</v>
      </c>
      <c r="C61">
        <f t="shared" si="6"/>
        <v>1</v>
      </c>
      <c r="D61">
        <f t="shared" si="53"/>
        <v>1</v>
      </c>
      <c r="E61">
        <f t="shared" si="54"/>
        <v>6</v>
      </c>
      <c r="F61">
        <f>IFERROR(INDEX(vaaram!$A$1:$A$8, MATCH('Raw data'!B61, vaaram!$D$1:$D$8, 0)), "Not Found")</f>
        <v>7</v>
      </c>
      <c r="G61">
        <f t="shared" si="55"/>
        <v>2</v>
      </c>
      <c r="H61">
        <f t="shared" si="56"/>
        <v>2</v>
      </c>
      <c r="I61">
        <f>IFERROR(INDEX(thidhi!$A$1:$A$16, MATCH('Raw data'!C61, thidhi!$C$1:$C$16, 0)), "Not Found")</f>
        <v>10</v>
      </c>
      <c r="J61" s="2">
        <f t="shared" si="57"/>
        <v>45444.265740740739</v>
      </c>
      <c r="K61" t="str">
        <f>IF('Raw data'!D61 = "పూర్తి", "", _xlfn.LET(
    _xlpm.RawData, 'Raw data'!D61,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A61 + TIME(_xlpm.HourPart, _xlpm.MinutePart, 0),
    _xlpm.AdjustedTime,
        IF(_xlpm.Prefix = "రా",
            IF(OR(_xlpm.HourPart=12,_xlpm.HourPart&lt;HOUR(T62)),A61+1,A61) + TIME(IF(_xlpm.HourPart &lt;= HOUR(T62), _xlpm.HourPart, _xlpm.HourPart + 12), _xlpm.MinutePart, 0),
        IF(_xlpm.Prefix = "తె",
            _xlpm.BaseTime + 1,
        IF(_xlpm.Prefix = "సా",
            A61 + TIME(12 + _xlpm.HourPart, _xlpm.MinutePart, 0),
        IF(LEFT(_xlpm.RawData, 1) = "ప",
            A61 + TIME(IF(AND(_xlpm.HourPart &gt;= HOUR(T62), _xlpm.HourPart &lt;= 12), _xlpm.HourPart, _xlpm.HourPart + 12), _xlpm.MinutePart, 0),
            _xlpm.BaseTime
        )))),
    _xlpm.isDateTime, ISNUMBER(DATEVALUE(K60)),
    _xlpm.adjustedResult,
        IF(AND(_xlpm.isDateTime, TEXT(_xlpm.AdjustedTime, "yyyy-MM-dd HH:mm") &lt; K60),
            _xlpm.AdjustedTime + 1,
            _xlpm.AdjustedTime),
    _xlpm.formattedResult, TEXT(_xlpm.adjustedResult, "yyyy-MM-dd HH:mm"),
    _xlpm.formattedResult
))</f>
        <v>2024-06-02 03:53</v>
      </c>
      <c r="L61" s="4">
        <f t="shared" si="58"/>
        <v>0</v>
      </c>
      <c r="M61">
        <f>IF('Raw data'!D61="పూర్తి",1,0)</f>
        <v>0</v>
      </c>
      <c r="N61">
        <f>IFERROR(INDEX(nakshatram!$A$1:$A$27, MATCH('Raw data'!E61, nakshatram!$C$1:$C$27, 0)), "Not Found")</f>
        <v>26</v>
      </c>
      <c r="O61" s="2">
        <f t="shared" si="59"/>
        <v>45444.174768518518</v>
      </c>
      <c r="P61" s="2" t="str">
        <f>IF('Raw data'!F61 = "పూర్తి", "", _xlfn.LET(
    _xlpm.RawData, 'Raw data'!F61,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A61 + TIME(_xlpm.HourPart, _xlpm.MinutePart, 0),
    _xlpm.AdjustedTime,
        IF(_xlpm.Prefix = "రా",
            IF(OR(_xlpm.HourPart=12,_xlpm.HourPart&lt;HOUR(T62)),A61+1,A61) + TIME(IF(_xlpm.HourPart &lt;= HOUR(T62), _xlpm.HourPart, _xlpm.HourPart + 12), _xlpm.MinutePart, 0),
        IF(_xlpm.Prefix = "తె",
            _xlpm.BaseTime + 1,
        IF(_xlpm.Prefix = "సా",
            A61 + TIME(12 + _xlpm.HourPart, _xlpm.MinutePart, 0),
        IF(LEFT(_xlpm.RawData, 1) = "ప",
            A61 + TIME(IF(AND(_xlpm.HourPart &gt;= HOUR(T62), _xlpm.HourPart &lt;= 12), _xlpm.HourPart, _xlpm.HourPart + 12), _xlpm.MinutePart, 0),
            _xlpm.BaseTime
        )))),
    _xlpm.isDateTime, ISNUMBER(DATEVALUE(P60)),
    _xlpm.adjustedResult,
        IF(AND(_xlpm.isDateTime, TEXT(_xlpm.AdjustedTime, "yyyy-MM-dd HH:mm") &lt; P60),
            _xlpm.AdjustedTime + 1,
            _xlpm.AdjustedTime),
    _xlpm.formattedResult, TEXT(_xlpm.adjustedResult, "yyyy-MM-dd HH:mm"),
    _xlpm.formattedResult
))</f>
        <v>2024-06-02 02:30</v>
      </c>
      <c r="Q61" s="4">
        <f t="shared" si="60"/>
        <v>0</v>
      </c>
      <c r="R61">
        <f>IF('Raw data'!F61="పూర్తి",1,0)</f>
        <v>0</v>
      </c>
      <c r="T61" t="str">
        <f>IF('Raw data'!G61="",T60,TEXT(SUBSTITUTE(SUBSTITUTE('Raw data'!G61, "సూ.ఉ.",""),".",":"), "hh:mm:ss"))</f>
        <v>05:28:00</v>
      </c>
      <c r="U61" t="str">
        <f>IF('Raw data'!H61="",U60,TEXT(SUBSTITUTE(SUBSTITUTE('Raw data'!H61, "సూ.అ.",""),".",":") + TIME(12, 0, 0), "hh:mm:ss"))</f>
        <v>18:27:00</v>
      </c>
    </row>
    <row r="62" spans="1:21" x14ac:dyDescent="0.35">
      <c r="A62" s="1">
        <f t="shared" si="51"/>
        <v>45445</v>
      </c>
      <c r="B62">
        <f t="shared" si="52"/>
        <v>38</v>
      </c>
      <c r="C62">
        <f t="shared" si="6"/>
        <v>1</v>
      </c>
      <c r="D62">
        <f t="shared" si="53"/>
        <v>1</v>
      </c>
      <c r="E62">
        <f t="shared" si="54"/>
        <v>6</v>
      </c>
      <c r="F62">
        <f>IFERROR(INDEX(vaaram!$A$1:$A$8, MATCH('Raw data'!B62, vaaram!$D$1:$D$8, 0)), "Not Found")</f>
        <v>1</v>
      </c>
      <c r="G62">
        <f t="shared" si="55"/>
        <v>2</v>
      </c>
      <c r="H62">
        <f t="shared" si="56"/>
        <v>2</v>
      </c>
      <c r="I62">
        <f>IFERROR(INDEX(thidhi!$A$1:$A$16, MATCH('Raw data'!C62, thidhi!$C$1:$C$16, 0)), "Not Found")</f>
        <v>11</v>
      </c>
      <c r="J62" s="2">
        <f t="shared" si="57"/>
        <v>45445.162962962968</v>
      </c>
      <c r="K62" t="str">
        <f>IF('Raw data'!D62 = "పూర్తి", "", _xlfn.LET(
    _xlpm.RawData, 'Raw data'!D62,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A62 + TIME(_xlpm.HourPart, _xlpm.MinutePart, 0),
    _xlpm.AdjustedTime,
        IF(_xlpm.Prefix = "రా",
            IF(OR(_xlpm.HourPart=12,_xlpm.HourPart&lt;HOUR(T63)),A62+1,A62) + TIME(IF(_xlpm.HourPart &lt;= HOUR(T63), _xlpm.HourPart, _xlpm.HourPart + 12), _xlpm.MinutePart, 0),
        IF(_xlpm.Prefix = "తె",
            _xlpm.BaseTime + 1,
        IF(_xlpm.Prefix = "సా",
            A62 + TIME(12 + _xlpm.HourPart, _xlpm.MinutePart, 0),
        IF(LEFT(_xlpm.RawData, 1) = "ప",
            A62 + TIME(IF(AND(_xlpm.HourPart &gt;= HOUR(T63), _xlpm.HourPart &lt;= 12), _xlpm.HourPart, _xlpm.HourPart + 12), _xlpm.MinutePart, 0),
            _xlpm.BaseTime
        )))),
    _xlpm.isDateTime, ISNUMBER(DATEVALUE(K61)),
    _xlpm.adjustedResult,
        IF(AND(_xlpm.isDateTime, TEXT(_xlpm.AdjustedTime, "yyyy-MM-dd HH:mm") &lt; K61),
            _xlpm.AdjustedTime + 1,
            _xlpm.AdjustedTime),
    _xlpm.formattedResult, TEXT(_xlpm.adjustedResult, "yyyy-MM-dd HH:mm"),
    _xlpm.formattedResult
))</f>
        <v>2024-06-03 01:29</v>
      </c>
      <c r="L62" s="4">
        <f t="shared" si="58"/>
        <v>0</v>
      </c>
      <c r="M62">
        <f>IF('Raw data'!D62="పూర్తి",1,0)</f>
        <v>0</v>
      </c>
      <c r="N62">
        <f>IFERROR(INDEX(nakshatram!$A$1:$A$27, MATCH('Raw data'!E62, nakshatram!$C$1:$C$27, 0)), "Not Found")</f>
        <v>27</v>
      </c>
      <c r="O62" s="2">
        <f t="shared" si="59"/>
        <v>45445.105324074073</v>
      </c>
      <c r="P62" s="2" t="str">
        <f>IF('Raw data'!F62 = "పూర్తి", "", _xlfn.LET(
    _xlpm.RawData, 'Raw data'!F62,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A62 + TIME(_xlpm.HourPart, _xlpm.MinutePart, 0),
    _xlpm.AdjustedTime,
        IF(_xlpm.Prefix = "రా",
            IF(OR(_xlpm.HourPart=12,_xlpm.HourPart&lt;HOUR(T63)),A62+1,A62) + TIME(IF(_xlpm.HourPart &lt;= HOUR(T63), _xlpm.HourPart, _xlpm.HourPart + 12), _xlpm.MinutePart, 0),
        IF(_xlpm.Prefix = "తె",
            _xlpm.BaseTime + 1,
        IF(_xlpm.Prefix = "సా",
            A62 + TIME(12 + _xlpm.HourPart, _xlpm.MinutePart, 0),
        IF(LEFT(_xlpm.RawData, 1) = "ప",
            A62 + TIME(IF(AND(_xlpm.HourPart &gt;= HOUR(T63), _xlpm.HourPart &lt;= 12), _xlpm.HourPart, _xlpm.HourPart + 12), _xlpm.MinutePart, 0),
            _xlpm.BaseTime
        )))),
    _xlpm.isDateTime, ISNUMBER(DATEVALUE(P61)),
    _xlpm.adjustedResult,
        IF(AND(_xlpm.isDateTime, TEXT(_xlpm.AdjustedTime, "yyyy-MM-dd HH:mm") &lt; P61),
            _xlpm.AdjustedTime + 1,
            _xlpm.AdjustedTime),
    _xlpm.formattedResult, TEXT(_xlpm.adjustedResult, "yyyy-MM-dd HH:mm"),
    _xlpm.formattedResult
))</f>
        <v>2024-06-03 00:54</v>
      </c>
      <c r="Q62" s="4">
        <f t="shared" si="60"/>
        <v>0</v>
      </c>
      <c r="R62">
        <f>IF('Raw data'!F62="పూర్తి",1,0)</f>
        <v>0</v>
      </c>
      <c r="T62" t="str">
        <f>IF('Raw data'!G62="",T61,TEXT(SUBSTITUTE(SUBSTITUTE('Raw data'!G62, "సూ.ఉ.",""),".",":"), "hh:mm:ss"))</f>
        <v>05:28:00</v>
      </c>
      <c r="U62" t="str">
        <f>IF('Raw data'!H62="",U61,TEXT(SUBSTITUTE(SUBSTITUTE('Raw data'!H62, "సూ.అ.",""),".",":") + TIME(12, 0, 0), "hh:mm:ss"))</f>
        <v>18:27:00</v>
      </c>
    </row>
    <row r="63" spans="1:21" x14ac:dyDescent="0.35">
      <c r="A63" s="1">
        <f t="shared" si="51"/>
        <v>45446</v>
      </c>
      <c r="B63">
        <f t="shared" si="52"/>
        <v>38</v>
      </c>
      <c r="C63">
        <f t="shared" si="6"/>
        <v>1</v>
      </c>
      <c r="D63">
        <f t="shared" si="53"/>
        <v>1</v>
      </c>
      <c r="E63">
        <f t="shared" si="54"/>
        <v>6</v>
      </c>
      <c r="F63">
        <f>IFERROR(INDEX(vaaram!$A$1:$A$8, MATCH('Raw data'!B63, vaaram!$D$1:$D$8, 0)), "Not Found")</f>
        <v>2</v>
      </c>
      <c r="G63">
        <f t="shared" si="55"/>
        <v>2</v>
      </c>
      <c r="H63">
        <f t="shared" si="56"/>
        <v>2</v>
      </c>
      <c r="I63">
        <f>IFERROR(INDEX(thidhi!$A$1:$A$16, MATCH('Raw data'!C63, thidhi!$C$1:$C$16, 0)), "Not Found")</f>
        <v>12</v>
      </c>
      <c r="J63" s="2">
        <f t="shared" si="57"/>
        <v>45446.062962962962</v>
      </c>
      <c r="K63" t="str">
        <f>IF('Raw data'!D63 = "పూర్తి", "", _xlfn.LET(
    _xlpm.RawData, 'Raw data'!D63,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A63 + TIME(_xlpm.HourPart, _xlpm.MinutePart, 0),
    _xlpm.AdjustedTime,
        IF(_xlpm.Prefix = "రా",
            IF(OR(_xlpm.HourPart=12,_xlpm.HourPart&lt;HOUR(T64)),A63+1,A63) + TIME(IF(_xlpm.HourPart &lt;= HOUR(T64), _xlpm.HourPart, _xlpm.HourPart + 12), _xlpm.MinutePart, 0),
        IF(_xlpm.Prefix = "తె",
            _xlpm.BaseTime + 1,
        IF(_xlpm.Prefix = "సా",
            A63 + TIME(12 + _xlpm.HourPart, _xlpm.MinutePart, 0),
        IF(LEFT(_xlpm.RawData, 1) = "ప",
            A63 + TIME(IF(AND(_xlpm.HourPart &gt;= HOUR(T64), _xlpm.HourPart &lt;= 12), _xlpm.HourPart, _xlpm.HourPart + 12), _xlpm.MinutePart, 0),
            _xlpm.BaseTime
        )))),
    _xlpm.isDateTime, ISNUMBER(DATEVALUE(K62)),
    _xlpm.adjustedResult,
        IF(AND(_xlpm.isDateTime, TEXT(_xlpm.AdjustedTime, "yyyy-MM-dd HH:mm") &lt; K62),
            _xlpm.AdjustedTime + 1,
            _xlpm.AdjustedTime),
    _xlpm.formattedResult, TEXT(_xlpm.adjustedResult, "yyyy-MM-dd HH:mm"),
    _xlpm.formattedResult
))</f>
        <v>2024-06-03 23:13</v>
      </c>
      <c r="L63" s="4">
        <f t="shared" si="58"/>
        <v>0</v>
      </c>
      <c r="M63">
        <f>IF('Raw data'!D63="పూర్తి",1,0)</f>
        <v>0</v>
      </c>
      <c r="N63">
        <f>IFERROR(INDEX(nakshatram!$A$1:$A$27, MATCH('Raw data'!E63, nakshatram!$C$1:$C$27, 0)), "Not Found")</f>
        <v>1</v>
      </c>
      <c r="O63" s="2">
        <f t="shared" si="59"/>
        <v>45446.038657407407</v>
      </c>
      <c r="P63" s="2" t="str">
        <f>IF('Raw data'!F63 = "పూర్తి", "", _xlfn.LET(
    _xlpm.RawData, 'Raw data'!F63,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A63 + TIME(_xlpm.HourPart, _xlpm.MinutePart, 0),
    _xlpm.AdjustedTime,
        IF(_xlpm.Prefix = "రా",
            IF(OR(_xlpm.HourPart=12,_xlpm.HourPart&lt;HOUR(T64)),A63+1,A63) + TIME(IF(_xlpm.HourPart &lt;= HOUR(T64), _xlpm.HourPart, _xlpm.HourPart + 12), _xlpm.MinutePart, 0),
        IF(_xlpm.Prefix = "తె",
            _xlpm.BaseTime + 1,
        IF(_xlpm.Prefix = "సా",
            A63 + TIME(12 + _xlpm.HourPart, _xlpm.MinutePart, 0),
        IF(LEFT(_xlpm.RawData, 1) = "ప",
            A63 + TIME(IF(AND(_xlpm.HourPart &gt;= HOUR(T64), _xlpm.HourPart &lt;= 12), _xlpm.HourPart, _xlpm.HourPart + 12), _xlpm.MinutePart, 0),
            _xlpm.BaseTime
        )))),
    _xlpm.isDateTime, ISNUMBER(DATEVALUE(P62)),
    _xlpm.adjustedResult,
        IF(AND(_xlpm.isDateTime, TEXT(_xlpm.AdjustedTime, "yyyy-MM-dd HH:mm") &lt; P62),
            _xlpm.AdjustedTime + 1,
            _xlpm.AdjustedTime),
    _xlpm.formattedResult, TEXT(_xlpm.adjustedResult, "yyyy-MM-dd HH:mm"),
    _xlpm.formattedResult
))</f>
        <v>2024-06-03 23:26</v>
      </c>
      <c r="Q63" s="4">
        <f t="shared" si="60"/>
        <v>0</v>
      </c>
      <c r="R63">
        <f>IF('Raw data'!F63="పూర్తి",1,0)</f>
        <v>0</v>
      </c>
      <c r="T63" t="str">
        <f>IF('Raw data'!G63="",T62,TEXT(SUBSTITUTE(SUBSTITUTE('Raw data'!G63, "సూ.ఉ.",""),".",":"), "hh:mm:ss"))</f>
        <v>05:28:00</v>
      </c>
      <c r="U63" t="str">
        <f>IF('Raw data'!H63="",U62,TEXT(SUBSTITUTE(SUBSTITUTE('Raw data'!H63, "సూ.అ.",""),".",":") + TIME(12, 0, 0), "hh:mm:ss"))</f>
        <v>18:27:00</v>
      </c>
    </row>
    <row r="64" spans="1:21" x14ac:dyDescent="0.35">
      <c r="A64" s="1">
        <f t="shared" si="51"/>
        <v>45447</v>
      </c>
      <c r="B64">
        <f t="shared" si="52"/>
        <v>38</v>
      </c>
      <c r="C64">
        <f t="shared" si="6"/>
        <v>1</v>
      </c>
      <c r="D64">
        <f t="shared" si="53"/>
        <v>1</v>
      </c>
      <c r="E64">
        <f t="shared" si="54"/>
        <v>6</v>
      </c>
      <c r="F64">
        <f>IFERROR(INDEX(vaaram!$A$1:$A$8, MATCH('Raw data'!B64, vaaram!$D$1:$D$8, 0)), "Not Found")</f>
        <v>3</v>
      </c>
      <c r="G64">
        <f t="shared" si="55"/>
        <v>2</v>
      </c>
      <c r="H64">
        <f t="shared" si="56"/>
        <v>2</v>
      </c>
      <c r="I64">
        <f>IFERROR(INDEX(thidhi!$A$1:$A$16, MATCH('Raw data'!C64, thidhi!$C$1:$C$16, 0)), "Not Found")</f>
        <v>13</v>
      </c>
      <c r="J64" s="2">
        <f t="shared" si="57"/>
        <v>45446.968518518523</v>
      </c>
      <c r="K64" t="str">
        <f>IF('Raw data'!D64 = "పూర్తి", "", _xlfn.LET(
    _xlpm.RawData, 'Raw data'!D64,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A64 + TIME(_xlpm.HourPart, _xlpm.MinutePart, 0),
    _xlpm.AdjustedTime,
        IF(_xlpm.Prefix = "రా",
            IF(OR(_xlpm.HourPart=12,_xlpm.HourPart&lt;HOUR(T65)),A64+1,A64) + TIME(IF(_xlpm.HourPart &lt;= HOUR(T65), _xlpm.HourPart, _xlpm.HourPart + 12), _xlpm.MinutePart, 0),
        IF(_xlpm.Prefix = "తె",
            _xlpm.BaseTime + 1,
        IF(_xlpm.Prefix = "సా",
            A64 + TIME(12 + _xlpm.HourPart, _xlpm.MinutePart, 0),
        IF(LEFT(_xlpm.RawData, 1) = "ప",
            A64 + TIME(IF(AND(_xlpm.HourPart &gt;= HOUR(T65), _xlpm.HourPart &lt;= 12), _xlpm.HourPart, _xlpm.HourPart + 12), _xlpm.MinutePart, 0),
            _xlpm.BaseTime
        )))),
    _xlpm.isDateTime, ISNUMBER(DATEVALUE(K63)),
    _xlpm.adjustedResult,
        IF(AND(_xlpm.isDateTime, TEXT(_xlpm.AdjustedTime, "yyyy-MM-dd HH:mm") &lt; K63),
            _xlpm.AdjustedTime + 1,
            _xlpm.AdjustedTime),
    _xlpm.formattedResult, TEXT(_xlpm.adjustedResult, "yyyy-MM-dd HH:mm"),
    _xlpm.formattedResult
))</f>
        <v>2024-06-04 21:09</v>
      </c>
      <c r="L64" s="4">
        <f t="shared" si="58"/>
        <v>0</v>
      </c>
      <c r="M64">
        <f>IF('Raw data'!D64="పూర్తి",1,0)</f>
        <v>0</v>
      </c>
      <c r="N64">
        <f>IFERROR(INDEX(nakshatram!$A$1:$A$27, MATCH('Raw data'!E64, nakshatram!$C$1:$C$27, 0)), "Not Found")</f>
        <v>2</v>
      </c>
      <c r="O64" s="2">
        <f t="shared" si="59"/>
        <v>45446.977546296301</v>
      </c>
      <c r="P64" s="2" t="str">
        <f>IF('Raw data'!F64 = "పూర్తి", "", _xlfn.LET(
    _xlpm.RawData, 'Raw data'!F64,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A64 + TIME(_xlpm.HourPart, _xlpm.MinutePart, 0),
    _xlpm.AdjustedTime,
        IF(_xlpm.Prefix = "రా",
            IF(OR(_xlpm.HourPart=12,_xlpm.HourPart&lt;HOUR(T65)),A64+1,A64) + TIME(IF(_xlpm.HourPart &lt;= HOUR(T65), _xlpm.HourPart, _xlpm.HourPart + 12), _xlpm.MinutePart, 0),
        IF(_xlpm.Prefix = "తె",
            _xlpm.BaseTime + 1,
        IF(_xlpm.Prefix = "సా",
            A64 + TIME(12 + _xlpm.HourPart, _xlpm.MinutePart, 0),
        IF(LEFT(_xlpm.RawData, 1) = "ప",
            A64 + TIME(IF(AND(_xlpm.HourPart &gt;= HOUR(T65), _xlpm.HourPart &lt;= 12), _xlpm.HourPart, _xlpm.HourPart + 12), _xlpm.MinutePart, 0),
            _xlpm.BaseTime
        )))),
    _xlpm.isDateTime, ISNUMBER(DATEVALUE(P63)),
    _xlpm.adjustedResult,
        IF(AND(_xlpm.isDateTime, TEXT(_xlpm.AdjustedTime, "yyyy-MM-dd HH:mm") &lt; P63),
            _xlpm.AdjustedTime + 1,
            _xlpm.AdjustedTime),
    _xlpm.formattedResult, TEXT(_xlpm.adjustedResult, "yyyy-MM-dd HH:mm"),
    _xlpm.formattedResult
))</f>
        <v>2024-06-04 22:10</v>
      </c>
      <c r="Q64" s="4">
        <f t="shared" si="60"/>
        <v>0</v>
      </c>
      <c r="R64">
        <f>IF('Raw data'!F64="పూర్తి",1,0)</f>
        <v>0</v>
      </c>
      <c r="T64" t="str">
        <f>IF('Raw data'!G64="",T63,TEXT(SUBSTITUTE(SUBSTITUTE('Raw data'!G64, "సూ.ఉ.",""),".",":"), "hh:mm:ss"))</f>
        <v>05:28:00</v>
      </c>
      <c r="U64" t="str">
        <f>IF('Raw data'!H64="",U63,TEXT(SUBSTITUTE(SUBSTITUTE('Raw data'!H64, "సూ.అ.",""),".",":") + TIME(12, 0, 0), "hh:mm:ss"))</f>
        <v>18:27:00</v>
      </c>
    </row>
    <row r="65" spans="1:21" x14ac:dyDescent="0.35">
      <c r="A65" s="1">
        <f t="shared" ref="A65" si="61">IF(F65=F64,A64,A64+1)</f>
        <v>45448</v>
      </c>
      <c r="B65">
        <f t="shared" ref="B65" si="62">IF(OR(D64=D65, D64&lt;D65),B64,B64+1)</f>
        <v>38</v>
      </c>
      <c r="C65">
        <f t="shared" si="6"/>
        <v>1</v>
      </c>
      <c r="D65">
        <f t="shared" ref="D65" si="63">INT((G65+1)/2)</f>
        <v>1</v>
      </c>
      <c r="E65">
        <f t="shared" ref="E65" si="64">MONTH(A65)</f>
        <v>6</v>
      </c>
      <c r="F65">
        <f>IFERROR(INDEX(vaaram!$A$1:$A$8, MATCH('Raw data'!B65, vaaram!$D$1:$D$8, 0)), "Not Found")</f>
        <v>4</v>
      </c>
      <c r="G65">
        <f t="shared" ref="G65" si="65">IF(OR(H64=H65, H64&lt;H65),G64,IF(G64=12,1,G64+1))</f>
        <v>2</v>
      </c>
      <c r="H65">
        <f t="shared" ref="H65" si="66">IF(I65&lt;I64,IF(I64=15,2,1),H64)</f>
        <v>2</v>
      </c>
      <c r="I65">
        <f>IFERROR(INDEX(thidhi!$A$1:$A$16, MATCH('Raw data'!C65, thidhi!$C$1:$C$16, 0)), "Not Found")</f>
        <v>14</v>
      </c>
      <c r="J65" s="2">
        <f t="shared" ref="J65" si="67">IF(K65=K64,J64,IF(M64=0,K64+100/86400,""))</f>
        <v>45447.882407407407</v>
      </c>
      <c r="K65" t="str">
        <f>IF('Raw data'!D65 = "పూర్తి", "", _xlfn.LET(
    _xlpm.RawData, 'Raw data'!D65,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A65 + TIME(_xlpm.HourPart, _xlpm.MinutePart, 0),
    _xlpm.AdjustedTime,
        IF(_xlpm.Prefix = "రా",
            IF(OR(_xlpm.HourPart=12,_xlpm.HourPart&lt;HOUR(T66)),A65+1,A65) + TIME(IF(_xlpm.HourPart &lt;= HOUR(T66), _xlpm.HourPart, _xlpm.HourPart + 12), _xlpm.MinutePart, 0),
        IF(_xlpm.Prefix = "తె",
            _xlpm.BaseTime + 1,
        IF(_xlpm.Prefix = "సా",
            A65 + TIME(12 + _xlpm.HourPart, _xlpm.MinutePart, 0),
        IF(LEFT(_xlpm.RawData, 1) = "ప",
            A65 + TIME(IF(AND(_xlpm.HourPart &gt;= HOUR(T66), _xlpm.HourPart &lt;= 12), _xlpm.HourPart, _xlpm.HourPart + 12), _xlpm.MinutePart, 0),
            _xlpm.BaseTime
        )))),
    _xlpm.isDateTime, ISNUMBER(DATEVALUE(K64)),
    _xlpm.adjustedResult,
        IF(AND(_xlpm.isDateTime, TEXT(_xlpm.AdjustedTime, "yyyy-MM-dd HH:mm") &lt; K64),
            _xlpm.AdjustedTime + 1,
            _xlpm.AdjustedTime),
    _xlpm.formattedResult, TEXT(_xlpm.adjustedResult, "yyyy-MM-dd HH:mm"),
    _xlpm.formattedResult
))</f>
        <v>2024-06-05 19:24</v>
      </c>
      <c r="L65" s="4">
        <f t="shared" ref="L65" si="68">IF(A65=A66,IF(I65&lt;&gt;I66,1,0),0)</f>
        <v>0</v>
      </c>
      <c r="M65">
        <f>IF('Raw data'!D65="పూర్తి",1,0)</f>
        <v>0</v>
      </c>
      <c r="N65">
        <f>IFERROR(INDEX(nakshatram!$A$1:$A$27, MATCH('Raw data'!E65, nakshatram!$C$1:$C$27, 0)), "Not Found")</f>
        <v>3</v>
      </c>
      <c r="O65" s="2">
        <f t="shared" ref="O65" si="69">IF(P65=P64,O64,IF(R64=0,P64+100/86400,""))</f>
        <v>45447.924768518518</v>
      </c>
      <c r="P65" s="2" t="str">
        <f>IF('Raw data'!F65 = "పూర్తి", "", _xlfn.LET(
    _xlpm.RawData, 'Raw data'!F65,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A65 + TIME(_xlpm.HourPart, _xlpm.MinutePart, 0),
    _xlpm.AdjustedTime,
        IF(_xlpm.Prefix = "రా",
            IF(OR(_xlpm.HourPart=12,_xlpm.HourPart&lt;HOUR(T66)),A65+1,A65) + TIME(IF(_xlpm.HourPart &lt;= HOUR(T66), _xlpm.HourPart, _xlpm.HourPart + 12), _xlpm.MinutePart, 0),
        IF(_xlpm.Prefix = "తె",
            _xlpm.BaseTime + 1,
        IF(_xlpm.Prefix = "సా",
            A65 + TIME(12 + _xlpm.HourPart, _xlpm.MinutePart, 0),
        IF(LEFT(_xlpm.RawData, 1) = "ప",
            A65 + TIME(IF(AND(_xlpm.HourPart &gt;= HOUR(T66), _xlpm.HourPart &lt;= 12), _xlpm.HourPart, _xlpm.HourPart + 12), _xlpm.MinutePart, 0),
            _xlpm.BaseTime
        )))),
    _xlpm.isDateTime, ISNUMBER(DATEVALUE(P64)),
    _xlpm.adjustedResult,
        IF(AND(_xlpm.isDateTime, TEXT(_xlpm.AdjustedTime, "yyyy-MM-dd HH:mm") &lt; P64),
            _xlpm.AdjustedTime + 1,
            _xlpm.AdjustedTime),
    _xlpm.formattedResult, TEXT(_xlpm.adjustedResult, "yyyy-MM-dd HH:mm"),
    _xlpm.formattedResult
))</f>
        <v>2024-06-05 21:12</v>
      </c>
      <c r="Q65" s="4">
        <f t="shared" ref="Q65" si="70">IF(A65=A66,IF(N65&lt;&gt;N66,1,0),0)</f>
        <v>0</v>
      </c>
      <c r="R65">
        <f>IF('Raw data'!F65="పూర్తి",1,0)</f>
        <v>0</v>
      </c>
      <c r="T65" t="str">
        <f>IF('Raw data'!G65="",T64,TEXT(SUBSTITUTE(SUBSTITUTE('Raw data'!G65, "సూ.ఉ.",""),".",":"), "hh:mm:ss"))</f>
        <v>05:28:00</v>
      </c>
      <c r="U65" t="str">
        <f>IF('Raw data'!H65="",U64,TEXT(SUBSTITUTE(SUBSTITUTE('Raw data'!H65, "సూ.అ.",""),".",":") + TIME(12, 0, 0), "hh:mm:ss"))</f>
        <v>18:27:00</v>
      </c>
    </row>
    <row r="66" spans="1:21" x14ac:dyDescent="0.35">
      <c r="A66" s="1">
        <f t="shared" ref="A66" si="71">IF(F66=F65,A65,A65+1)</f>
        <v>45449</v>
      </c>
      <c r="B66">
        <f t="shared" ref="B66" si="72">IF(OR(D65=D66, D65&lt;D66),B65,B65+1)</f>
        <v>38</v>
      </c>
      <c r="C66">
        <f t="shared" si="6"/>
        <v>1</v>
      </c>
      <c r="D66">
        <f t="shared" ref="D66" si="73">INT((G66+1)/2)</f>
        <v>1</v>
      </c>
      <c r="E66">
        <f t="shared" ref="E66" si="74">MONTH(A66)</f>
        <v>6</v>
      </c>
      <c r="F66">
        <f>IFERROR(INDEX(vaaram!$A$1:$A$8, MATCH('Raw data'!B66, vaaram!$D$1:$D$8, 0)), "Not Found")</f>
        <v>5</v>
      </c>
      <c r="G66">
        <f t="shared" ref="G66" si="75">IF(OR(H65=H66, H65&lt;H66),G65,IF(G65=12,1,G65+1))</f>
        <v>2</v>
      </c>
      <c r="H66">
        <f t="shared" ref="H66" si="76">IF(I66&lt;I65,IF(I65=15,2,1),H65)</f>
        <v>2</v>
      </c>
      <c r="I66">
        <f>IFERROR(INDEX(thidhi!$A$1:$A$16, MATCH('Raw data'!C66, thidhi!$C$1:$C$16, 0)), "Not Found")</f>
        <v>16</v>
      </c>
      <c r="J66" s="2">
        <f t="shared" ref="J66" si="77">IF(K66=K65,J65,IF(M65=0,K65+100/86400,""))</f>
        <v>45448.809490740743</v>
      </c>
      <c r="K66" t="str">
        <f>IF('Raw data'!D66 = "పూర్తి", "", _xlfn.LET(
    _xlpm.RawData, 'Raw data'!D66,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A66 + TIME(_xlpm.HourPart, _xlpm.MinutePart, 0),
    _xlpm.AdjustedTime,
        IF(_xlpm.Prefix = "రా",
            IF(OR(_xlpm.HourPart=12,_xlpm.HourPart&lt;HOUR(T67)),A66+1,A66) + TIME(IF(_xlpm.HourPart &lt;= HOUR(T67), _xlpm.HourPart, _xlpm.HourPart + 12), _xlpm.MinutePart, 0),
        IF(_xlpm.Prefix = "తె",
            _xlpm.BaseTime + 1,
        IF(_xlpm.Prefix = "సా",
            A66 + TIME(12 + _xlpm.HourPart, _xlpm.MinutePart, 0),
        IF(LEFT(_xlpm.RawData, 1) = "ప",
            A66 + TIME(IF(AND(_xlpm.HourPart &gt;= HOUR(T67), _xlpm.HourPart &lt;= 12), _xlpm.HourPart, _xlpm.HourPart + 12), _xlpm.MinutePart, 0),
            _xlpm.BaseTime
        )))),
    _xlpm.isDateTime, ISNUMBER(DATEVALUE(K65)),
    _xlpm.adjustedResult,
        IF(AND(_xlpm.isDateTime, TEXT(_xlpm.AdjustedTime, "yyyy-MM-dd HH:mm") &lt; K65),
            _xlpm.AdjustedTime + 1,
            _xlpm.AdjustedTime),
    _xlpm.formattedResult, TEXT(_xlpm.adjustedResult, "yyyy-MM-dd HH:mm"),
    _xlpm.formattedResult
))</f>
        <v>2024-06-06 17:58</v>
      </c>
      <c r="L66" s="4">
        <f t="shared" ref="L66" si="78">IF(A66=A67,IF(I66&lt;&gt;I67,1,0),0)</f>
        <v>0</v>
      </c>
      <c r="M66">
        <f>IF('Raw data'!D66="పూర్తి",1,0)</f>
        <v>0</v>
      </c>
      <c r="N66">
        <f>IFERROR(INDEX(nakshatram!$A$1:$A$27, MATCH('Raw data'!E66, nakshatram!$C$1:$C$27, 0)), "Not Found")</f>
        <v>4</v>
      </c>
      <c r="O66" s="2">
        <f t="shared" ref="O66" si="79">IF(P66=P65,O65,IF(R65=0,P65+100/86400,""))</f>
        <v>45448.88449074074</v>
      </c>
      <c r="P66" s="2" t="str">
        <f>IF('Raw data'!F66 = "పూర్తి", "", _xlfn.LET(
    _xlpm.RawData, 'Raw data'!F66,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A66 + TIME(_xlpm.HourPart, _xlpm.MinutePart, 0),
    _xlpm.AdjustedTime,
        IF(_xlpm.Prefix = "రా",
            IF(OR(_xlpm.HourPart=12,_xlpm.HourPart&lt;HOUR(T67)),A66+1,A66) + TIME(IF(_xlpm.HourPart &lt;= HOUR(T67), _xlpm.HourPart, _xlpm.HourPart + 12), _xlpm.MinutePart, 0),
        IF(_xlpm.Prefix = "తె",
            _xlpm.BaseTime + 1,
        IF(_xlpm.Prefix = "సా",
            A66 + TIME(12 + _xlpm.HourPart, _xlpm.MinutePart, 0),
        IF(LEFT(_xlpm.RawData, 1) = "ప",
            A66 + TIME(IF(AND(_xlpm.HourPart &gt;= HOUR(T67), _xlpm.HourPart &lt;= 12), _xlpm.HourPart, _xlpm.HourPart + 12), _xlpm.MinutePart, 0),
            _xlpm.BaseTime
        )))),
    _xlpm.isDateTime, ISNUMBER(DATEVALUE(P65)),
    _xlpm.adjustedResult,
        IF(AND(_xlpm.isDateTime, TEXT(_xlpm.AdjustedTime, "yyyy-MM-dd HH:mm") &lt; P65),
            _xlpm.AdjustedTime + 1,
            _xlpm.AdjustedTime),
    _xlpm.formattedResult, TEXT(_xlpm.adjustedResult, "yyyy-MM-dd HH:mm"),
    _xlpm.formattedResult
))</f>
        <v>2024-06-06 20:35</v>
      </c>
      <c r="Q66" s="4">
        <f t="shared" ref="Q66" si="80">IF(A66=A67,IF(N66&lt;&gt;N67,1,0),0)</f>
        <v>0</v>
      </c>
      <c r="R66">
        <f>IF('Raw data'!F66="పూర్తి",1,0)</f>
        <v>0</v>
      </c>
      <c r="T66" t="str">
        <f>IF('Raw data'!G66="",T65,TEXT(SUBSTITUTE(SUBSTITUTE('Raw data'!G66, "సూ.ఉ.",""),".",":"), "hh:mm:ss"))</f>
        <v>05:28:00</v>
      </c>
      <c r="U66" t="str">
        <f>IF('Raw data'!H66="",U65,TEXT(SUBSTITUTE(SUBSTITUTE('Raw data'!H66, "సూ.అ.",""),".",":") + TIME(12, 0, 0), "hh:mm:ss"))</f>
        <v>18:28:00</v>
      </c>
    </row>
    <row r="67" spans="1:21" x14ac:dyDescent="0.35">
      <c r="A67" s="1">
        <f t="shared" ref="A67:A85" si="81">IF(F67=F66,A66,A66+1)</f>
        <v>45450</v>
      </c>
      <c r="B67">
        <f t="shared" ref="B67:B85" si="82">IF(OR(D66=D67, D66&lt;D67),B66,B66+1)</f>
        <v>38</v>
      </c>
      <c r="C67">
        <f t="shared" si="6"/>
        <v>1</v>
      </c>
      <c r="D67">
        <f t="shared" ref="D67:D85" si="83">INT((G67+1)/2)</f>
        <v>2</v>
      </c>
      <c r="E67">
        <f t="shared" ref="E67:E85" si="84">MONTH(A67)</f>
        <v>6</v>
      </c>
      <c r="F67">
        <f>IFERROR(INDEX(vaaram!$A$1:$A$8, MATCH('Raw data'!B67, vaaram!$D$1:$D$8, 0)), "Not Found")</f>
        <v>6</v>
      </c>
      <c r="G67">
        <f t="shared" ref="G67:G85" si="85">IF(OR(H66=H67, H66&lt;H67),G66,IF(G66=12,1,G66+1))</f>
        <v>3</v>
      </c>
      <c r="H67">
        <f t="shared" ref="H67:H85" si="86">IF(I67&lt;I66,IF(I66=15,2,1),H66)</f>
        <v>1</v>
      </c>
      <c r="I67">
        <f>IFERROR(INDEX(thidhi!$A$1:$A$16, MATCH('Raw data'!C67, thidhi!$C$1:$C$16, 0)), "Not Found")</f>
        <v>1</v>
      </c>
      <c r="J67" s="2">
        <f t="shared" ref="J67:J85" si="87">IF(K67=K66,J66,IF(M66=0,K66+100/86400,""))</f>
        <v>45449.749768518523</v>
      </c>
      <c r="K67" t="str">
        <f>IF('Raw data'!D67 = "పూర్తి", "", _xlfn.LET(
    _xlpm.RawData, 'Raw data'!D67,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A67 + TIME(_xlpm.HourPart, _xlpm.MinutePart, 0),
    _xlpm.AdjustedTime,
        IF(_xlpm.Prefix = "రా",
            IF(OR(_xlpm.HourPart=12,_xlpm.HourPart&lt;HOUR(T68)),A67+1,A67) + TIME(IF(_xlpm.HourPart &lt;= HOUR(T68), _xlpm.HourPart, _xlpm.HourPart + 12), _xlpm.MinutePart, 0),
        IF(_xlpm.Prefix = "తె",
            _xlpm.BaseTime + 1,
        IF(_xlpm.Prefix = "సా",
            A67 + TIME(12 + _xlpm.HourPart, _xlpm.MinutePart, 0),
        IF(LEFT(_xlpm.RawData, 1) = "ప",
            A67 + TIME(IF(AND(_xlpm.HourPart &gt;= HOUR(T68), _xlpm.HourPart &lt;= 12), _xlpm.HourPart, _xlpm.HourPart + 12), _xlpm.MinutePart, 0),
            _xlpm.BaseTime
        )))),
    _xlpm.isDateTime, ISNUMBER(DATEVALUE(K66)),
    _xlpm.adjustedResult,
        IF(AND(_xlpm.isDateTime, TEXT(_xlpm.AdjustedTime, "yyyy-MM-dd HH:mm") &lt; K66),
            _xlpm.AdjustedTime + 1,
            _xlpm.AdjustedTime),
    _xlpm.formattedResult, TEXT(_xlpm.adjustedResult, "yyyy-MM-dd HH:mm"),
    _xlpm.formattedResult
))</f>
        <v>2024-06-07 16:58</v>
      </c>
      <c r="L67" s="4">
        <f t="shared" ref="L67:L85" si="88">IF(A67=A68,IF(I67&lt;&gt;I68,1,0),0)</f>
        <v>0</v>
      </c>
      <c r="M67">
        <f>IF('Raw data'!D67="పూర్తి",1,0)</f>
        <v>0</v>
      </c>
      <c r="N67">
        <f>IFERROR(INDEX(nakshatram!$A$1:$A$27, MATCH('Raw data'!E67, nakshatram!$C$1:$C$27, 0)), "Not Found")</f>
        <v>5</v>
      </c>
      <c r="O67" s="2">
        <f t="shared" ref="O67:O85" si="89">IF(P67=P66,O66,IF(R66=0,P66+100/86400,""))</f>
        <v>45449.858796296299</v>
      </c>
      <c r="P67" s="2" t="str">
        <f>IF('Raw data'!F67 = "పూర్తి", "", _xlfn.LET(
    _xlpm.RawData, 'Raw data'!F67,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A67 + TIME(_xlpm.HourPart, _xlpm.MinutePart, 0),
    _xlpm.AdjustedTime,
        IF(_xlpm.Prefix = "రా",
            IF(OR(_xlpm.HourPart=12,_xlpm.HourPart&lt;HOUR(T68)),A67+1,A67) + TIME(IF(_xlpm.HourPart &lt;= HOUR(T68), _xlpm.HourPart, _xlpm.HourPart + 12), _xlpm.MinutePart, 0),
        IF(_xlpm.Prefix = "తె",
            _xlpm.BaseTime + 1,
        IF(_xlpm.Prefix = "సా",
            A67 + TIME(12 + _xlpm.HourPart, _xlpm.MinutePart, 0),
        IF(LEFT(_xlpm.RawData, 1) = "ప",
            A67 + TIME(IF(AND(_xlpm.HourPart &gt;= HOUR(T68), _xlpm.HourPart &lt;= 12), _xlpm.HourPart, _xlpm.HourPart + 12), _xlpm.MinutePart, 0),
            _xlpm.BaseTime
        )))),
    _xlpm.isDateTime, ISNUMBER(DATEVALUE(P66)),
    _xlpm.adjustedResult,
        IF(AND(_xlpm.isDateTime, TEXT(_xlpm.AdjustedTime, "yyyy-MM-dd HH:mm") &lt; P66),
            _xlpm.AdjustedTime + 1,
            _xlpm.AdjustedTime),
    _xlpm.formattedResult, TEXT(_xlpm.adjustedResult, "yyyy-MM-dd HH:mm"),
    _xlpm.formattedResult
))</f>
        <v>2024-06-07 20:24</v>
      </c>
      <c r="Q67" s="4">
        <f t="shared" ref="Q67:Q85" si="90">IF(A67=A68,IF(N67&lt;&gt;N68,1,0),0)</f>
        <v>0</v>
      </c>
      <c r="R67">
        <f>IF('Raw data'!F67="పూర్తి",1,0)</f>
        <v>0</v>
      </c>
      <c r="T67" t="str">
        <f>IF('Raw data'!G67="",T66,TEXT(SUBSTITUTE(SUBSTITUTE('Raw data'!G67, "సూ.ఉ.",""),".",":"), "hh:mm:ss"))</f>
        <v>05:28:00</v>
      </c>
      <c r="U67" t="str">
        <f>IF('Raw data'!H67="",U66,TEXT(SUBSTITUTE(SUBSTITUTE('Raw data'!H67, "సూ.అ.",""),".",":") + TIME(12, 0, 0), "hh:mm:ss"))</f>
        <v>18:28:00</v>
      </c>
    </row>
    <row r="68" spans="1:21" x14ac:dyDescent="0.35">
      <c r="A68" s="1">
        <f t="shared" si="81"/>
        <v>45451</v>
      </c>
      <c r="B68">
        <f t="shared" si="82"/>
        <v>38</v>
      </c>
      <c r="C68">
        <f t="shared" ref="C68:C131" si="91">C67</f>
        <v>1</v>
      </c>
      <c r="D68">
        <f t="shared" si="83"/>
        <v>2</v>
      </c>
      <c r="E68">
        <f t="shared" si="84"/>
        <v>6</v>
      </c>
      <c r="F68">
        <f>IFERROR(INDEX(vaaram!$A$1:$A$8, MATCH('Raw data'!B68, vaaram!$D$1:$D$8, 0)), "Not Found")</f>
        <v>7</v>
      </c>
      <c r="G68">
        <f t="shared" si="85"/>
        <v>3</v>
      </c>
      <c r="H68">
        <f t="shared" si="86"/>
        <v>1</v>
      </c>
      <c r="I68">
        <f>IFERROR(INDEX(thidhi!$A$1:$A$16, MATCH('Raw data'!C68, thidhi!$C$1:$C$16, 0)), "Not Found")</f>
        <v>2</v>
      </c>
      <c r="J68" s="2">
        <f t="shared" si="87"/>
        <v>45450.708101851851</v>
      </c>
      <c r="K68" t="str">
        <f>IF('Raw data'!D68 = "పూర్తి", "", _xlfn.LET(
    _xlpm.RawData, 'Raw data'!D68,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A68 + TIME(_xlpm.HourPart, _xlpm.MinutePart, 0),
    _xlpm.AdjustedTime,
        IF(_xlpm.Prefix = "రా",
            IF(OR(_xlpm.HourPart=12,_xlpm.HourPart&lt;HOUR(T69)),A68+1,A68) + TIME(IF(_xlpm.HourPart &lt;= HOUR(T69), _xlpm.HourPart, _xlpm.HourPart + 12), _xlpm.MinutePart, 0),
        IF(_xlpm.Prefix = "తె",
            _xlpm.BaseTime + 1,
        IF(_xlpm.Prefix = "సా",
            A68 + TIME(12 + _xlpm.HourPart, _xlpm.MinutePart, 0),
        IF(LEFT(_xlpm.RawData, 1) = "ప",
            A68 + TIME(IF(AND(_xlpm.HourPart &gt;= HOUR(T69), _xlpm.HourPart &lt;= 12), _xlpm.HourPart, _xlpm.HourPart + 12), _xlpm.MinutePart, 0),
            _xlpm.BaseTime
        )))),
    _xlpm.isDateTime, ISNUMBER(DATEVALUE(K67)),
    _xlpm.adjustedResult,
        IF(AND(_xlpm.isDateTime, TEXT(_xlpm.AdjustedTime, "yyyy-MM-dd HH:mm") &lt; K67),
            _xlpm.AdjustedTime + 1,
            _xlpm.AdjustedTime),
    _xlpm.formattedResult, TEXT(_xlpm.adjustedResult, "yyyy-MM-dd HH:mm"),
    _xlpm.formattedResult
))</f>
        <v>2024-06-08 16:26</v>
      </c>
      <c r="L68" s="4">
        <f t="shared" si="88"/>
        <v>0</v>
      </c>
      <c r="M68">
        <f>IF('Raw data'!D68="పూర్తి",1,0)</f>
        <v>0</v>
      </c>
      <c r="N68">
        <f>IFERROR(INDEX(nakshatram!$A$1:$A$27, MATCH('Raw data'!E68, nakshatram!$C$1:$C$27, 0)), "Not Found")</f>
        <v>6</v>
      </c>
      <c r="O68" s="2">
        <f t="shared" si="89"/>
        <v>45450.851157407407</v>
      </c>
      <c r="P68" s="2" t="str">
        <f>IF('Raw data'!F68 = "పూర్తి", "", _xlfn.LET(
    _xlpm.RawData, 'Raw data'!F68,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A68 + TIME(_xlpm.HourPart, _xlpm.MinutePart, 0),
    _xlpm.AdjustedTime,
        IF(_xlpm.Prefix = "రా",
            IF(OR(_xlpm.HourPart=12,_xlpm.HourPart&lt;HOUR(T69)),A68+1,A68) + TIME(IF(_xlpm.HourPart &lt;= HOUR(T69), _xlpm.HourPart, _xlpm.HourPart + 12), _xlpm.MinutePart, 0),
        IF(_xlpm.Prefix = "తె",
            _xlpm.BaseTime + 1,
        IF(_xlpm.Prefix = "సా",
            A68 + TIME(12 + _xlpm.HourPart, _xlpm.MinutePart, 0),
        IF(LEFT(_xlpm.RawData, 1) = "ప",
            A68 + TIME(IF(AND(_xlpm.HourPart &gt;= HOUR(T69), _xlpm.HourPart &lt;= 12), _xlpm.HourPart, _xlpm.HourPart + 12), _xlpm.MinutePart, 0),
            _xlpm.BaseTime
        )))),
    _xlpm.isDateTime, ISNUMBER(DATEVALUE(P67)),
    _xlpm.adjustedResult,
        IF(AND(_xlpm.isDateTime, TEXT(_xlpm.AdjustedTime, "yyyy-MM-dd HH:mm") &lt; P67),
            _xlpm.AdjustedTime + 1,
            _xlpm.AdjustedTime),
    _xlpm.formattedResult, TEXT(_xlpm.adjustedResult, "yyyy-MM-dd HH:mm"),
    _xlpm.formattedResult
))</f>
        <v>2024-06-08 20:40</v>
      </c>
      <c r="Q68" s="4">
        <f t="shared" si="90"/>
        <v>0</v>
      </c>
      <c r="R68">
        <f>IF('Raw data'!F68="పూర్తి",1,0)</f>
        <v>0</v>
      </c>
      <c r="T68" t="str">
        <f>IF('Raw data'!G68="",T67,TEXT(SUBSTITUTE(SUBSTITUTE('Raw data'!G68, "సూ.ఉ.",""),".",":"), "hh:mm:ss"))</f>
        <v>05:28:00</v>
      </c>
      <c r="U68" t="str">
        <f>IF('Raw data'!H68="",U67,TEXT(SUBSTITUTE(SUBSTITUTE('Raw data'!H68, "సూ.అ.",""),".",":") + TIME(12, 0, 0), "hh:mm:ss"))</f>
        <v>18:29:00</v>
      </c>
    </row>
    <row r="69" spans="1:21" x14ac:dyDescent="0.35">
      <c r="A69" s="1">
        <f t="shared" si="81"/>
        <v>45452</v>
      </c>
      <c r="B69">
        <f t="shared" si="82"/>
        <v>38</v>
      </c>
      <c r="C69">
        <f t="shared" si="91"/>
        <v>1</v>
      </c>
      <c r="D69">
        <f t="shared" si="83"/>
        <v>2</v>
      </c>
      <c r="E69">
        <f t="shared" si="84"/>
        <v>6</v>
      </c>
      <c r="F69">
        <f>IFERROR(INDEX(vaaram!$A$1:$A$8, MATCH('Raw data'!B69, vaaram!$D$1:$D$8, 0)), "Not Found")</f>
        <v>1</v>
      </c>
      <c r="G69">
        <f t="shared" si="85"/>
        <v>3</v>
      </c>
      <c r="H69">
        <f t="shared" si="86"/>
        <v>1</v>
      </c>
      <c r="I69">
        <f>IFERROR(INDEX(thidhi!$A$1:$A$16, MATCH('Raw data'!C69, thidhi!$C$1:$C$16, 0)), "Not Found")</f>
        <v>3</v>
      </c>
      <c r="J69" s="2">
        <f t="shared" si="87"/>
        <v>45451.685879629629</v>
      </c>
      <c r="K69" t="str">
        <f>IF('Raw data'!D69 = "పూర్తి", "", _xlfn.LET(
    _xlpm.RawData, 'Raw data'!D69,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A69 + TIME(_xlpm.HourPart, _xlpm.MinutePart, 0),
    _xlpm.AdjustedTime,
        IF(_xlpm.Prefix = "రా",
            IF(OR(_xlpm.HourPart=12,_xlpm.HourPart&lt;HOUR(T70)),A69+1,A69) + TIME(IF(_xlpm.HourPart &lt;= HOUR(T70), _xlpm.HourPart, _xlpm.HourPart + 12), _xlpm.MinutePart, 0),
        IF(_xlpm.Prefix = "తె",
            _xlpm.BaseTime + 1,
        IF(_xlpm.Prefix = "సా",
            A69 + TIME(12 + _xlpm.HourPart, _xlpm.MinutePart, 0),
        IF(LEFT(_xlpm.RawData, 1) = "ప",
            A69 + TIME(IF(AND(_xlpm.HourPart &gt;= HOUR(T70), _xlpm.HourPart &lt;= 12), _xlpm.HourPart, _xlpm.HourPart + 12), _xlpm.MinutePart, 0),
            _xlpm.BaseTime
        )))),
    _xlpm.isDateTime, ISNUMBER(DATEVALUE(K68)),
    _xlpm.adjustedResult,
        IF(AND(_xlpm.isDateTime, TEXT(_xlpm.AdjustedTime, "yyyy-MM-dd HH:mm") &lt; K68),
            _xlpm.AdjustedTime + 1,
            _xlpm.AdjustedTime),
    _xlpm.formattedResult, TEXT(_xlpm.adjustedResult, "yyyy-MM-dd HH:mm"),
    _xlpm.formattedResult
))</f>
        <v>2024-06-09 16:22</v>
      </c>
      <c r="L69" s="4">
        <f t="shared" si="88"/>
        <v>0</v>
      </c>
      <c r="M69">
        <f>IF('Raw data'!D69="పూర్తి",1,0)</f>
        <v>0</v>
      </c>
      <c r="N69">
        <f>IFERROR(INDEX(nakshatram!$A$1:$A$27, MATCH('Raw data'!E69, nakshatram!$C$1:$C$27, 0)), "Not Found")</f>
        <v>7</v>
      </c>
      <c r="O69" s="2">
        <f t="shared" si="89"/>
        <v>45451.862268518518</v>
      </c>
      <c r="P69" s="2" t="str">
        <f>IF('Raw data'!F69 = "పూర్తి", "", _xlfn.LET(
    _xlpm.RawData, 'Raw data'!F69,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A69 + TIME(_xlpm.HourPart, _xlpm.MinutePart, 0),
    _xlpm.AdjustedTime,
        IF(_xlpm.Prefix = "రా",
            IF(OR(_xlpm.HourPart=12,_xlpm.HourPart&lt;HOUR(T70)),A69+1,A69) + TIME(IF(_xlpm.HourPart &lt;= HOUR(T70), _xlpm.HourPart, _xlpm.HourPart + 12), _xlpm.MinutePart, 0),
        IF(_xlpm.Prefix = "తె",
            _xlpm.BaseTime + 1,
        IF(_xlpm.Prefix = "సా",
            A69 + TIME(12 + _xlpm.HourPart, _xlpm.MinutePart, 0),
        IF(LEFT(_xlpm.RawData, 1) = "ప",
            A69 + TIME(IF(AND(_xlpm.HourPart &gt;= HOUR(T70), _xlpm.HourPart &lt;= 12), _xlpm.HourPart, _xlpm.HourPart + 12), _xlpm.MinutePart, 0),
            _xlpm.BaseTime
        )))),
    _xlpm.isDateTime, ISNUMBER(DATEVALUE(P68)),
    _xlpm.adjustedResult,
        IF(AND(_xlpm.isDateTime, TEXT(_xlpm.AdjustedTime, "yyyy-MM-dd HH:mm") &lt; P68),
            _xlpm.AdjustedTime + 1,
            _xlpm.AdjustedTime),
    _xlpm.formattedResult, TEXT(_xlpm.adjustedResult, "yyyy-MM-dd HH:mm"),
    _xlpm.formattedResult
))</f>
        <v>2024-06-09 21:26</v>
      </c>
      <c r="Q69" s="4">
        <f t="shared" si="90"/>
        <v>0</v>
      </c>
      <c r="R69">
        <f>IF('Raw data'!F69="పూర్తి",1,0)</f>
        <v>0</v>
      </c>
      <c r="T69" t="str">
        <f>IF('Raw data'!G69="",T68,TEXT(SUBSTITUTE(SUBSTITUTE('Raw data'!G69, "సూ.ఉ.",""),".",":"), "hh:mm:ss"))</f>
        <v>05:28:00</v>
      </c>
      <c r="U69" t="str">
        <f>IF('Raw data'!H69="",U68,TEXT(SUBSTITUTE(SUBSTITUTE('Raw data'!H69, "సూ.అ.",""),".",":") + TIME(12, 0, 0), "hh:mm:ss"))</f>
        <v>18:29:00</v>
      </c>
    </row>
    <row r="70" spans="1:21" x14ac:dyDescent="0.35">
      <c r="A70" s="1">
        <f t="shared" si="81"/>
        <v>45453</v>
      </c>
      <c r="B70">
        <f t="shared" si="82"/>
        <v>38</v>
      </c>
      <c r="C70">
        <f t="shared" si="91"/>
        <v>1</v>
      </c>
      <c r="D70">
        <f t="shared" si="83"/>
        <v>2</v>
      </c>
      <c r="E70">
        <f t="shared" si="84"/>
        <v>6</v>
      </c>
      <c r="F70">
        <f>IFERROR(INDEX(vaaram!$A$1:$A$8, MATCH('Raw data'!B70, vaaram!$D$1:$D$8, 0)), "Not Found")</f>
        <v>2</v>
      </c>
      <c r="G70">
        <f t="shared" si="85"/>
        <v>3</v>
      </c>
      <c r="H70">
        <f t="shared" si="86"/>
        <v>1</v>
      </c>
      <c r="I70">
        <f>IFERROR(INDEX(thidhi!$A$1:$A$16, MATCH('Raw data'!C70, thidhi!$C$1:$C$16, 0)), "Not Found")</f>
        <v>4</v>
      </c>
      <c r="J70" s="2">
        <f t="shared" si="87"/>
        <v>45452.68310185185</v>
      </c>
      <c r="K70" t="str">
        <f>IF('Raw data'!D70 = "పూర్తి", "", _xlfn.LET(
    _xlpm.RawData, 'Raw data'!D70,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A70 + TIME(_xlpm.HourPart, _xlpm.MinutePart, 0),
    _xlpm.AdjustedTime,
        IF(_xlpm.Prefix = "రా",
            IF(OR(_xlpm.HourPart=12,_xlpm.HourPart&lt;HOUR(T71)),A70+1,A70) + TIME(IF(_xlpm.HourPart &lt;= HOUR(T71), _xlpm.HourPart, _xlpm.HourPart + 12), _xlpm.MinutePart, 0),
        IF(_xlpm.Prefix = "తె",
            _xlpm.BaseTime + 1,
        IF(_xlpm.Prefix = "సా",
            A70 + TIME(12 + _xlpm.HourPart, _xlpm.MinutePart, 0),
        IF(LEFT(_xlpm.RawData, 1) = "ప",
            A70 + TIME(IF(AND(_xlpm.HourPart &gt;= HOUR(T71), _xlpm.HourPart &lt;= 12), _xlpm.HourPart, _xlpm.HourPart + 12), _xlpm.MinutePart, 0),
            _xlpm.BaseTime
        )))),
    _xlpm.isDateTime, ISNUMBER(DATEVALUE(K69)),
    _xlpm.adjustedResult,
        IF(AND(_xlpm.isDateTime, TEXT(_xlpm.AdjustedTime, "yyyy-MM-dd HH:mm") &lt; K69),
            _xlpm.AdjustedTime + 1,
            _xlpm.AdjustedTime),
    _xlpm.formattedResult, TEXT(_xlpm.adjustedResult, "yyyy-MM-dd HH:mm"),
    _xlpm.formattedResult
))</f>
        <v>2024-06-10 16:51</v>
      </c>
      <c r="L70" s="4">
        <f t="shared" si="88"/>
        <v>0</v>
      </c>
      <c r="M70">
        <f>IF('Raw data'!D70="పూర్తి",1,0)</f>
        <v>0</v>
      </c>
      <c r="N70">
        <f>IFERROR(INDEX(nakshatram!$A$1:$A$27, MATCH('Raw data'!E70, nakshatram!$C$1:$C$27, 0)), "Not Found")</f>
        <v>8</v>
      </c>
      <c r="O70" s="2">
        <f t="shared" si="89"/>
        <v>45452.894212962965</v>
      </c>
      <c r="P70" s="2" t="str">
        <f>IF('Raw data'!F70 = "పూర్తి", "", _xlfn.LET(
    _xlpm.RawData, 'Raw data'!F70,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A70 + TIME(_xlpm.HourPart, _xlpm.MinutePart, 0),
    _xlpm.AdjustedTime,
        IF(_xlpm.Prefix = "రా",
            IF(OR(_xlpm.HourPart=12,_xlpm.HourPart&lt;HOUR(T71)),A70+1,A70) + TIME(IF(_xlpm.HourPart &lt;= HOUR(T71), _xlpm.HourPart, _xlpm.HourPart + 12), _xlpm.MinutePart, 0),
        IF(_xlpm.Prefix = "తె",
            _xlpm.BaseTime + 1,
        IF(_xlpm.Prefix = "సా",
            A70 + TIME(12 + _xlpm.HourPart, _xlpm.MinutePart, 0),
        IF(LEFT(_xlpm.RawData, 1) = "ప",
            A70 + TIME(IF(AND(_xlpm.HourPart &gt;= HOUR(T71), _xlpm.HourPart &lt;= 12), _xlpm.HourPart, _xlpm.HourPart + 12), _xlpm.MinutePart, 0),
            _xlpm.BaseTime
        )))),
    _xlpm.isDateTime, ISNUMBER(DATEVALUE(P69)),
    _xlpm.adjustedResult,
        IF(AND(_xlpm.isDateTime, TEXT(_xlpm.AdjustedTime, "yyyy-MM-dd HH:mm") &lt; P69),
            _xlpm.AdjustedTime + 1,
            _xlpm.AdjustedTime),
    _xlpm.formattedResult, TEXT(_xlpm.adjustedResult, "yyyy-MM-dd HH:mm"),
    _xlpm.formattedResult
))</f>
        <v>2024-06-10 22:41</v>
      </c>
      <c r="Q70" s="4">
        <f t="shared" si="90"/>
        <v>0</v>
      </c>
      <c r="R70">
        <f>IF('Raw data'!F70="పూర్తి",1,0)</f>
        <v>0</v>
      </c>
      <c r="T70" t="str">
        <f>IF('Raw data'!G70="",T69,TEXT(SUBSTITUTE(SUBSTITUTE('Raw data'!G70, "సూ.ఉ.",""),".",":"), "hh:mm:ss"))</f>
        <v>05:28:00</v>
      </c>
      <c r="U70" t="str">
        <f>IF('Raw data'!H70="",U69,TEXT(SUBSTITUTE(SUBSTITUTE('Raw data'!H70, "సూ.అ.",""),".",":") + TIME(12, 0, 0), "hh:mm:ss"))</f>
        <v>18:29:00</v>
      </c>
    </row>
    <row r="71" spans="1:21" x14ac:dyDescent="0.35">
      <c r="A71" s="1">
        <f t="shared" si="81"/>
        <v>45454</v>
      </c>
      <c r="B71">
        <f t="shared" si="82"/>
        <v>38</v>
      </c>
      <c r="C71">
        <f t="shared" si="91"/>
        <v>1</v>
      </c>
      <c r="D71">
        <f t="shared" si="83"/>
        <v>2</v>
      </c>
      <c r="E71">
        <f t="shared" si="84"/>
        <v>6</v>
      </c>
      <c r="F71">
        <f>IFERROR(INDEX(vaaram!$A$1:$A$8, MATCH('Raw data'!B71, vaaram!$D$1:$D$8, 0)), "Not Found")</f>
        <v>3</v>
      </c>
      <c r="G71">
        <f t="shared" si="85"/>
        <v>3</v>
      </c>
      <c r="H71">
        <f t="shared" si="86"/>
        <v>1</v>
      </c>
      <c r="I71">
        <f>IFERROR(INDEX(thidhi!$A$1:$A$16, MATCH('Raw data'!C71, thidhi!$C$1:$C$16, 0)), "Not Found")</f>
        <v>5</v>
      </c>
      <c r="J71" s="2">
        <f t="shared" si="87"/>
        <v>45453.703240740739</v>
      </c>
      <c r="K71" t="str">
        <f>IF('Raw data'!D71 = "పూర్తి", "", _xlfn.LET(
    _xlpm.RawData, 'Raw data'!D71,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A71 + TIME(_xlpm.HourPart, _xlpm.MinutePart, 0),
    _xlpm.AdjustedTime,
        IF(_xlpm.Prefix = "రా",
            IF(OR(_xlpm.HourPart=12,_xlpm.HourPart&lt;HOUR(T72)),A71+1,A71) + TIME(IF(_xlpm.HourPart &lt;= HOUR(T72), _xlpm.HourPart, _xlpm.HourPart + 12), _xlpm.MinutePart, 0),
        IF(_xlpm.Prefix = "తె",
            _xlpm.BaseTime + 1,
        IF(_xlpm.Prefix = "సా",
            A71 + TIME(12 + _xlpm.HourPart, _xlpm.MinutePart, 0),
        IF(LEFT(_xlpm.RawData, 1) = "ప",
            A71 + TIME(IF(AND(_xlpm.HourPart &gt;= HOUR(T72), _xlpm.HourPart &lt;= 12), _xlpm.HourPart, _xlpm.HourPart + 12), _xlpm.MinutePart, 0),
            _xlpm.BaseTime
        )))),
    _xlpm.isDateTime, ISNUMBER(DATEVALUE(K70)),
    _xlpm.adjustedResult,
        IF(AND(_xlpm.isDateTime, TEXT(_xlpm.AdjustedTime, "yyyy-MM-dd HH:mm") &lt; K70),
            _xlpm.AdjustedTime + 1,
            _xlpm.AdjustedTime),
    _xlpm.formattedResult, TEXT(_xlpm.adjustedResult, "yyyy-MM-dd HH:mm"),
    _xlpm.formattedResult
))</f>
        <v>2024-06-11 17:48</v>
      </c>
      <c r="L71" s="4">
        <f t="shared" si="88"/>
        <v>0</v>
      </c>
      <c r="M71">
        <f>IF('Raw data'!D71="పూర్తి",1,0)</f>
        <v>0</v>
      </c>
      <c r="N71">
        <f>IFERROR(INDEX(nakshatram!$A$1:$A$27, MATCH('Raw data'!E71, nakshatram!$C$1:$C$27, 0)), "Not Found")</f>
        <v>9</v>
      </c>
      <c r="O71" s="2">
        <f t="shared" si="89"/>
        <v>45453.946296296301</v>
      </c>
      <c r="P71" s="2" t="str">
        <f>IF('Raw data'!F71 = "పూర్తి", "", _xlfn.LET(
    _xlpm.RawData, 'Raw data'!F71,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A71 + TIME(_xlpm.HourPart, _xlpm.MinutePart, 0),
    _xlpm.AdjustedTime,
        IF(_xlpm.Prefix = "రా",
            IF(OR(_xlpm.HourPart=12,_xlpm.HourPart&lt;HOUR(T72)),A71+1,A71) + TIME(IF(_xlpm.HourPart &lt;= HOUR(T72), _xlpm.HourPart, _xlpm.HourPart + 12), _xlpm.MinutePart, 0),
        IF(_xlpm.Prefix = "తె",
            _xlpm.BaseTime + 1,
        IF(_xlpm.Prefix = "సా",
            A71 + TIME(12 + _xlpm.HourPart, _xlpm.MinutePart, 0),
        IF(LEFT(_xlpm.RawData, 1) = "ప",
            A71 + TIME(IF(AND(_xlpm.HourPart &gt;= HOUR(T72), _xlpm.HourPart &lt;= 12), _xlpm.HourPart, _xlpm.HourPart + 12), _xlpm.MinutePart, 0),
            _xlpm.BaseTime
        )))),
    _xlpm.isDateTime, ISNUMBER(DATEVALUE(P70)),
    _xlpm.adjustedResult,
        IF(AND(_xlpm.isDateTime, TEXT(_xlpm.AdjustedTime, "yyyy-MM-dd HH:mm") &lt; P70),
            _xlpm.AdjustedTime + 1,
            _xlpm.AdjustedTime),
    _xlpm.formattedResult, TEXT(_xlpm.adjustedResult, "yyyy-MM-dd HH:mm"),
    _xlpm.formattedResult
))</f>
        <v>2024-06-12 00:24</v>
      </c>
      <c r="Q71" s="4">
        <f t="shared" si="90"/>
        <v>0</v>
      </c>
      <c r="R71">
        <f>IF('Raw data'!F71="పూర్తి",1,0)</f>
        <v>0</v>
      </c>
      <c r="T71" t="str">
        <f>IF('Raw data'!G71="",T70,TEXT(SUBSTITUTE(SUBSTITUTE('Raw data'!G71, "సూ.ఉ.",""),".",":"), "hh:mm:ss"))</f>
        <v>05:28:00</v>
      </c>
      <c r="U71" t="str">
        <f>IF('Raw data'!H71="",U70,TEXT(SUBSTITUTE(SUBSTITUTE('Raw data'!H71, "సూ.అ.",""),".",":") + TIME(12, 0, 0), "hh:mm:ss"))</f>
        <v>18:29:00</v>
      </c>
    </row>
    <row r="72" spans="1:21" x14ac:dyDescent="0.35">
      <c r="A72" s="1">
        <f t="shared" si="81"/>
        <v>45455</v>
      </c>
      <c r="B72">
        <f t="shared" si="82"/>
        <v>38</v>
      </c>
      <c r="C72">
        <f t="shared" si="91"/>
        <v>1</v>
      </c>
      <c r="D72">
        <f t="shared" si="83"/>
        <v>2</v>
      </c>
      <c r="E72">
        <f t="shared" si="84"/>
        <v>6</v>
      </c>
      <c r="F72">
        <f>IFERROR(INDEX(vaaram!$A$1:$A$8, MATCH('Raw data'!B72, vaaram!$D$1:$D$8, 0)), "Not Found")</f>
        <v>4</v>
      </c>
      <c r="G72">
        <f t="shared" si="85"/>
        <v>3</v>
      </c>
      <c r="H72">
        <f t="shared" si="86"/>
        <v>1</v>
      </c>
      <c r="I72">
        <f>IFERROR(INDEX(thidhi!$A$1:$A$16, MATCH('Raw data'!C72, thidhi!$C$1:$C$16, 0)), "Not Found")</f>
        <v>6</v>
      </c>
      <c r="J72" s="2">
        <f t="shared" si="87"/>
        <v>45454.742824074077</v>
      </c>
      <c r="K72" t="str">
        <f>IF('Raw data'!D72 = "పూర్తి", "", _xlfn.LET(
    _xlpm.RawData, 'Raw data'!D72,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A72 + TIME(_xlpm.HourPart, _xlpm.MinutePart, 0),
    _xlpm.AdjustedTime,
        IF(_xlpm.Prefix = "రా",
            IF(OR(_xlpm.HourPart=12,_xlpm.HourPart&lt;HOUR(T73)),A72+1,A72) + TIME(IF(_xlpm.HourPart &lt;= HOUR(T73), _xlpm.HourPart, _xlpm.HourPart + 12), _xlpm.MinutePart, 0),
        IF(_xlpm.Prefix = "తె",
            _xlpm.BaseTime + 1,
        IF(_xlpm.Prefix = "సా",
            A72 + TIME(12 + _xlpm.HourPart, _xlpm.MinutePart, 0),
        IF(LEFT(_xlpm.RawData, 1) = "ప",
            A72 + TIME(IF(AND(_xlpm.HourPart &gt;= HOUR(T73), _xlpm.HourPart &lt;= 12), _xlpm.HourPart, _xlpm.HourPart + 12), _xlpm.MinutePart, 0),
            _xlpm.BaseTime
        )))),
    _xlpm.isDateTime, ISNUMBER(DATEVALUE(K71)),
    _xlpm.adjustedResult,
        IF(AND(_xlpm.isDateTime, TEXT(_xlpm.AdjustedTime, "yyyy-MM-dd HH:mm") &lt; K71),
            _xlpm.AdjustedTime + 1,
            _xlpm.AdjustedTime),
    _xlpm.formattedResult, TEXT(_xlpm.adjustedResult, "yyyy-MM-dd HH:mm"),
    _xlpm.formattedResult
))</f>
        <v>2024-06-12 19:12</v>
      </c>
      <c r="L72" s="4">
        <f t="shared" si="88"/>
        <v>0</v>
      </c>
      <c r="M72">
        <f>IF('Raw data'!D72="పూర్తి",1,0)</f>
        <v>0</v>
      </c>
      <c r="N72">
        <f>IFERROR(INDEX(nakshatram!$A$1:$A$27, MATCH('Raw data'!E72, nakshatram!$C$1:$C$27, 0)), "Not Found")</f>
        <v>10</v>
      </c>
      <c r="O72" s="2">
        <f t="shared" si="89"/>
        <v>45455.017824074079</v>
      </c>
      <c r="P72" s="2" t="str">
        <f>IF('Raw data'!F72 = "పూర్తి", "", _xlfn.LET(
    _xlpm.RawData, 'Raw data'!F72,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A72 + TIME(_xlpm.HourPart, _xlpm.MinutePart, 0),
    _xlpm.AdjustedTime,
        IF(_xlpm.Prefix = "రా",
            IF(OR(_xlpm.HourPart=12,_xlpm.HourPart&lt;HOUR(T73)),A72+1,A72) + TIME(IF(_xlpm.HourPart &lt;= HOUR(T73), _xlpm.HourPart, _xlpm.HourPart + 12), _xlpm.MinutePart, 0),
        IF(_xlpm.Prefix = "తె",
            _xlpm.BaseTime + 1,
        IF(_xlpm.Prefix = "సా",
            A72 + TIME(12 + _xlpm.HourPart, _xlpm.MinutePart, 0),
        IF(LEFT(_xlpm.RawData, 1) = "ప",
            A72 + TIME(IF(AND(_xlpm.HourPart &gt;= HOUR(T73), _xlpm.HourPart &lt;= 12), _xlpm.HourPart, _xlpm.HourPart + 12), _xlpm.MinutePart, 0),
            _xlpm.BaseTime
        )))),
    _xlpm.isDateTime, ISNUMBER(DATEVALUE(P71)),
    _xlpm.adjustedResult,
        IF(AND(_xlpm.isDateTime, TEXT(_xlpm.AdjustedTime, "yyyy-MM-dd HH:mm") &lt; P71),
            _xlpm.AdjustedTime + 1,
            _xlpm.AdjustedTime),
    _xlpm.formattedResult, TEXT(_xlpm.adjustedResult, "yyyy-MM-dd HH:mm"),
    _xlpm.formattedResult
))</f>
        <v>2024-06-13 02:32</v>
      </c>
      <c r="Q72" s="4">
        <f t="shared" si="90"/>
        <v>0</v>
      </c>
      <c r="R72">
        <f>IF('Raw data'!F72="పూర్తి",1,0)</f>
        <v>0</v>
      </c>
      <c r="T72" t="str">
        <f>IF('Raw data'!G72="",T71,TEXT(SUBSTITUTE(SUBSTITUTE('Raw data'!G72, "సూ.ఉ.",""),".",":"), "hh:mm:ss"))</f>
        <v>05:28:00</v>
      </c>
      <c r="U72" t="str">
        <f>IF('Raw data'!H72="",U71,TEXT(SUBSTITUTE(SUBSTITUTE('Raw data'!H72, "సూ.అ.",""),".",":") + TIME(12, 0, 0), "hh:mm:ss"))</f>
        <v>18:29:00</v>
      </c>
    </row>
    <row r="73" spans="1:21" x14ac:dyDescent="0.35">
      <c r="A73" s="1">
        <f t="shared" si="81"/>
        <v>45456</v>
      </c>
      <c r="B73">
        <f t="shared" si="82"/>
        <v>38</v>
      </c>
      <c r="C73">
        <f t="shared" si="91"/>
        <v>1</v>
      </c>
      <c r="D73">
        <f t="shared" si="83"/>
        <v>2</v>
      </c>
      <c r="E73">
        <f t="shared" si="84"/>
        <v>6</v>
      </c>
      <c r="F73">
        <f>IFERROR(INDEX(vaaram!$A$1:$A$8, MATCH('Raw data'!B73, vaaram!$D$1:$D$8, 0)), "Not Found")</f>
        <v>5</v>
      </c>
      <c r="G73">
        <f t="shared" si="85"/>
        <v>3</v>
      </c>
      <c r="H73">
        <f t="shared" si="86"/>
        <v>1</v>
      </c>
      <c r="I73">
        <f>IFERROR(INDEX(thidhi!$A$1:$A$16, MATCH('Raw data'!C73, thidhi!$C$1:$C$16, 0)), "Not Found")</f>
        <v>7</v>
      </c>
      <c r="J73" s="2">
        <f t="shared" si="87"/>
        <v>45455.801157407412</v>
      </c>
      <c r="K73" t="str">
        <f>IF('Raw data'!D73 = "పూర్తి", "", _xlfn.LET(
    _xlpm.RawData, 'Raw data'!D73,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A73 + TIME(_xlpm.HourPart, _xlpm.MinutePart, 0),
    _xlpm.AdjustedTime,
        IF(_xlpm.Prefix = "రా",
            IF(OR(_xlpm.HourPart=12,_xlpm.HourPart&lt;HOUR(T74)),A73+1,A73) + TIME(IF(_xlpm.HourPart &lt;= HOUR(T74), _xlpm.HourPart, _xlpm.HourPart + 12), _xlpm.MinutePart, 0),
        IF(_xlpm.Prefix = "తె",
            _xlpm.BaseTime + 1,
        IF(_xlpm.Prefix = "సా",
            A73 + TIME(12 + _xlpm.HourPart, _xlpm.MinutePart, 0),
        IF(LEFT(_xlpm.RawData, 1) = "ప",
            A73 + TIME(IF(AND(_xlpm.HourPart &gt;= HOUR(T74), _xlpm.HourPart &lt;= 12), _xlpm.HourPart, _xlpm.HourPart + 12), _xlpm.MinutePart, 0),
            _xlpm.BaseTime
        )))),
    _xlpm.isDateTime, ISNUMBER(DATEVALUE(K72)),
    _xlpm.adjustedResult,
        IF(AND(_xlpm.isDateTime, TEXT(_xlpm.AdjustedTime, "yyyy-MM-dd HH:mm") &lt; K72),
            _xlpm.AdjustedTime + 1,
            _xlpm.AdjustedTime),
    _xlpm.formattedResult, TEXT(_xlpm.adjustedResult, "yyyy-MM-dd HH:mm"),
    _xlpm.formattedResult
))</f>
        <v>2024-06-13 20:56</v>
      </c>
      <c r="L73" s="4">
        <f t="shared" si="88"/>
        <v>0</v>
      </c>
      <c r="M73">
        <f>IF('Raw data'!D73="పూర్తి",1,0)</f>
        <v>0</v>
      </c>
      <c r="N73">
        <f>IFERROR(INDEX(nakshatram!$A$1:$A$27, MATCH('Raw data'!E73, nakshatram!$C$1:$C$27, 0)), "Not Found")</f>
        <v>11</v>
      </c>
      <c r="O73" s="2">
        <f t="shared" si="89"/>
        <v>45456.106712962966</v>
      </c>
      <c r="P73" s="2" t="str">
        <f>IF('Raw data'!F73 = "పూర్తి", "", _xlfn.LET(
    _xlpm.RawData, 'Raw data'!F73,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A73 + TIME(_xlpm.HourPart, _xlpm.MinutePart, 0),
    _xlpm.AdjustedTime,
        IF(_xlpm.Prefix = "రా",
            IF(OR(_xlpm.HourPart=12,_xlpm.HourPart&lt;HOUR(T74)),A73+1,A73) + TIME(IF(_xlpm.HourPart &lt;= HOUR(T74), _xlpm.HourPart, _xlpm.HourPart + 12), _xlpm.MinutePart, 0),
        IF(_xlpm.Prefix = "తె",
            _xlpm.BaseTime + 1,
        IF(_xlpm.Prefix = "సా",
            A73 + TIME(12 + _xlpm.HourPart, _xlpm.MinutePart, 0),
        IF(LEFT(_xlpm.RawData, 1) = "ప",
            A73 + TIME(IF(AND(_xlpm.HourPart &gt;= HOUR(T74), _xlpm.HourPart &lt;= 12), _xlpm.HourPart, _xlpm.HourPart + 12), _xlpm.MinutePart, 0),
            _xlpm.BaseTime
        )))),
    _xlpm.isDateTime, ISNUMBER(DATEVALUE(P72)),
    _xlpm.adjustedResult,
        IF(AND(_xlpm.isDateTime, TEXT(_xlpm.AdjustedTime, "yyyy-MM-dd HH:mm") &lt; P72),
            _xlpm.AdjustedTime + 1,
            _xlpm.AdjustedTime),
    _xlpm.formattedResult, TEXT(_xlpm.adjustedResult, "yyyy-MM-dd HH:mm"),
    _xlpm.formattedResult
))</f>
        <v>2024-06-14 04:57</v>
      </c>
      <c r="Q73" s="4">
        <f t="shared" si="90"/>
        <v>0</v>
      </c>
      <c r="R73">
        <f>IF('Raw data'!F73="పూర్తి",1,0)</f>
        <v>0</v>
      </c>
      <c r="T73" t="str">
        <f>IF('Raw data'!G73="",T72,TEXT(SUBSTITUTE(SUBSTITUTE('Raw data'!G73, "సూ.ఉ.",""),".",":"), "hh:mm:ss"))</f>
        <v>05:29:00</v>
      </c>
      <c r="U73" t="str">
        <f>IF('Raw data'!H73="",U72,TEXT(SUBSTITUTE(SUBSTITUTE('Raw data'!H73, "సూ.అ.",""),".",":") + TIME(12, 0, 0), "hh:mm:ss"))</f>
        <v>18:31:00</v>
      </c>
    </row>
    <row r="74" spans="1:21" x14ac:dyDescent="0.35">
      <c r="A74" s="1">
        <f t="shared" si="81"/>
        <v>45457</v>
      </c>
      <c r="B74">
        <f t="shared" si="82"/>
        <v>38</v>
      </c>
      <c r="C74">
        <f t="shared" si="91"/>
        <v>1</v>
      </c>
      <c r="D74">
        <f t="shared" si="83"/>
        <v>2</v>
      </c>
      <c r="E74">
        <f t="shared" si="84"/>
        <v>6</v>
      </c>
      <c r="F74">
        <f>IFERROR(INDEX(vaaram!$A$1:$A$8, MATCH('Raw data'!B74, vaaram!$D$1:$D$8, 0)), "Not Found")</f>
        <v>6</v>
      </c>
      <c r="G74">
        <f t="shared" si="85"/>
        <v>3</v>
      </c>
      <c r="H74">
        <f t="shared" si="86"/>
        <v>1</v>
      </c>
      <c r="I74">
        <f>IFERROR(INDEX(thidhi!$A$1:$A$16, MATCH('Raw data'!C74, thidhi!$C$1:$C$16, 0)), "Not Found")</f>
        <v>8</v>
      </c>
      <c r="J74" s="2">
        <f t="shared" si="87"/>
        <v>45456.873379629629</v>
      </c>
      <c r="K74" t="str">
        <f>IF('Raw data'!D74 = "పూర్తి", "", _xlfn.LET(
    _xlpm.RawData, 'Raw data'!D74,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A74 + TIME(_xlpm.HourPart, _xlpm.MinutePart, 0),
    _xlpm.AdjustedTime,
        IF(_xlpm.Prefix = "రా",
            IF(OR(_xlpm.HourPart=12,_xlpm.HourPart&lt;HOUR(T75)),A74+1,A74) + TIME(IF(_xlpm.HourPart &lt;= HOUR(T75), _xlpm.HourPart, _xlpm.HourPart + 12), _xlpm.MinutePart, 0),
        IF(_xlpm.Prefix = "తె",
            _xlpm.BaseTime + 1,
        IF(_xlpm.Prefix = "సా",
            A74 + TIME(12 + _xlpm.HourPart, _xlpm.MinutePart, 0),
        IF(LEFT(_xlpm.RawData, 1) = "ప",
            A74 + TIME(IF(AND(_xlpm.HourPart &gt;= HOUR(T75), _xlpm.HourPart &lt;= 12), _xlpm.HourPart, _xlpm.HourPart + 12), _xlpm.MinutePart, 0),
            _xlpm.BaseTime
        )))),
    _xlpm.isDateTime, ISNUMBER(DATEVALUE(K73)),
    _xlpm.adjustedResult,
        IF(AND(_xlpm.isDateTime, TEXT(_xlpm.AdjustedTime, "yyyy-MM-dd HH:mm") &lt; K73),
            _xlpm.AdjustedTime + 1,
            _xlpm.AdjustedTime),
    _xlpm.formattedResult, TEXT(_xlpm.adjustedResult, "yyyy-MM-dd HH:mm"),
    _xlpm.formattedResult
))</f>
        <v>2024-06-14 22:53</v>
      </c>
      <c r="L74" s="4">
        <f t="shared" si="88"/>
        <v>0</v>
      </c>
      <c r="M74">
        <f>IF('Raw data'!D74="పూర్తి",1,0)</f>
        <v>0</v>
      </c>
      <c r="N74">
        <f>IFERROR(INDEX(nakshatram!$A$1:$A$27, MATCH('Raw data'!E74, nakshatram!$C$1:$C$27, 0)), "Not Found")</f>
        <v>12</v>
      </c>
      <c r="O74" s="2">
        <f t="shared" si="89"/>
        <v>45457.207407407412</v>
      </c>
      <c r="P74" s="2" t="str">
        <f>IF('Raw data'!F74 = "పూర్తి", "", _xlfn.LET(
    _xlpm.RawData, 'Raw data'!F74,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A74 + TIME(_xlpm.HourPart, _xlpm.MinutePart, 0),
    _xlpm.AdjustedTime,
        IF(_xlpm.Prefix = "రా",
            IF(OR(_xlpm.HourPart=12,_xlpm.HourPart&lt;HOUR(T75)),A74+1,A74) + TIME(IF(_xlpm.HourPart &lt;= HOUR(T75), _xlpm.HourPart, _xlpm.HourPart + 12), _xlpm.MinutePart, 0),
        IF(_xlpm.Prefix = "తె",
            _xlpm.BaseTime + 1,
        IF(_xlpm.Prefix = "సా",
            A74 + TIME(12 + _xlpm.HourPart, _xlpm.MinutePart, 0),
        IF(LEFT(_xlpm.RawData, 1) = "ప",
            A74 + TIME(IF(AND(_xlpm.HourPart &gt;= HOUR(T75), _xlpm.HourPart &lt;= 12), _xlpm.HourPart, _xlpm.HourPart + 12), _xlpm.MinutePart, 0),
            _xlpm.BaseTime
        )))),
    _xlpm.isDateTime, ISNUMBER(DATEVALUE(P73)),
    _xlpm.adjustedResult,
        IF(AND(_xlpm.isDateTime, TEXT(_xlpm.AdjustedTime, "yyyy-MM-dd HH:mm") &lt; P73),
            _xlpm.AdjustedTime + 1,
            _xlpm.AdjustedTime),
    _xlpm.formattedResult, TEXT(_xlpm.adjustedResult, "yyyy-MM-dd HH:mm"),
    _xlpm.formattedResult
))</f>
        <v/>
      </c>
      <c r="Q74" s="4">
        <f t="shared" si="90"/>
        <v>0</v>
      </c>
      <c r="R74">
        <f>IF('Raw data'!F74="పూర్తి",1,0)</f>
        <v>1</v>
      </c>
      <c r="T74" t="str">
        <f>IF('Raw data'!G74="",T73,TEXT(SUBSTITUTE(SUBSTITUTE('Raw data'!G74, "సూ.ఉ.",""),".",":"), "hh:mm:ss"))</f>
        <v>05:29:00</v>
      </c>
      <c r="U74" t="str">
        <f>IF('Raw data'!H74="",U73,TEXT(SUBSTITUTE(SUBSTITUTE('Raw data'!H74, "సూ.అ.",""),".",":") + TIME(12, 0, 0), "hh:mm:ss"))</f>
        <v>18:31:00</v>
      </c>
    </row>
    <row r="75" spans="1:21" x14ac:dyDescent="0.35">
      <c r="A75" s="1">
        <f t="shared" si="81"/>
        <v>45458</v>
      </c>
      <c r="B75">
        <f t="shared" si="82"/>
        <v>38</v>
      </c>
      <c r="C75">
        <f t="shared" si="91"/>
        <v>1</v>
      </c>
      <c r="D75">
        <f t="shared" si="83"/>
        <v>2</v>
      </c>
      <c r="E75">
        <f t="shared" si="84"/>
        <v>6</v>
      </c>
      <c r="F75">
        <f>IFERROR(INDEX(vaaram!$A$1:$A$8, MATCH('Raw data'!B75, vaaram!$D$1:$D$8, 0)), "Not Found")</f>
        <v>7</v>
      </c>
      <c r="G75">
        <f t="shared" si="85"/>
        <v>3</v>
      </c>
      <c r="H75">
        <f t="shared" si="86"/>
        <v>1</v>
      </c>
      <c r="I75">
        <f>IFERROR(INDEX(thidhi!$A$1:$A$16, MATCH('Raw data'!C75, thidhi!$C$1:$C$16, 0)), "Not Found")</f>
        <v>9</v>
      </c>
      <c r="J75" s="2">
        <f t="shared" si="87"/>
        <v>45457.954629629632</v>
      </c>
      <c r="K75" t="str">
        <f>IF('Raw data'!D75 = "పూర్తి", "", _xlfn.LET(
    _xlpm.RawData, 'Raw data'!D75,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A75 + TIME(_xlpm.HourPart, _xlpm.MinutePart, 0),
    _xlpm.AdjustedTime,
        IF(_xlpm.Prefix = "రా",
            IF(OR(_xlpm.HourPart=12,_xlpm.HourPart&lt;HOUR(T76)),A75+1,A75) + TIME(IF(_xlpm.HourPart &lt;= HOUR(T76), _xlpm.HourPart, _xlpm.HourPart + 12), _xlpm.MinutePart, 0),
        IF(_xlpm.Prefix = "తె",
            _xlpm.BaseTime + 1,
        IF(_xlpm.Prefix = "సా",
            A75 + TIME(12 + _xlpm.HourPart, _xlpm.MinutePart, 0),
        IF(LEFT(_xlpm.RawData, 1) = "ప",
            A75 + TIME(IF(AND(_xlpm.HourPart &gt;= HOUR(T76), _xlpm.HourPart &lt;= 12), _xlpm.HourPart, _xlpm.HourPart + 12), _xlpm.MinutePart, 0),
            _xlpm.BaseTime
        )))),
    _xlpm.isDateTime, ISNUMBER(DATEVALUE(K74)),
    _xlpm.adjustedResult,
        IF(AND(_xlpm.isDateTime, TEXT(_xlpm.AdjustedTime, "yyyy-MM-dd HH:mm") &lt; K74),
            _xlpm.AdjustedTime + 1,
            _xlpm.AdjustedTime),
    _xlpm.formattedResult, TEXT(_xlpm.adjustedResult, "yyyy-MM-dd HH:mm"),
    _xlpm.formattedResult
))</f>
        <v>2024-06-16 00:52</v>
      </c>
      <c r="L75" s="4">
        <f t="shared" si="88"/>
        <v>0</v>
      </c>
      <c r="M75">
        <f>IF('Raw data'!D75="పూర్తి",1,0)</f>
        <v>0</v>
      </c>
      <c r="N75">
        <f>IFERROR(INDEX(nakshatram!$A$1:$A$27, MATCH('Raw data'!E75, nakshatram!$C$1:$C$27, 0)), "Not Found")</f>
        <v>12</v>
      </c>
      <c r="O75" s="2" t="str">
        <f t="shared" si="89"/>
        <v/>
      </c>
      <c r="P75" s="2" t="str">
        <f>IF('Raw data'!F75 = "పూర్తి", "", _xlfn.LET(
    _xlpm.RawData, 'Raw data'!F75,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A75 + TIME(_xlpm.HourPart, _xlpm.MinutePart, 0),
    _xlpm.AdjustedTime,
        IF(_xlpm.Prefix = "రా",
            IF(OR(_xlpm.HourPart=12,_xlpm.HourPart&lt;HOUR(T76)),A75+1,A75) + TIME(IF(_xlpm.HourPart &lt;= HOUR(T76), _xlpm.HourPart, _xlpm.HourPart + 12), _xlpm.MinutePart, 0),
        IF(_xlpm.Prefix = "తె",
            _xlpm.BaseTime + 1,
        IF(_xlpm.Prefix = "సా",
            A75 + TIME(12 + _xlpm.HourPart, _xlpm.MinutePart, 0),
        IF(LEFT(_xlpm.RawData, 1) = "ప",
            A75 + TIME(IF(AND(_xlpm.HourPart &gt;= HOUR(T76), _xlpm.HourPart &lt;= 12), _xlpm.HourPart, _xlpm.HourPart + 12), _xlpm.MinutePart, 0),
            _xlpm.BaseTime
        )))),
    _xlpm.isDateTime, ISNUMBER(DATEVALUE(P74)),
    _xlpm.adjustedResult,
        IF(AND(_xlpm.isDateTime, TEXT(_xlpm.AdjustedTime, "yyyy-MM-dd HH:mm") &lt; P74),
            _xlpm.AdjustedTime + 1,
            _xlpm.AdjustedTime),
    _xlpm.formattedResult, TEXT(_xlpm.adjustedResult, "yyyy-MM-dd HH:mm"),
    _xlpm.formattedResult
))</f>
        <v>2024-06-15 07:33</v>
      </c>
      <c r="Q75" s="4">
        <f t="shared" si="90"/>
        <v>0</v>
      </c>
      <c r="R75">
        <f>IF('Raw data'!F75="పూర్తి",1,0)</f>
        <v>0</v>
      </c>
      <c r="T75" t="str">
        <f>IF('Raw data'!G75="",T74,TEXT(SUBSTITUTE(SUBSTITUTE('Raw data'!G75, "సూ.ఉ.",""),".",":"), "hh:mm:ss"))</f>
        <v>05:29:00</v>
      </c>
      <c r="U75" t="str">
        <f>IF('Raw data'!H75="",U74,TEXT(SUBSTITUTE(SUBSTITUTE('Raw data'!H75, "సూ.అ.",""),".",":") + TIME(12, 0, 0), "hh:mm:ss"))</f>
        <v>18:31:00</v>
      </c>
    </row>
    <row r="76" spans="1:21" x14ac:dyDescent="0.35">
      <c r="A76" s="1">
        <f t="shared" si="81"/>
        <v>45459</v>
      </c>
      <c r="B76">
        <f t="shared" si="82"/>
        <v>38</v>
      </c>
      <c r="C76">
        <f t="shared" si="91"/>
        <v>1</v>
      </c>
      <c r="D76">
        <f t="shared" si="83"/>
        <v>2</v>
      </c>
      <c r="E76">
        <f t="shared" si="84"/>
        <v>6</v>
      </c>
      <c r="F76">
        <f>IFERROR(INDEX(vaaram!$A$1:$A$8, MATCH('Raw data'!B76, vaaram!$D$1:$D$8, 0)), "Not Found")</f>
        <v>1</v>
      </c>
      <c r="G76">
        <f t="shared" si="85"/>
        <v>3</v>
      </c>
      <c r="H76">
        <f t="shared" si="86"/>
        <v>1</v>
      </c>
      <c r="I76">
        <f>IFERROR(INDEX(thidhi!$A$1:$A$16, MATCH('Raw data'!C76, thidhi!$C$1:$C$16, 0)), "Not Found")</f>
        <v>10</v>
      </c>
      <c r="J76" s="2">
        <f t="shared" si="87"/>
        <v>45459.037268518521</v>
      </c>
      <c r="K76" t="str">
        <f>IF('Raw data'!D76 = "పూర్తి", "", _xlfn.LET(
    _xlpm.RawData, 'Raw data'!D76,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A76 + TIME(_xlpm.HourPart, _xlpm.MinutePart, 0),
    _xlpm.AdjustedTime,
        IF(_xlpm.Prefix = "రా",
            IF(OR(_xlpm.HourPart=12,_xlpm.HourPart&lt;HOUR(T77)),A76+1,A76) + TIME(IF(_xlpm.HourPart &lt;= HOUR(T77), _xlpm.HourPart, _xlpm.HourPart + 12), _xlpm.MinutePart, 0),
        IF(_xlpm.Prefix = "తె",
            _xlpm.BaseTime + 1,
        IF(_xlpm.Prefix = "సా",
            A76 + TIME(12 + _xlpm.HourPart, _xlpm.MinutePart, 0),
        IF(LEFT(_xlpm.RawData, 1) = "ప",
            A76 + TIME(IF(AND(_xlpm.HourPart &gt;= HOUR(T77), _xlpm.HourPart &lt;= 12), _xlpm.HourPart, _xlpm.HourPart + 12), _xlpm.MinutePart, 0),
            _xlpm.BaseTime
        )))),
    _xlpm.isDateTime, ISNUMBER(DATEVALUE(K75)),
    _xlpm.adjustedResult,
        IF(AND(_xlpm.isDateTime, TEXT(_xlpm.AdjustedTime, "yyyy-MM-dd HH:mm") &lt; K75),
            _xlpm.AdjustedTime + 1,
            _xlpm.AdjustedTime),
    _xlpm.formattedResult, TEXT(_xlpm.adjustedResult, "yyyy-MM-dd HH:mm"),
    _xlpm.formattedResult
))</f>
        <v>2024-06-17 02:44</v>
      </c>
      <c r="L76" s="4">
        <f t="shared" si="88"/>
        <v>0</v>
      </c>
      <c r="M76">
        <f>IF('Raw data'!D76="పూర్తి",1,0)</f>
        <v>0</v>
      </c>
      <c r="N76">
        <f>IFERROR(INDEX(nakshatram!$A$1:$A$27, MATCH('Raw data'!E76, nakshatram!$C$1:$C$27, 0)), "Not Found")</f>
        <v>13</v>
      </c>
      <c r="O76" s="2">
        <f t="shared" si="89"/>
        <v>45458.315740740742</v>
      </c>
      <c r="P76" s="2" t="str">
        <f>IF('Raw data'!F76 = "పూర్తి", "", _xlfn.LET(
    _xlpm.RawData, 'Raw data'!F76,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A76 + TIME(_xlpm.HourPart, _xlpm.MinutePart, 0),
    _xlpm.AdjustedTime,
        IF(_xlpm.Prefix = "రా",
            IF(OR(_xlpm.HourPart=12,_xlpm.HourPart&lt;HOUR(T77)),A76+1,A76) + TIME(IF(_xlpm.HourPart &lt;= HOUR(T77), _xlpm.HourPart, _xlpm.HourPart + 12), _xlpm.MinutePart, 0),
        IF(_xlpm.Prefix = "తె",
            _xlpm.BaseTime + 1,
        IF(_xlpm.Prefix = "సా",
            A76 + TIME(12 + _xlpm.HourPart, _xlpm.MinutePart, 0),
        IF(LEFT(_xlpm.RawData, 1) = "ప",
            A76 + TIME(IF(AND(_xlpm.HourPart &gt;= HOUR(T77), _xlpm.HourPart &lt;= 12), _xlpm.HourPart, _xlpm.HourPart + 12), _xlpm.MinutePart, 0),
            _xlpm.BaseTime
        )))),
    _xlpm.isDateTime, ISNUMBER(DATEVALUE(P75)),
    _xlpm.adjustedResult,
        IF(AND(_xlpm.isDateTime, TEXT(_xlpm.AdjustedTime, "yyyy-MM-dd HH:mm") &lt; P75),
            _xlpm.AdjustedTime + 1,
            _xlpm.AdjustedTime),
    _xlpm.formattedResult, TEXT(_xlpm.adjustedResult, "yyyy-MM-dd HH:mm"),
    _xlpm.formattedResult
))</f>
        <v>2024-06-16 10:09</v>
      </c>
      <c r="Q76" s="4">
        <f t="shared" si="90"/>
        <v>0</v>
      </c>
      <c r="R76">
        <f>IF('Raw data'!F76="పూర్తి",1,0)</f>
        <v>0</v>
      </c>
      <c r="T76" t="str">
        <f>IF('Raw data'!G76="",T75,TEXT(SUBSTITUTE(SUBSTITUTE('Raw data'!G76, "సూ.ఉ.",""),".",":"), "hh:mm:ss"))</f>
        <v>05:29:00</v>
      </c>
      <c r="U76" t="str">
        <f>IF('Raw data'!H76="",U75,TEXT(SUBSTITUTE(SUBSTITUTE('Raw data'!H76, "సూ.అ.",""),".",":") + TIME(12, 0, 0), "hh:mm:ss"))</f>
        <v>18:31:00</v>
      </c>
    </row>
    <row r="77" spans="1:21" x14ac:dyDescent="0.35">
      <c r="A77" s="1">
        <f t="shared" si="81"/>
        <v>45460</v>
      </c>
      <c r="B77">
        <f t="shared" si="82"/>
        <v>38</v>
      </c>
      <c r="C77">
        <f t="shared" si="91"/>
        <v>1</v>
      </c>
      <c r="D77">
        <f t="shared" si="83"/>
        <v>2</v>
      </c>
      <c r="E77">
        <f t="shared" si="84"/>
        <v>6</v>
      </c>
      <c r="F77">
        <f>IFERROR(INDEX(vaaram!$A$1:$A$8, MATCH('Raw data'!B77, vaaram!$D$1:$D$8, 0)), "Not Found")</f>
        <v>2</v>
      </c>
      <c r="G77">
        <f t="shared" si="85"/>
        <v>3</v>
      </c>
      <c r="H77">
        <f t="shared" si="86"/>
        <v>1</v>
      </c>
      <c r="I77">
        <f>IFERROR(INDEX(thidhi!$A$1:$A$16, MATCH('Raw data'!C77, thidhi!$C$1:$C$16, 0)), "Not Found")</f>
        <v>11</v>
      </c>
      <c r="J77" s="2">
        <f t="shared" si="87"/>
        <v>45460.115046296298</v>
      </c>
      <c r="K77" t="str">
        <f>IF('Raw data'!D77 = "పూర్తి", "", _xlfn.LET(
    _xlpm.RawData, 'Raw data'!D77,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A77 + TIME(_xlpm.HourPart, _xlpm.MinutePart, 0),
    _xlpm.AdjustedTime,
        IF(_xlpm.Prefix = "రా",
            IF(OR(_xlpm.HourPart=12,_xlpm.HourPart&lt;HOUR(T78)),A77+1,A77) + TIME(IF(_xlpm.HourPart &lt;= HOUR(T78), _xlpm.HourPart, _xlpm.HourPart + 12), _xlpm.MinutePart, 0),
        IF(_xlpm.Prefix = "తె",
            _xlpm.BaseTime + 1,
        IF(_xlpm.Prefix = "సా",
            A77 + TIME(12 + _xlpm.HourPart, _xlpm.MinutePart, 0),
        IF(LEFT(_xlpm.RawData, 1) = "ప",
            A77 + TIME(IF(AND(_xlpm.HourPart &gt;= HOUR(T78), _xlpm.HourPart &lt;= 12), _xlpm.HourPart, _xlpm.HourPart + 12), _xlpm.MinutePart, 0),
            _xlpm.BaseTime
        )))),
    _xlpm.isDateTime, ISNUMBER(DATEVALUE(K76)),
    _xlpm.adjustedResult,
        IF(AND(_xlpm.isDateTime, TEXT(_xlpm.AdjustedTime, "yyyy-MM-dd HH:mm") &lt; K76),
            _xlpm.AdjustedTime + 1,
            _xlpm.AdjustedTime),
    _xlpm.formattedResult, TEXT(_xlpm.adjustedResult, "yyyy-MM-dd HH:mm"),
    _xlpm.formattedResult
))</f>
        <v>2024-06-18 04:23</v>
      </c>
      <c r="L77" s="4">
        <f t="shared" si="88"/>
        <v>0</v>
      </c>
      <c r="M77">
        <f>IF('Raw data'!D77="పూర్తి",1,0)</f>
        <v>0</v>
      </c>
      <c r="N77">
        <f>IFERROR(INDEX(nakshatram!$A$1:$A$27, MATCH('Raw data'!E77, nakshatram!$C$1:$C$27, 0)), "Not Found")</f>
        <v>14</v>
      </c>
      <c r="O77" s="2">
        <f t="shared" si="89"/>
        <v>45459.424074074079</v>
      </c>
      <c r="P77" s="2" t="str">
        <f>IF('Raw data'!F77 = "పూర్తి", "", _xlfn.LET(
    _xlpm.RawData, 'Raw data'!F77,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A77 + TIME(_xlpm.HourPart, _xlpm.MinutePart, 0),
    _xlpm.AdjustedTime,
        IF(_xlpm.Prefix = "రా",
            IF(OR(_xlpm.HourPart=12,_xlpm.HourPart&lt;HOUR(T78)),A77+1,A77) + TIME(IF(_xlpm.HourPart &lt;= HOUR(T78), _xlpm.HourPart, _xlpm.HourPart + 12), _xlpm.MinutePart, 0),
        IF(_xlpm.Prefix = "తె",
            _xlpm.BaseTime + 1,
        IF(_xlpm.Prefix = "సా",
            A77 + TIME(12 + _xlpm.HourPart, _xlpm.MinutePart, 0),
        IF(LEFT(_xlpm.RawData, 1) = "ప",
            A77 + TIME(IF(AND(_xlpm.HourPart &gt;= HOUR(T78), _xlpm.HourPart &lt;= 12), _xlpm.HourPart, _xlpm.HourPart + 12), _xlpm.MinutePart, 0),
            _xlpm.BaseTime
        )))),
    _xlpm.isDateTime, ISNUMBER(DATEVALUE(P76)),
    _xlpm.adjustedResult,
        IF(AND(_xlpm.isDateTime, TEXT(_xlpm.AdjustedTime, "yyyy-MM-dd HH:mm") &lt; P76),
            _xlpm.AdjustedTime + 1,
            _xlpm.AdjustedTime),
    _xlpm.formattedResult, TEXT(_xlpm.adjustedResult, "yyyy-MM-dd HH:mm"),
    _xlpm.formattedResult
))</f>
        <v>2024-06-17 12:35</v>
      </c>
      <c r="Q77" s="4">
        <f t="shared" si="90"/>
        <v>0</v>
      </c>
      <c r="R77">
        <f>IF('Raw data'!F77="పూర్తి",1,0)</f>
        <v>0</v>
      </c>
      <c r="T77" t="str">
        <f>IF('Raw data'!G77="",T76,TEXT(SUBSTITUTE(SUBSTITUTE('Raw data'!G77, "సూ.ఉ.",""),".",":"), "hh:mm:ss"))</f>
        <v>05:29:00</v>
      </c>
      <c r="U77" t="str">
        <f>IF('Raw data'!H77="",U76,TEXT(SUBSTITUTE(SUBSTITUTE('Raw data'!H77, "సూ.అ.",""),".",":") + TIME(12, 0, 0), "hh:mm:ss"))</f>
        <v>18:32:00</v>
      </c>
    </row>
    <row r="78" spans="1:21" x14ac:dyDescent="0.35">
      <c r="A78" s="1">
        <f t="shared" si="81"/>
        <v>45461</v>
      </c>
      <c r="B78">
        <f t="shared" si="82"/>
        <v>38</v>
      </c>
      <c r="C78">
        <f t="shared" si="91"/>
        <v>1</v>
      </c>
      <c r="D78">
        <f t="shared" si="83"/>
        <v>2</v>
      </c>
      <c r="E78">
        <f t="shared" si="84"/>
        <v>6</v>
      </c>
      <c r="F78">
        <f>IFERROR(INDEX(vaaram!$A$1:$A$8, MATCH('Raw data'!B78, vaaram!$D$1:$D$8, 0)), "Not Found")</f>
        <v>3</v>
      </c>
      <c r="G78">
        <f t="shared" si="85"/>
        <v>3</v>
      </c>
      <c r="H78">
        <f t="shared" si="86"/>
        <v>1</v>
      </c>
      <c r="I78">
        <f>IFERROR(INDEX(thidhi!$A$1:$A$16, MATCH('Raw data'!C78, thidhi!$C$1:$C$16, 0)), "Not Found")</f>
        <v>12</v>
      </c>
      <c r="J78" s="2">
        <f t="shared" si="87"/>
        <v>45461.183796296296</v>
      </c>
      <c r="K78" t="str">
        <f>IF('Raw data'!D78 = "పూర్తి", "", _xlfn.LET(
    _xlpm.RawData, 'Raw data'!D78,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A78 + TIME(_xlpm.HourPart, _xlpm.MinutePart, 0),
    _xlpm.AdjustedTime,
        IF(_xlpm.Prefix = "రా",
            IF(OR(_xlpm.HourPart=12,_xlpm.HourPart&lt;HOUR(T79)),A78+1,A78) + TIME(IF(_xlpm.HourPart &lt;= HOUR(T79), _xlpm.HourPart, _xlpm.HourPart + 12), _xlpm.MinutePart, 0),
        IF(_xlpm.Prefix = "తె",
            _xlpm.BaseTime + 1,
        IF(_xlpm.Prefix = "సా",
            A78 + TIME(12 + _xlpm.HourPart, _xlpm.MinutePart, 0),
        IF(LEFT(_xlpm.RawData, 1) = "ప",
            A78 + TIME(IF(AND(_xlpm.HourPart &gt;= HOUR(T79), _xlpm.HourPart &lt;= 12), _xlpm.HourPart, _xlpm.HourPart + 12), _xlpm.MinutePart, 0),
            _xlpm.BaseTime
        )))),
    _xlpm.isDateTime, ISNUMBER(DATEVALUE(K77)),
    _xlpm.adjustedResult,
        IF(AND(_xlpm.isDateTime, TEXT(_xlpm.AdjustedTime, "yyyy-MM-dd HH:mm") &lt; K77),
            _xlpm.AdjustedTime + 1,
            _xlpm.AdjustedTime),
    _xlpm.formattedResult, TEXT(_xlpm.adjustedResult, "yyyy-MM-dd HH:mm"),
    _xlpm.formattedResult
))</f>
        <v/>
      </c>
      <c r="L78" s="4">
        <f t="shared" si="88"/>
        <v>0</v>
      </c>
      <c r="M78">
        <f>IF('Raw data'!D78="పూర్తి",1,0)</f>
        <v>1</v>
      </c>
      <c r="N78">
        <f>IFERROR(INDEX(nakshatram!$A$1:$A$27, MATCH('Raw data'!E78, nakshatram!$C$1:$C$27, 0)), "Not Found")</f>
        <v>15</v>
      </c>
      <c r="O78" s="2">
        <f t="shared" si="89"/>
        <v>45460.525462962964</v>
      </c>
      <c r="P78" s="2" t="str">
        <f>IF('Raw data'!F78 = "పూర్తి", "", _xlfn.LET(
    _xlpm.RawData, 'Raw data'!F78,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A78 + TIME(_xlpm.HourPart, _xlpm.MinutePart, 0),
    _xlpm.AdjustedTime,
        IF(_xlpm.Prefix = "రా",
            IF(OR(_xlpm.HourPart=12,_xlpm.HourPart&lt;HOUR(T79)),A78+1,A78) + TIME(IF(_xlpm.HourPart &lt;= HOUR(T79), _xlpm.HourPart, _xlpm.HourPart + 12), _xlpm.MinutePart, 0),
        IF(_xlpm.Prefix = "తె",
            _xlpm.BaseTime + 1,
        IF(_xlpm.Prefix = "సా",
            A78 + TIME(12 + _xlpm.HourPart, _xlpm.MinutePart, 0),
        IF(LEFT(_xlpm.RawData, 1) = "ప",
            A78 + TIME(IF(AND(_xlpm.HourPart &gt;= HOUR(T79), _xlpm.HourPart &lt;= 12), _xlpm.HourPart, _xlpm.HourPart + 12), _xlpm.MinutePart, 0),
            _xlpm.BaseTime
        )))),
    _xlpm.isDateTime, ISNUMBER(DATEVALUE(P77)),
    _xlpm.adjustedResult,
        IF(AND(_xlpm.isDateTime, TEXT(_xlpm.AdjustedTime, "yyyy-MM-dd HH:mm") &lt; P77),
            _xlpm.AdjustedTime + 1,
            _xlpm.AdjustedTime),
    _xlpm.formattedResult, TEXT(_xlpm.adjustedResult, "yyyy-MM-dd HH:mm"),
    _xlpm.formattedResult
))</f>
        <v>2024-06-18 14:41</v>
      </c>
      <c r="Q78" s="4">
        <f t="shared" si="90"/>
        <v>0</v>
      </c>
      <c r="R78">
        <f>IF('Raw data'!F78="పూర్తి",1,0)</f>
        <v>0</v>
      </c>
      <c r="T78" t="str">
        <f>IF('Raw data'!G78="",T77,TEXT(SUBSTITUTE(SUBSTITUTE('Raw data'!G78, "సూ.ఉ.",""),".",":"), "hh:mm:ss"))</f>
        <v>05:30:00</v>
      </c>
      <c r="U78" t="str">
        <f>IF('Raw data'!H78="",U77,TEXT(SUBSTITUTE(SUBSTITUTE('Raw data'!H78, "సూ.అ.",""),".",":") + TIME(12, 0, 0), "hh:mm:ss"))</f>
        <v>18:32:00</v>
      </c>
    </row>
    <row r="79" spans="1:21" x14ac:dyDescent="0.35">
      <c r="A79" s="1">
        <f t="shared" si="81"/>
        <v>45462</v>
      </c>
      <c r="B79">
        <f t="shared" si="82"/>
        <v>38</v>
      </c>
      <c r="C79">
        <f t="shared" si="91"/>
        <v>1</v>
      </c>
      <c r="D79">
        <f t="shared" si="83"/>
        <v>2</v>
      </c>
      <c r="E79">
        <f t="shared" si="84"/>
        <v>6</v>
      </c>
      <c r="F79">
        <f>IFERROR(INDEX(vaaram!$A$1:$A$8, MATCH('Raw data'!B79, vaaram!$D$1:$D$8, 0)), "Not Found")</f>
        <v>4</v>
      </c>
      <c r="G79">
        <f t="shared" si="85"/>
        <v>3</v>
      </c>
      <c r="H79">
        <f t="shared" si="86"/>
        <v>1</v>
      </c>
      <c r="I79">
        <f>IFERROR(INDEX(thidhi!$A$1:$A$16, MATCH('Raw data'!C79, thidhi!$C$1:$C$16, 0)), "Not Found")</f>
        <v>12</v>
      </c>
      <c r="J79" s="2" t="str">
        <f t="shared" si="87"/>
        <v/>
      </c>
      <c r="K79" t="str">
        <f>IF('Raw data'!D79 = "పూర్తి", "", _xlfn.LET(
    _xlpm.RawData, 'Raw data'!D79,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A79 + TIME(_xlpm.HourPart, _xlpm.MinutePart, 0),
    _xlpm.AdjustedTime,
        IF(_xlpm.Prefix = "రా",
            IF(OR(_xlpm.HourPart=12,_xlpm.HourPart&lt;HOUR(T80)),A79+1,A79) + TIME(IF(_xlpm.HourPart &lt;= HOUR(T80), _xlpm.HourPart, _xlpm.HourPart + 12), _xlpm.MinutePart, 0),
        IF(_xlpm.Prefix = "తె",
            _xlpm.BaseTime + 1,
        IF(_xlpm.Prefix = "సా",
            A79 + TIME(12 + _xlpm.HourPart, _xlpm.MinutePart, 0),
        IF(LEFT(_xlpm.RawData, 1) = "ప",
            A79 + TIME(IF(AND(_xlpm.HourPart &gt;= HOUR(T80), _xlpm.HourPart &lt;= 12), _xlpm.HourPart, _xlpm.HourPart + 12), _xlpm.MinutePart, 0),
            _xlpm.BaseTime
        )))),
    _xlpm.isDateTime, ISNUMBER(DATEVALUE(K78)),
    _xlpm.adjustedResult,
        IF(AND(_xlpm.isDateTime, TEXT(_xlpm.AdjustedTime, "yyyy-MM-dd HH:mm") &lt; K78),
            _xlpm.AdjustedTime + 1,
            _xlpm.AdjustedTime),
    _xlpm.formattedResult, TEXT(_xlpm.adjustedResult, "yyyy-MM-dd HH:mm"),
    _xlpm.formattedResult
))</f>
        <v>2024-06-19 05:43</v>
      </c>
      <c r="L79" s="4">
        <f t="shared" si="88"/>
        <v>0</v>
      </c>
      <c r="M79">
        <f>IF('Raw data'!D79="పూర్తి",1,0)</f>
        <v>0</v>
      </c>
      <c r="N79">
        <f>IFERROR(INDEX(nakshatram!$A$1:$A$27, MATCH('Raw data'!E79, nakshatram!$C$1:$C$27, 0)), "Not Found")</f>
        <v>16</v>
      </c>
      <c r="O79" s="2">
        <f t="shared" si="89"/>
        <v>45461.612962962965</v>
      </c>
      <c r="P79" s="2" t="str">
        <f>IF('Raw data'!F79 = "పూర్తి", "", _xlfn.LET(
    _xlpm.RawData, 'Raw data'!F79,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A79 + TIME(_xlpm.HourPart, _xlpm.MinutePart, 0),
    _xlpm.AdjustedTime,
        IF(_xlpm.Prefix = "రా",
            IF(OR(_xlpm.HourPart=12,_xlpm.HourPart&lt;HOUR(T80)),A79+1,A79) + TIME(IF(_xlpm.HourPart &lt;= HOUR(T80), _xlpm.HourPart, _xlpm.HourPart + 12), _xlpm.MinutePart, 0),
        IF(_xlpm.Prefix = "తె",
            _xlpm.BaseTime + 1,
        IF(_xlpm.Prefix = "సా",
            A79 + TIME(12 + _xlpm.HourPart, _xlpm.MinutePart, 0),
        IF(LEFT(_xlpm.RawData, 1) = "ప",
            A79 + TIME(IF(AND(_xlpm.HourPart &gt;= HOUR(T80), _xlpm.HourPart &lt;= 12), _xlpm.HourPart, _xlpm.HourPart + 12), _xlpm.MinutePart, 0),
            _xlpm.BaseTime
        )))),
    _xlpm.isDateTime, ISNUMBER(DATEVALUE(P78)),
    _xlpm.adjustedResult,
        IF(AND(_xlpm.isDateTime, TEXT(_xlpm.AdjustedTime, "yyyy-MM-dd HH:mm") &lt; P78),
            _xlpm.AdjustedTime + 1,
            _xlpm.AdjustedTime),
    _xlpm.formattedResult, TEXT(_xlpm.adjustedResult, "yyyy-MM-dd HH:mm"),
    _xlpm.formattedResult
))</f>
        <v>2024-06-19 16:23</v>
      </c>
      <c r="Q79" s="4">
        <f t="shared" si="90"/>
        <v>0</v>
      </c>
      <c r="R79">
        <f>IF('Raw data'!F79="పూర్తి",1,0)</f>
        <v>0</v>
      </c>
      <c r="T79" t="str">
        <f>IF('Raw data'!G79="",T78,TEXT(SUBSTITUTE(SUBSTITUTE('Raw data'!G79, "సూ.ఉ.",""),".",":"), "hh:mm:ss"))</f>
        <v>05:30:00</v>
      </c>
      <c r="U79" t="str">
        <f>IF('Raw data'!H79="",U78,TEXT(SUBSTITUTE(SUBSTITUTE('Raw data'!H79, "సూ.అ.",""),".",":") + TIME(12, 0, 0), "hh:mm:ss"))</f>
        <v>18:32:00</v>
      </c>
    </row>
    <row r="80" spans="1:21" x14ac:dyDescent="0.35">
      <c r="A80" s="1">
        <f t="shared" si="81"/>
        <v>45463</v>
      </c>
      <c r="B80">
        <f t="shared" si="82"/>
        <v>38</v>
      </c>
      <c r="C80">
        <f t="shared" si="91"/>
        <v>1</v>
      </c>
      <c r="D80">
        <f t="shared" si="83"/>
        <v>2</v>
      </c>
      <c r="E80">
        <f t="shared" si="84"/>
        <v>6</v>
      </c>
      <c r="F80">
        <f>IFERROR(INDEX(vaaram!$A$1:$A$8, MATCH('Raw data'!B80, vaaram!$D$1:$D$8, 0)), "Not Found")</f>
        <v>5</v>
      </c>
      <c r="G80">
        <f t="shared" si="85"/>
        <v>3</v>
      </c>
      <c r="H80">
        <f t="shared" si="86"/>
        <v>1</v>
      </c>
      <c r="I80">
        <f>IFERROR(INDEX(thidhi!$A$1:$A$16, MATCH('Raw data'!C80, thidhi!$C$1:$C$16, 0)), "Not Found")</f>
        <v>13</v>
      </c>
      <c r="J80" s="2">
        <f t="shared" si="87"/>
        <v>45462.239351851851</v>
      </c>
      <c r="K80" t="str">
        <f>IF('Raw data'!D80 = "పూర్తి", "", _xlfn.LET(
    _xlpm.RawData, 'Raw data'!D80,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A80 + TIME(_xlpm.HourPart, _xlpm.MinutePart, 0),
    _xlpm.AdjustedTime,
        IF(_xlpm.Prefix = "రా",
            IF(OR(_xlpm.HourPart=12,_xlpm.HourPart&lt;HOUR(T81)),A80+1,A80) + TIME(IF(_xlpm.HourPart &lt;= HOUR(T81), _xlpm.HourPart, _xlpm.HourPart + 12), _xlpm.MinutePart, 0),
        IF(_xlpm.Prefix = "తె",
            _xlpm.BaseTime + 1,
        IF(_xlpm.Prefix = "సా",
            A80 + TIME(12 + _xlpm.HourPart, _xlpm.MinutePart, 0),
        IF(LEFT(_xlpm.RawData, 1) = "ప",
            A80 + TIME(IF(AND(_xlpm.HourPart &gt;= HOUR(T81), _xlpm.HourPart &lt;= 12), _xlpm.HourPart, _xlpm.HourPart + 12), _xlpm.MinutePart, 0),
            _xlpm.BaseTime
        )))),
    _xlpm.isDateTime, ISNUMBER(DATEVALUE(K79)),
    _xlpm.adjustedResult,
        IF(AND(_xlpm.isDateTime, TEXT(_xlpm.AdjustedTime, "yyyy-MM-dd HH:mm") &lt; K79),
            _xlpm.AdjustedTime + 1,
            _xlpm.AdjustedTime),
    _xlpm.formattedResult, TEXT(_xlpm.adjustedResult, "yyyy-MM-dd HH:mm"),
    _xlpm.formattedResult
))</f>
        <v>2024-06-20 06:31</v>
      </c>
      <c r="L80" s="4">
        <f t="shared" si="88"/>
        <v>0</v>
      </c>
      <c r="M80">
        <f>IF('Raw data'!D80="పూర్తి",1,0)</f>
        <v>0</v>
      </c>
      <c r="N80">
        <f>IFERROR(INDEX(nakshatram!$A$1:$A$27, MATCH('Raw data'!E80, nakshatram!$C$1:$C$27, 0)), "Not Found")</f>
        <v>17</v>
      </c>
      <c r="O80" s="2">
        <f t="shared" si="89"/>
        <v>45462.683796296296</v>
      </c>
      <c r="P80" s="2" t="str">
        <f>IF('Raw data'!F80 = "పూర్తి", "", _xlfn.LET(
    _xlpm.RawData, 'Raw data'!F80,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A80 + TIME(_xlpm.HourPart, _xlpm.MinutePart, 0),
    _xlpm.AdjustedTime,
        IF(_xlpm.Prefix = "రా",
            IF(OR(_xlpm.HourPart=12,_xlpm.HourPart&lt;HOUR(T81)),A80+1,A80) + TIME(IF(_xlpm.HourPart &lt;= HOUR(T81), _xlpm.HourPart, _xlpm.HourPart + 12), _xlpm.MinutePart, 0),
        IF(_xlpm.Prefix = "తె",
            _xlpm.BaseTime + 1,
        IF(_xlpm.Prefix = "సా",
            A80 + TIME(12 + _xlpm.HourPart, _xlpm.MinutePart, 0),
        IF(LEFT(_xlpm.RawData, 1) = "ప",
            A80 + TIME(IF(AND(_xlpm.HourPart &gt;= HOUR(T81), _xlpm.HourPart &lt;= 12), _xlpm.HourPart, _xlpm.HourPart + 12), _xlpm.MinutePart, 0),
            _xlpm.BaseTime
        )))),
    _xlpm.isDateTime, ISNUMBER(DATEVALUE(P79)),
    _xlpm.adjustedResult,
        IF(AND(_xlpm.isDateTime, TEXT(_xlpm.AdjustedTime, "yyyy-MM-dd HH:mm") &lt; P79),
            _xlpm.AdjustedTime + 1,
            _xlpm.AdjustedTime),
    _xlpm.formattedResult, TEXT(_xlpm.adjustedResult, "yyyy-MM-dd HH:mm"),
    _xlpm.formattedResult
))</f>
        <v>2024-06-20 17:38</v>
      </c>
      <c r="Q80" s="4">
        <f t="shared" si="90"/>
        <v>0</v>
      </c>
      <c r="R80">
        <f>IF('Raw data'!F80="పూర్తి",1,0)</f>
        <v>0</v>
      </c>
      <c r="T80" t="str">
        <f>IF('Raw data'!G80="",T79,TEXT(SUBSTITUTE(SUBSTITUTE('Raw data'!G80, "సూ.ఉ.",""),".",":"), "hh:mm:ss"))</f>
        <v>05:30:00</v>
      </c>
      <c r="U80" t="str">
        <f>IF('Raw data'!H80="",U79,TEXT(SUBSTITUTE(SUBSTITUTE('Raw data'!H80, "సూ.అ.",""),".",":") + TIME(12, 0, 0), "hh:mm:ss"))</f>
        <v>18:32:00</v>
      </c>
    </row>
    <row r="81" spans="1:21" x14ac:dyDescent="0.35">
      <c r="A81" s="1">
        <f t="shared" si="81"/>
        <v>45464</v>
      </c>
      <c r="B81">
        <f t="shared" si="82"/>
        <v>38</v>
      </c>
      <c r="C81">
        <f t="shared" si="91"/>
        <v>1</v>
      </c>
      <c r="D81">
        <f t="shared" si="83"/>
        <v>2</v>
      </c>
      <c r="E81">
        <f t="shared" si="84"/>
        <v>6</v>
      </c>
      <c r="F81">
        <f>IFERROR(INDEX(vaaram!$A$1:$A$8, MATCH('Raw data'!B81, vaaram!$D$1:$D$8, 0)), "Not Found")</f>
        <v>6</v>
      </c>
      <c r="G81">
        <f t="shared" si="85"/>
        <v>3</v>
      </c>
      <c r="H81">
        <f t="shared" si="86"/>
        <v>1</v>
      </c>
      <c r="I81">
        <f>IFERROR(INDEX(thidhi!$A$1:$A$16, MATCH('Raw data'!C81, thidhi!$C$1:$C$16, 0)), "Not Found")</f>
        <v>14</v>
      </c>
      <c r="J81" s="2">
        <f t="shared" si="87"/>
        <v>45463.272685185184</v>
      </c>
      <c r="K81" t="str">
        <f>IF('Raw data'!D81 = "పూర్తి", "", _xlfn.LET(
    _xlpm.RawData, 'Raw data'!D81,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A81 + TIME(_xlpm.HourPart, _xlpm.MinutePart, 0),
    _xlpm.AdjustedTime,
        IF(_xlpm.Prefix = "రా",
            IF(OR(_xlpm.HourPart=12,_xlpm.HourPart&lt;HOUR(T82)),A81+1,A81) + TIME(IF(_xlpm.HourPart &lt;= HOUR(T82), _xlpm.HourPart, _xlpm.HourPart + 12), _xlpm.MinutePart, 0),
        IF(_xlpm.Prefix = "తె",
            _xlpm.BaseTime + 1,
        IF(_xlpm.Prefix = "సా",
            A81 + TIME(12 + _xlpm.HourPart, _xlpm.MinutePart, 0),
        IF(LEFT(_xlpm.RawData, 1) = "ప",
            A81 + TIME(IF(AND(_xlpm.HourPart &gt;= HOUR(T82), _xlpm.HourPart &lt;= 12), _xlpm.HourPart, _xlpm.HourPart + 12), _xlpm.MinutePart, 0),
            _xlpm.BaseTime
        )))),
    _xlpm.isDateTime, ISNUMBER(DATEVALUE(K80)),
    _xlpm.adjustedResult,
        IF(AND(_xlpm.isDateTime, TEXT(_xlpm.AdjustedTime, "yyyy-MM-dd HH:mm") &lt; K80),
            _xlpm.AdjustedTime + 1,
            _xlpm.AdjustedTime),
    _xlpm.formattedResult, TEXT(_xlpm.adjustedResult, "yyyy-MM-dd HH:mm"),
    _xlpm.formattedResult
))</f>
        <v>2024-06-21 06:47</v>
      </c>
      <c r="L81" s="4">
        <f t="shared" si="88"/>
        <v>0</v>
      </c>
      <c r="M81">
        <f>IF('Raw data'!D81="పూర్తి",1,0)</f>
        <v>0</v>
      </c>
      <c r="N81">
        <f>IFERROR(INDEX(nakshatram!$A$1:$A$27, MATCH('Raw data'!E81, nakshatram!$C$1:$C$27, 0)), "Not Found")</f>
        <v>18</v>
      </c>
      <c r="O81" s="2">
        <f t="shared" si="89"/>
        <v>45463.735879629632</v>
      </c>
      <c r="P81" s="2" t="str">
        <f>IF('Raw data'!F81 = "పూర్తి", "", _xlfn.LET(
    _xlpm.RawData, 'Raw data'!F81,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A81 + TIME(_xlpm.HourPart, _xlpm.MinutePart, 0),
    _xlpm.AdjustedTime,
        IF(_xlpm.Prefix = "రా",
            IF(OR(_xlpm.HourPart=12,_xlpm.HourPart&lt;HOUR(T82)),A81+1,A81) + TIME(IF(_xlpm.HourPart &lt;= HOUR(T82), _xlpm.HourPart, _xlpm.HourPart + 12), _xlpm.MinutePart, 0),
        IF(_xlpm.Prefix = "తె",
            _xlpm.BaseTime + 1,
        IF(_xlpm.Prefix = "సా",
            A81 + TIME(12 + _xlpm.HourPart, _xlpm.MinutePart, 0),
        IF(LEFT(_xlpm.RawData, 1) = "ప",
            A81 + TIME(IF(AND(_xlpm.HourPart &gt;= HOUR(T82), _xlpm.HourPart &lt;= 12), _xlpm.HourPart, _xlpm.HourPart + 12), _xlpm.MinutePart, 0),
            _xlpm.BaseTime
        )))),
    _xlpm.isDateTime, ISNUMBER(DATEVALUE(P80)),
    _xlpm.adjustedResult,
        IF(AND(_xlpm.isDateTime, TEXT(_xlpm.AdjustedTime, "yyyy-MM-dd HH:mm") &lt; P80),
            _xlpm.AdjustedTime + 1,
            _xlpm.AdjustedTime),
    _xlpm.formattedResult, TEXT(_xlpm.adjustedResult, "yyyy-MM-dd HH:mm"),
    _xlpm.formattedResult
))</f>
        <v>2024-06-21 18:22</v>
      </c>
      <c r="Q81" s="4">
        <f t="shared" si="90"/>
        <v>0</v>
      </c>
      <c r="R81">
        <f>IF('Raw data'!F81="పూర్తి",1,0)</f>
        <v>0</v>
      </c>
      <c r="T81" t="str">
        <f>IF('Raw data'!G81="",T80,TEXT(SUBSTITUTE(SUBSTITUTE('Raw data'!G81, "సూ.ఉ.",""),".",":"), "hh:mm:ss"))</f>
        <v>05:30:00</v>
      </c>
      <c r="U81" t="str">
        <f>IF('Raw data'!H81="",U80,TEXT(SUBSTITUTE(SUBSTITUTE('Raw data'!H81, "సూ.అ.",""),".",":") + TIME(12, 0, 0), "hh:mm:ss"))</f>
        <v>18:33:00</v>
      </c>
    </row>
    <row r="82" spans="1:21" x14ac:dyDescent="0.35">
      <c r="A82" s="1">
        <f t="shared" si="81"/>
        <v>45465</v>
      </c>
      <c r="B82">
        <f t="shared" si="82"/>
        <v>38</v>
      </c>
      <c r="C82">
        <f t="shared" si="91"/>
        <v>1</v>
      </c>
      <c r="D82">
        <f t="shared" si="83"/>
        <v>2</v>
      </c>
      <c r="E82">
        <f t="shared" si="84"/>
        <v>6</v>
      </c>
      <c r="F82">
        <f>IFERROR(INDEX(vaaram!$A$1:$A$8, MATCH('Raw data'!B82, vaaram!$D$1:$D$8, 0)), "Not Found")</f>
        <v>7</v>
      </c>
      <c r="G82">
        <f t="shared" si="85"/>
        <v>3</v>
      </c>
      <c r="H82">
        <f t="shared" si="86"/>
        <v>1</v>
      </c>
      <c r="I82">
        <f>IFERROR(INDEX(thidhi!$A$1:$A$16, MATCH('Raw data'!C82, thidhi!$C$1:$C$16, 0)), "Not Found")</f>
        <v>15</v>
      </c>
      <c r="J82" s="2">
        <f t="shared" si="87"/>
        <v>45464.283796296295</v>
      </c>
      <c r="K82" t="str">
        <f>IF('Raw data'!D82 = "పూర్తి", "", _xlfn.LET(
    _xlpm.RawData, 'Raw data'!D82,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A82 + TIME(_xlpm.HourPart, _xlpm.MinutePart, 0),
    _xlpm.AdjustedTime,
        IF(_xlpm.Prefix = "రా",
            IF(OR(_xlpm.HourPart=12,_xlpm.HourPart&lt;HOUR(T83)),A82+1,A82) + TIME(IF(_xlpm.HourPart &lt;= HOUR(T83), _xlpm.HourPart, _xlpm.HourPart + 12), _xlpm.MinutePart, 0),
        IF(_xlpm.Prefix = "తె",
            _xlpm.BaseTime + 1,
        IF(_xlpm.Prefix = "సా",
            A82 + TIME(12 + _xlpm.HourPart, _xlpm.MinutePart, 0),
        IF(LEFT(_xlpm.RawData, 1) = "ప",
            A82 + TIME(IF(AND(_xlpm.HourPart &gt;= HOUR(T83), _xlpm.HourPart &lt;= 12), _xlpm.HourPart, _xlpm.HourPart + 12), _xlpm.MinutePart, 0),
            _xlpm.BaseTime
        )))),
    _xlpm.isDateTime, ISNUMBER(DATEVALUE(K81)),
    _xlpm.adjustedResult,
        IF(AND(_xlpm.isDateTime, TEXT(_xlpm.AdjustedTime, "yyyy-MM-dd HH:mm") &lt; K81),
            _xlpm.AdjustedTime + 1,
            _xlpm.AdjustedTime),
    _xlpm.formattedResult, TEXT(_xlpm.adjustedResult, "yyyy-MM-dd HH:mm"),
    _xlpm.formattedResult
))</f>
        <v>2024-06-22 06:33</v>
      </c>
      <c r="L82" s="4">
        <f t="shared" si="88"/>
        <v>0</v>
      </c>
      <c r="M82">
        <f>IF('Raw data'!D82="పూర్తి",1,0)</f>
        <v>0</v>
      </c>
      <c r="N82">
        <f>IFERROR(INDEX(nakshatram!$A$1:$A$27, MATCH('Raw data'!E82, nakshatram!$C$1:$C$27, 0)), "Not Found")</f>
        <v>19</v>
      </c>
      <c r="O82" s="2">
        <f t="shared" si="89"/>
        <v>45464.766435185185</v>
      </c>
      <c r="P82" s="2" t="str">
        <f>IF('Raw data'!F82 = "పూర్తి", "", _xlfn.LET(
    _xlpm.RawData, 'Raw data'!F82,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A82 + TIME(_xlpm.HourPart, _xlpm.MinutePart, 0),
    _xlpm.AdjustedTime,
        IF(_xlpm.Prefix = "రా",
            IF(OR(_xlpm.HourPart=12,_xlpm.HourPart&lt;HOUR(T83)),A82+1,A82) + TIME(IF(_xlpm.HourPart &lt;= HOUR(T83), _xlpm.HourPart, _xlpm.HourPart + 12), _xlpm.MinutePart, 0),
        IF(_xlpm.Prefix = "తె",
            _xlpm.BaseTime + 1,
        IF(_xlpm.Prefix = "సా",
            A82 + TIME(12 + _xlpm.HourPart, _xlpm.MinutePart, 0),
        IF(LEFT(_xlpm.RawData, 1) = "ప",
            A82 + TIME(IF(AND(_xlpm.HourPart &gt;= HOUR(T83), _xlpm.HourPart &lt;= 12), _xlpm.HourPart, _xlpm.HourPart + 12), _xlpm.MinutePart, 0),
            _xlpm.BaseTime
        )))),
    _xlpm.isDateTime, ISNUMBER(DATEVALUE(P81)),
    _xlpm.adjustedResult,
        IF(AND(_xlpm.isDateTime, TEXT(_xlpm.AdjustedTime, "yyyy-MM-dd HH:mm") &lt; P81),
            _xlpm.AdjustedTime + 1,
            _xlpm.AdjustedTime),
    _xlpm.formattedResult, TEXT(_xlpm.adjustedResult, "yyyy-MM-dd HH:mm"),
    _xlpm.formattedResult
))</f>
        <v>2024-06-22 18:36</v>
      </c>
      <c r="Q82" s="4">
        <f t="shared" si="90"/>
        <v>0</v>
      </c>
      <c r="R82">
        <f>IF('Raw data'!F82="పూర్తి",1,0)</f>
        <v>0</v>
      </c>
      <c r="T82" t="str">
        <f>IF('Raw data'!G82="",T81,TEXT(SUBSTITUTE(SUBSTITUTE('Raw data'!G82, "సూ.ఉ.",""),".",":"), "hh:mm:ss"))</f>
        <v>05:30:00</v>
      </c>
      <c r="U82" t="str">
        <f>IF('Raw data'!H82="",U81,TEXT(SUBSTITUTE(SUBSTITUTE('Raw data'!H82, "సూ.అ.",""),".",":") + TIME(12, 0, 0), "hh:mm:ss"))</f>
        <v>18:33:00</v>
      </c>
    </row>
    <row r="83" spans="1:21" x14ac:dyDescent="0.35">
      <c r="A83" s="1">
        <f t="shared" si="81"/>
        <v>45466</v>
      </c>
      <c r="B83">
        <f t="shared" si="82"/>
        <v>38</v>
      </c>
      <c r="C83">
        <f t="shared" si="91"/>
        <v>1</v>
      </c>
      <c r="D83">
        <f t="shared" si="83"/>
        <v>2</v>
      </c>
      <c r="E83">
        <f t="shared" si="84"/>
        <v>6</v>
      </c>
      <c r="F83">
        <f>IFERROR(INDEX(vaaram!$A$1:$A$8, MATCH('Raw data'!B83, vaaram!$D$1:$D$8, 0)), "Not Found")</f>
        <v>1</v>
      </c>
      <c r="G83">
        <f t="shared" si="85"/>
        <v>3</v>
      </c>
      <c r="H83">
        <f t="shared" si="86"/>
        <v>2</v>
      </c>
      <c r="I83">
        <f>IFERROR(INDEX(thidhi!$A$1:$A$16, MATCH('Raw data'!C83, thidhi!$C$1:$C$16, 0)), "Not Found")</f>
        <v>1</v>
      </c>
      <c r="J83" s="2">
        <f t="shared" si="87"/>
        <v>45465.274074074077</v>
      </c>
      <c r="K83" t="str">
        <f>IF('Raw data'!D83 = "పూర్తి", "", _xlfn.LET(
    _xlpm.RawData, 'Raw data'!D83,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A83 + TIME(_xlpm.HourPart, _xlpm.MinutePart, 0),
    _xlpm.AdjustedTime,
        IF(_xlpm.Prefix = "రా",
            IF(OR(_xlpm.HourPart=12,_xlpm.HourPart&lt;HOUR(T84)),A83+1,A83) + TIME(IF(_xlpm.HourPart &lt;= HOUR(T84), _xlpm.HourPart, _xlpm.HourPart + 12), _xlpm.MinutePart, 0),
        IF(_xlpm.Prefix = "తె",
            _xlpm.BaseTime + 1,
        IF(_xlpm.Prefix = "సా",
            A83 + TIME(12 + _xlpm.HourPart, _xlpm.MinutePart, 0),
        IF(LEFT(_xlpm.RawData, 1) = "ప",
            A83 + TIME(IF(AND(_xlpm.HourPart &gt;= HOUR(T84), _xlpm.HourPart &lt;= 12), _xlpm.HourPart, _xlpm.HourPart + 12), _xlpm.MinutePart, 0),
            _xlpm.BaseTime
        )))),
    _xlpm.isDateTime, ISNUMBER(DATEVALUE(K82)),
    _xlpm.adjustedResult,
        IF(AND(_xlpm.isDateTime, TEXT(_xlpm.AdjustedTime, "yyyy-MM-dd HH:mm") &lt; K82),
            _xlpm.AdjustedTime + 1,
            _xlpm.AdjustedTime),
    _xlpm.formattedResult, TEXT(_xlpm.adjustedResult, "yyyy-MM-dd HH:mm"),
    _xlpm.formattedResult
))</f>
        <v>2024-06-23 05:46</v>
      </c>
      <c r="L83" s="4">
        <f t="shared" si="88"/>
        <v>1</v>
      </c>
      <c r="M83">
        <f>IF('Raw data'!D83="పూర్తి",1,0)</f>
        <v>0</v>
      </c>
      <c r="N83">
        <f>IFERROR(INDEX(nakshatram!$A$1:$A$27, MATCH('Raw data'!E83, nakshatram!$C$1:$C$27, 0)), "Not Found")</f>
        <v>20</v>
      </c>
      <c r="O83" s="2">
        <f t="shared" si="89"/>
        <v>45465.77615740741</v>
      </c>
      <c r="P83" s="2" t="str">
        <f>IF('Raw data'!F83 = "పూర్తి", "", _xlfn.LET(
    _xlpm.RawData, 'Raw data'!F83,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A83 + TIME(_xlpm.HourPart, _xlpm.MinutePart, 0),
    _xlpm.AdjustedTime,
        IF(_xlpm.Prefix = "రా",
            IF(OR(_xlpm.HourPart=12,_xlpm.HourPart&lt;HOUR(T84)),A83+1,A83) + TIME(IF(_xlpm.HourPart &lt;= HOUR(T84), _xlpm.HourPart, _xlpm.HourPart + 12), _xlpm.MinutePart, 0),
        IF(_xlpm.Prefix = "తె",
            _xlpm.BaseTime + 1,
        IF(_xlpm.Prefix = "సా",
            A83 + TIME(12 + _xlpm.HourPart, _xlpm.MinutePart, 0),
        IF(LEFT(_xlpm.RawData, 1) = "ప",
            A83 + TIME(IF(AND(_xlpm.HourPart &gt;= HOUR(T84), _xlpm.HourPart &lt;= 12), _xlpm.HourPart, _xlpm.HourPart + 12), _xlpm.MinutePart, 0),
            _xlpm.BaseTime
        )))),
    _xlpm.isDateTime, ISNUMBER(DATEVALUE(P82)),
    _xlpm.adjustedResult,
        IF(AND(_xlpm.isDateTime, TEXT(_xlpm.AdjustedTime, "yyyy-MM-dd HH:mm") &lt; P82),
            _xlpm.AdjustedTime + 1,
            _xlpm.AdjustedTime),
    _xlpm.formattedResult, TEXT(_xlpm.adjustedResult, "yyyy-MM-dd HH:mm"),
    _xlpm.formattedResult
))</f>
        <v>2024-06-23 18:22</v>
      </c>
      <c r="Q83" s="4">
        <f t="shared" si="90"/>
        <v>0</v>
      </c>
      <c r="R83">
        <f>IF('Raw data'!F83="పూర్తి",1,0)</f>
        <v>0</v>
      </c>
      <c r="T83" t="str">
        <f>IF('Raw data'!G83="",T82,TEXT(SUBSTITUTE(SUBSTITUTE('Raw data'!G83, "సూ.ఉ.",""),".",":"), "hh:mm:ss"))</f>
        <v>05:30:00</v>
      </c>
      <c r="U83" t="str">
        <f>IF('Raw data'!H83="",U82,TEXT(SUBSTITUTE(SUBSTITUTE('Raw data'!H83, "సూ.అ.",""),".",":") + TIME(12, 0, 0), "hh:mm:ss"))</f>
        <v>18:33:00</v>
      </c>
    </row>
    <row r="84" spans="1:21" x14ac:dyDescent="0.35">
      <c r="A84" s="1">
        <f t="shared" si="81"/>
        <v>45466</v>
      </c>
      <c r="B84">
        <f t="shared" si="82"/>
        <v>38</v>
      </c>
      <c r="C84">
        <f t="shared" si="91"/>
        <v>1</v>
      </c>
      <c r="D84">
        <f t="shared" si="83"/>
        <v>2</v>
      </c>
      <c r="E84">
        <f t="shared" si="84"/>
        <v>6</v>
      </c>
      <c r="F84">
        <f>IFERROR(INDEX(vaaram!$A$1:$A$8, MATCH('Raw data'!B84, vaaram!$D$1:$D$8, 0)), "Not Found")</f>
        <v>1</v>
      </c>
      <c r="G84">
        <f t="shared" si="85"/>
        <v>3</v>
      </c>
      <c r="H84">
        <f t="shared" si="86"/>
        <v>2</v>
      </c>
      <c r="I84">
        <f>IFERROR(INDEX(thidhi!$A$1:$A$16, MATCH('Raw data'!C84, thidhi!$C$1:$C$16, 0)), "Not Found")</f>
        <v>2</v>
      </c>
      <c r="J84" s="2">
        <f t="shared" si="87"/>
        <v>45466.241435185184</v>
      </c>
      <c r="K84" t="str">
        <f>IF('Raw data'!D84 = "పూర్తి", "", _xlfn.LET(
    _xlpm.RawData, 'Raw data'!D84,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A84 + TIME(_xlpm.HourPart, _xlpm.MinutePart, 0),
    _xlpm.AdjustedTime,
        IF(_xlpm.Prefix = "రా",
            IF(OR(_xlpm.HourPart=12,_xlpm.HourPart&lt;HOUR(T85)),A84+1,A84) + TIME(IF(_xlpm.HourPart &lt;= HOUR(T85), _xlpm.HourPart, _xlpm.HourPart + 12), _xlpm.MinutePart, 0),
        IF(_xlpm.Prefix = "తె",
            _xlpm.BaseTime + 1,
        IF(_xlpm.Prefix = "సా",
            A84 + TIME(12 + _xlpm.HourPart, _xlpm.MinutePart, 0),
        IF(LEFT(_xlpm.RawData, 1) = "ప",
            A84 + TIME(IF(AND(_xlpm.HourPart &gt;= HOUR(T85), _xlpm.HourPart &lt;= 12), _xlpm.HourPart, _xlpm.HourPart + 12), _xlpm.MinutePart, 0),
            _xlpm.BaseTime
        )))),
    _xlpm.isDateTime, ISNUMBER(DATEVALUE(K83)),
    _xlpm.adjustedResult,
        IF(AND(_xlpm.isDateTime, TEXT(_xlpm.AdjustedTime, "yyyy-MM-dd HH:mm") &lt; K83),
            _xlpm.AdjustedTime + 1,
            _xlpm.AdjustedTime),
    _xlpm.formattedResult, TEXT(_xlpm.adjustedResult, "yyyy-MM-dd HH:mm"),
    _xlpm.formattedResult
))</f>
        <v>2024-06-24 04:30</v>
      </c>
      <c r="L84" s="4">
        <f t="shared" si="88"/>
        <v>0</v>
      </c>
      <c r="M84">
        <f>IF('Raw data'!D84="పూర్తి",1,0)</f>
        <v>0</v>
      </c>
      <c r="N84">
        <f>IFERROR(INDEX(nakshatram!$A$1:$A$27, MATCH('Raw data'!E84, nakshatram!$C$1:$C$27, 0)), "Not Found")</f>
        <v>20</v>
      </c>
      <c r="O84" s="2">
        <f t="shared" si="89"/>
        <v>45465.77615740741</v>
      </c>
      <c r="P84" s="2" t="str">
        <f>IF('Raw data'!F84 = "పూర్తి", "", _xlfn.LET(
    _xlpm.RawData, 'Raw data'!F84,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A84 + TIME(_xlpm.HourPart, _xlpm.MinutePart, 0),
    _xlpm.AdjustedTime,
        IF(_xlpm.Prefix = "రా",
            IF(OR(_xlpm.HourPart=12,_xlpm.HourPart&lt;HOUR(T85)),A84+1,A84) + TIME(IF(_xlpm.HourPart &lt;= HOUR(T85), _xlpm.HourPart, _xlpm.HourPart + 12), _xlpm.MinutePart, 0),
        IF(_xlpm.Prefix = "తె",
            _xlpm.BaseTime + 1,
        IF(_xlpm.Prefix = "సా",
            A84 + TIME(12 + _xlpm.HourPart, _xlpm.MinutePart, 0),
        IF(LEFT(_xlpm.RawData, 1) = "ప",
            A84 + TIME(IF(AND(_xlpm.HourPart &gt;= HOUR(T85), _xlpm.HourPart &lt;= 12), _xlpm.HourPart, _xlpm.HourPart + 12), _xlpm.MinutePart, 0),
            _xlpm.BaseTime
        )))),
    _xlpm.isDateTime, ISNUMBER(DATEVALUE(P83)),
    _xlpm.adjustedResult,
        IF(AND(_xlpm.isDateTime, TEXT(_xlpm.AdjustedTime, "yyyy-MM-dd HH:mm") &lt; P83),
            _xlpm.AdjustedTime + 1,
            _xlpm.AdjustedTime),
    _xlpm.formattedResult, TEXT(_xlpm.adjustedResult, "yyyy-MM-dd HH:mm"),
    _xlpm.formattedResult
))</f>
        <v>2024-06-23 18:22</v>
      </c>
      <c r="Q84" s="4">
        <f t="shared" si="90"/>
        <v>0</v>
      </c>
      <c r="R84">
        <f>IF('Raw data'!F84="పూర్తి",1,0)</f>
        <v>0</v>
      </c>
      <c r="T84" t="str">
        <f>IF('Raw data'!G84="",T83,TEXT(SUBSTITUTE(SUBSTITUTE('Raw data'!G84, "సూ.ఉ.",""),".",":"), "hh:mm:ss"))</f>
        <v>05:30:00</v>
      </c>
      <c r="U84" t="str">
        <f>IF('Raw data'!H84="",U83,TEXT(SUBSTITUTE(SUBSTITUTE('Raw data'!H84, "సూ.అ.",""),".",":") + TIME(12, 0, 0), "hh:mm:ss"))</f>
        <v>18:33:00</v>
      </c>
    </row>
    <row r="85" spans="1:21" x14ac:dyDescent="0.35">
      <c r="A85" s="1">
        <f t="shared" si="81"/>
        <v>45467</v>
      </c>
      <c r="B85">
        <f t="shared" si="82"/>
        <v>38</v>
      </c>
      <c r="C85">
        <f t="shared" si="91"/>
        <v>1</v>
      </c>
      <c r="D85">
        <f t="shared" si="83"/>
        <v>2</v>
      </c>
      <c r="E85">
        <f t="shared" si="84"/>
        <v>6</v>
      </c>
      <c r="F85">
        <f>IFERROR(INDEX(vaaram!$A$1:$A$8, MATCH('Raw data'!B85, vaaram!$D$1:$D$8, 0)), "Not Found")</f>
        <v>2</v>
      </c>
      <c r="G85">
        <f t="shared" si="85"/>
        <v>3</v>
      </c>
      <c r="H85">
        <f t="shared" si="86"/>
        <v>2</v>
      </c>
      <c r="I85">
        <f>IFERROR(INDEX(thidhi!$A$1:$A$16, MATCH('Raw data'!C85, thidhi!$C$1:$C$16, 0)), "Not Found")</f>
        <v>3</v>
      </c>
      <c r="J85" s="2">
        <f t="shared" si="87"/>
        <v>45467.188657407409</v>
      </c>
      <c r="K85" t="str">
        <f>IF('Raw data'!D85 = "పూర్తి", "", _xlfn.LET(
    _xlpm.RawData, 'Raw data'!D85,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A85 + TIME(_xlpm.HourPart, _xlpm.MinutePart, 0),
    _xlpm.AdjustedTime,
        IF(_xlpm.Prefix = "రా",
            IF(OR(_xlpm.HourPart=12,_xlpm.HourPart&lt;HOUR(T86)),A85+1,A85) + TIME(IF(_xlpm.HourPart &lt;= HOUR(T86), _xlpm.HourPart, _xlpm.HourPart + 12), _xlpm.MinutePart, 0),
        IF(_xlpm.Prefix = "తె",
            _xlpm.BaseTime + 1,
        IF(_xlpm.Prefix = "సా",
            A85 + TIME(12 + _xlpm.HourPart, _xlpm.MinutePart, 0),
        IF(LEFT(_xlpm.RawData, 1) = "ప",
            A85 + TIME(IF(AND(_xlpm.HourPart &gt;= HOUR(T86), _xlpm.HourPart &lt;= 12), _xlpm.HourPart, _xlpm.HourPart + 12), _xlpm.MinutePart, 0),
            _xlpm.BaseTime
        )))),
    _xlpm.isDateTime, ISNUMBER(DATEVALUE(K84)),
    _xlpm.adjustedResult,
        IF(AND(_xlpm.isDateTime, TEXT(_xlpm.AdjustedTime, "yyyy-MM-dd HH:mm") &lt; K84),
            _xlpm.AdjustedTime + 1,
            _xlpm.AdjustedTime),
    _xlpm.formattedResult, TEXT(_xlpm.adjustedResult, "yyyy-MM-dd HH:mm"),
    _xlpm.formattedResult
))</f>
        <v>2024-06-25 02:58</v>
      </c>
      <c r="L85" s="4">
        <f t="shared" si="88"/>
        <v>0</v>
      </c>
      <c r="M85">
        <f>IF('Raw data'!D85="పూర్తి",1,0)</f>
        <v>0</v>
      </c>
      <c r="N85">
        <f>IFERROR(INDEX(nakshatram!$A$1:$A$27, MATCH('Raw data'!E85, nakshatram!$C$1:$C$27, 0)), "Not Found")</f>
        <v>21</v>
      </c>
      <c r="O85" s="2">
        <f t="shared" si="89"/>
        <v>45466.766435185185</v>
      </c>
      <c r="P85" s="2" t="str">
        <f>IF('Raw data'!F85 = "పూర్తి", "", _xlfn.LET(
    _xlpm.RawData, 'Raw data'!F85,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A85 + TIME(_xlpm.HourPart, _xlpm.MinutePart, 0),
    _xlpm.AdjustedTime,
        IF(_xlpm.Prefix = "రా",
            IF(OR(_xlpm.HourPart=12,_xlpm.HourPart&lt;HOUR(T86)),A85+1,A85) + TIME(IF(_xlpm.HourPart &lt;= HOUR(T86), _xlpm.HourPart, _xlpm.HourPart + 12), _xlpm.MinutePart, 0),
        IF(_xlpm.Prefix = "తె",
            _xlpm.BaseTime + 1,
        IF(_xlpm.Prefix = "సా",
            A85 + TIME(12 + _xlpm.HourPart, _xlpm.MinutePart, 0),
        IF(LEFT(_xlpm.RawData, 1) = "ప",
            A85 + TIME(IF(AND(_xlpm.HourPart &gt;= HOUR(T86), _xlpm.HourPart &lt;= 12), _xlpm.HourPart, _xlpm.HourPart + 12), _xlpm.MinutePart, 0),
            _xlpm.BaseTime
        )))),
    _xlpm.isDateTime, ISNUMBER(DATEVALUE(P84)),
    _xlpm.adjustedResult,
        IF(AND(_xlpm.isDateTime, TEXT(_xlpm.AdjustedTime, "yyyy-MM-dd HH:mm") &lt; P84),
            _xlpm.AdjustedTime + 1,
            _xlpm.AdjustedTime),
    _xlpm.formattedResult, TEXT(_xlpm.adjustedResult, "yyyy-MM-dd HH:mm"),
    _xlpm.formattedResult
))</f>
        <v>2024-06-24 17:47</v>
      </c>
      <c r="Q85" s="4">
        <f t="shared" si="90"/>
        <v>0</v>
      </c>
      <c r="R85">
        <f>IF('Raw data'!F85="పూర్తి",1,0)</f>
        <v>0</v>
      </c>
      <c r="T85" t="str">
        <f>IF('Raw data'!G85="",T84,TEXT(SUBSTITUTE(SUBSTITUTE('Raw data'!G85, "సూ.ఉ.",""),".",":"), "hh:mm:ss"))</f>
        <v>05:30:00</v>
      </c>
      <c r="U85" t="str">
        <f>IF('Raw data'!H85="",U84,TEXT(SUBSTITUTE(SUBSTITUTE('Raw data'!H85, "సూ.అ.",""),".",":") + TIME(12, 0, 0), "hh:mm:ss"))</f>
        <v>18:33:00</v>
      </c>
    </row>
    <row r="86" spans="1:21" x14ac:dyDescent="0.35">
      <c r="A86" s="1">
        <f t="shared" ref="A86:A88" si="92">IF(F86=F85,A85,A85+1)</f>
        <v>45468</v>
      </c>
      <c r="B86">
        <f t="shared" ref="B86:B88" si="93">IF(OR(D85=D86, D85&lt;D86),B85,B85+1)</f>
        <v>38</v>
      </c>
      <c r="C86">
        <f t="shared" si="91"/>
        <v>1</v>
      </c>
      <c r="D86">
        <f t="shared" ref="D86:D88" si="94">INT((G86+1)/2)</f>
        <v>2</v>
      </c>
      <c r="E86">
        <f t="shared" ref="E86:E88" si="95">MONTH(A86)</f>
        <v>6</v>
      </c>
      <c r="F86">
        <f>IFERROR(INDEX(vaaram!$A$1:$A$8, MATCH('Raw data'!B86, vaaram!$D$1:$D$8, 0)), "Not Found")</f>
        <v>3</v>
      </c>
      <c r="G86">
        <f t="shared" ref="G86:G88" si="96">IF(OR(H85=H86, H85&lt;H86),G85,IF(G85=12,1,G85+1))</f>
        <v>3</v>
      </c>
      <c r="H86">
        <f t="shared" ref="H86:H88" si="97">IF(I86&lt;I85,IF(I85=15,2,1),H85)</f>
        <v>2</v>
      </c>
      <c r="I86">
        <f>IFERROR(INDEX(thidhi!$A$1:$A$16, MATCH('Raw data'!C86, thidhi!$C$1:$C$16, 0)), "Not Found")</f>
        <v>4</v>
      </c>
      <c r="J86" s="2">
        <f t="shared" ref="J86:J88" si="98">IF(K86=K85,J85,IF(M85=0,K85+100/86400,""))</f>
        <v>45468.124768518523</v>
      </c>
      <c r="K86" t="str">
        <f>IF('Raw data'!D86 = "పూర్తి", "", _xlfn.LET(
    _xlpm.RawData, 'Raw data'!D86,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A86 + TIME(_xlpm.HourPart, _xlpm.MinutePart, 0),
    _xlpm.AdjustedTime,
        IF(_xlpm.Prefix = "రా",
            IF(OR(_xlpm.HourPart=12,_xlpm.HourPart&lt;HOUR(T87)),A86+1,A86) + TIME(IF(_xlpm.HourPart &lt;= HOUR(T87), _xlpm.HourPart, _xlpm.HourPart + 12), _xlpm.MinutePart, 0),
        IF(_xlpm.Prefix = "తె",
            _xlpm.BaseTime + 1,
        IF(_xlpm.Prefix = "సా",
            A86 + TIME(12 + _xlpm.HourPart, _xlpm.MinutePart, 0),
        IF(LEFT(_xlpm.RawData, 1) = "ప",
            A86 + TIME(IF(AND(_xlpm.HourPart &gt;= HOUR(T87), _xlpm.HourPart &lt;= 12), _xlpm.HourPart, _xlpm.HourPart + 12), _xlpm.MinutePart, 0),
            _xlpm.BaseTime
        )))),
    _xlpm.isDateTime, ISNUMBER(DATEVALUE(K85)),
    _xlpm.adjustedResult,
        IF(AND(_xlpm.isDateTime, TEXT(_xlpm.AdjustedTime, "yyyy-MM-dd HH:mm") &lt; K85),
            _xlpm.AdjustedTime + 1,
            _xlpm.AdjustedTime),
    _xlpm.formattedResult, TEXT(_xlpm.adjustedResult, "yyyy-MM-dd HH:mm"),
    _xlpm.formattedResult
))</f>
        <v>2024-06-26 01:17</v>
      </c>
      <c r="L86" s="4">
        <f t="shared" ref="L86:L88" si="99">IF(A86=A87,IF(I86&lt;&gt;I87,1,0),0)</f>
        <v>0</v>
      </c>
      <c r="M86">
        <f>IF('Raw data'!D86="పూర్తి",1,0)</f>
        <v>0</v>
      </c>
      <c r="N86">
        <f>IFERROR(INDEX(nakshatram!$A$1:$A$27, MATCH('Raw data'!E86, nakshatram!$C$1:$C$27, 0)), "Not Found")</f>
        <v>22</v>
      </c>
      <c r="O86" s="2">
        <f t="shared" ref="O86:O88" si="100">IF(P86=P85,O85,IF(R85=0,P85+100/86400,""))</f>
        <v>45467.742129629631</v>
      </c>
      <c r="P86" s="2" t="str">
        <f>IF('Raw data'!F86 = "పూర్తి", "", _xlfn.LET(
    _xlpm.RawData, 'Raw data'!F86,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A86 + TIME(_xlpm.HourPart, _xlpm.MinutePart, 0),
    _xlpm.AdjustedTime,
        IF(_xlpm.Prefix = "రా",
            IF(OR(_xlpm.HourPart=12,_xlpm.HourPart&lt;HOUR(T87)),A86+1,A86) + TIME(IF(_xlpm.HourPart &lt;= HOUR(T87), _xlpm.HourPart, _xlpm.HourPart + 12), _xlpm.MinutePart, 0),
        IF(_xlpm.Prefix = "తె",
            _xlpm.BaseTime + 1,
        IF(_xlpm.Prefix = "సా",
            A86 + TIME(12 + _xlpm.HourPart, _xlpm.MinutePart, 0),
        IF(LEFT(_xlpm.RawData, 1) = "ప",
            A86 + TIME(IF(AND(_xlpm.HourPart &gt;= HOUR(T87), _xlpm.HourPart &lt;= 12), _xlpm.HourPart, _xlpm.HourPart + 12), _xlpm.MinutePart, 0),
            _xlpm.BaseTime
        )))),
    _xlpm.isDateTime, ISNUMBER(DATEVALUE(P85)),
    _xlpm.adjustedResult,
        IF(AND(_xlpm.isDateTime, TEXT(_xlpm.AdjustedTime, "yyyy-MM-dd HH:mm") &lt; P85),
            _xlpm.AdjustedTime + 1,
            _xlpm.AdjustedTime),
    _xlpm.formattedResult, TEXT(_xlpm.adjustedResult, "yyyy-MM-dd HH:mm"),
    _xlpm.formattedResult
))</f>
        <v>2024-06-25 16:53</v>
      </c>
      <c r="Q86" s="4">
        <f t="shared" ref="Q86:Q88" si="101">IF(A86=A87,IF(N86&lt;&gt;N87,1,0),0)</f>
        <v>0</v>
      </c>
      <c r="R86">
        <f>IF('Raw data'!F86="పూర్తి",1,0)</f>
        <v>0</v>
      </c>
      <c r="T86" t="str">
        <f>IF('Raw data'!G86="",T85,TEXT(SUBSTITUTE(SUBSTITUTE('Raw data'!G86, "సూ.ఉ.",""),".",":"), "hh:mm:ss"))</f>
        <v>05:31:00</v>
      </c>
      <c r="U86" t="str">
        <f>IF('Raw data'!H86="",U85,TEXT(SUBSTITUTE(SUBSTITUTE('Raw data'!H86, "సూ.అ.",""),".",":") + TIME(12, 0, 0), "hh:mm:ss"))</f>
        <v>18:34:00</v>
      </c>
    </row>
    <row r="87" spans="1:21" x14ac:dyDescent="0.35">
      <c r="A87" s="1">
        <f t="shared" si="92"/>
        <v>45469</v>
      </c>
      <c r="B87">
        <f t="shared" si="93"/>
        <v>38</v>
      </c>
      <c r="C87">
        <f t="shared" si="91"/>
        <v>1</v>
      </c>
      <c r="D87">
        <f t="shared" si="94"/>
        <v>2</v>
      </c>
      <c r="E87">
        <f t="shared" si="95"/>
        <v>6</v>
      </c>
      <c r="F87">
        <f>IFERROR(INDEX(vaaram!$A$1:$A$8, MATCH('Raw data'!B87, vaaram!$D$1:$D$8, 0)), "Not Found")</f>
        <v>4</v>
      </c>
      <c r="G87">
        <f t="shared" si="96"/>
        <v>3</v>
      </c>
      <c r="H87">
        <f t="shared" si="97"/>
        <v>2</v>
      </c>
      <c r="I87">
        <f>IFERROR(INDEX(thidhi!$A$1:$A$16, MATCH('Raw data'!C87, thidhi!$C$1:$C$16, 0)), "Not Found")</f>
        <v>5</v>
      </c>
      <c r="J87" s="2">
        <f t="shared" si="98"/>
        <v>45469.054629629631</v>
      </c>
      <c r="K87" t="str">
        <f>IF('Raw data'!D87 = "పూర్తి", "", _xlfn.LET(
    _xlpm.RawData, 'Raw data'!D87,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A87 + TIME(_xlpm.HourPart, _xlpm.MinutePart, 0),
    _xlpm.AdjustedTime,
        IF(_xlpm.Prefix = "రా",
            IF(OR(_xlpm.HourPart=12,_xlpm.HourPart&lt;HOUR(T88)),A87+1,A87) + TIME(IF(_xlpm.HourPart &lt;= HOUR(T88), _xlpm.HourPart, _xlpm.HourPart + 12), _xlpm.MinutePart, 0),
        IF(_xlpm.Prefix = "తె",
            _xlpm.BaseTime + 1,
        IF(_xlpm.Prefix = "సా",
            A87 + TIME(12 + _xlpm.HourPart, _xlpm.MinutePart, 0),
        IF(LEFT(_xlpm.RawData, 1) = "ప",
            A87 + TIME(IF(AND(_xlpm.HourPart &gt;= HOUR(T88), _xlpm.HourPart &lt;= 12), _xlpm.HourPart, _xlpm.HourPart + 12), _xlpm.MinutePart, 0),
            _xlpm.BaseTime
        )))),
    _xlpm.isDateTime, ISNUMBER(DATEVALUE(K86)),
    _xlpm.adjustedResult,
        IF(AND(_xlpm.isDateTime, TEXT(_xlpm.AdjustedTime, "yyyy-MM-dd HH:mm") &lt; K86),
            _xlpm.AdjustedTime + 1,
            _xlpm.AdjustedTime),
    _xlpm.formattedResult, TEXT(_xlpm.adjustedResult, "yyyy-MM-dd HH:mm"),
    _xlpm.formattedResult
))</f>
        <v>2024-06-26 23:08</v>
      </c>
      <c r="L87" s="4">
        <f t="shared" si="99"/>
        <v>0</v>
      </c>
      <c r="M87">
        <f>IF('Raw data'!D87="పూర్తి",1,0)</f>
        <v>0</v>
      </c>
      <c r="N87">
        <f>IFERROR(INDEX(nakshatram!$A$1:$A$27, MATCH('Raw data'!E87, nakshatram!$C$1:$C$27, 0)), "Not Found")</f>
        <v>23</v>
      </c>
      <c r="O87" s="2">
        <f t="shared" si="100"/>
        <v>45468.704629629632</v>
      </c>
      <c r="P87" s="2" t="str">
        <f>IF('Raw data'!F87 = "పూర్తి", "", _xlfn.LET(
    _xlpm.RawData, 'Raw data'!F87,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A87 + TIME(_xlpm.HourPart, _xlpm.MinutePart, 0),
    _xlpm.AdjustedTime,
        IF(_xlpm.Prefix = "రా",
            IF(OR(_xlpm.HourPart=12,_xlpm.HourPart&lt;HOUR(T88)),A87+1,A87) + TIME(IF(_xlpm.HourPart &lt;= HOUR(T88), _xlpm.HourPart, _xlpm.HourPart + 12), _xlpm.MinutePart, 0),
        IF(_xlpm.Prefix = "తె",
            _xlpm.BaseTime + 1,
        IF(_xlpm.Prefix = "సా",
            A87 + TIME(12 + _xlpm.HourPart, _xlpm.MinutePart, 0),
        IF(LEFT(_xlpm.RawData, 1) = "ప",
            A87 + TIME(IF(AND(_xlpm.HourPart &gt;= HOUR(T88), _xlpm.HourPart &lt;= 12), _xlpm.HourPart, _xlpm.HourPart + 12), _xlpm.MinutePart, 0),
            _xlpm.BaseTime
        )))),
    _xlpm.isDateTime, ISNUMBER(DATEVALUE(P86)),
    _xlpm.adjustedResult,
        IF(AND(_xlpm.isDateTime, TEXT(_xlpm.AdjustedTime, "yyyy-MM-dd HH:mm") &lt; P86),
            _xlpm.AdjustedTime + 1,
            _xlpm.AdjustedTime),
    _xlpm.formattedResult, TEXT(_xlpm.adjustedResult, "yyyy-MM-dd HH:mm"),
    _xlpm.formattedResult
))</f>
        <v>2024-06-26 15:50</v>
      </c>
      <c r="Q87" s="4">
        <f t="shared" si="101"/>
        <v>0</v>
      </c>
      <c r="R87">
        <f>IF('Raw data'!F87="పూర్తి",1,0)</f>
        <v>0</v>
      </c>
      <c r="T87" t="str">
        <f>IF('Raw data'!G87="",T86,TEXT(SUBSTITUTE(SUBSTITUTE('Raw data'!G87, "సూ.ఉ.",""),".",":"), "hh:mm:ss"))</f>
        <v>05:31:00</v>
      </c>
      <c r="U87" t="str">
        <f>IF('Raw data'!H87="",U86,TEXT(SUBSTITUTE(SUBSTITUTE('Raw data'!H87, "సూ.అ.",""),".",":") + TIME(12, 0, 0), "hh:mm:ss"))</f>
        <v>18:34:00</v>
      </c>
    </row>
    <row r="88" spans="1:21" x14ac:dyDescent="0.35">
      <c r="A88" s="1">
        <f t="shared" si="92"/>
        <v>45470</v>
      </c>
      <c r="B88">
        <f t="shared" si="93"/>
        <v>38</v>
      </c>
      <c r="C88">
        <f t="shared" si="91"/>
        <v>1</v>
      </c>
      <c r="D88">
        <f t="shared" si="94"/>
        <v>2</v>
      </c>
      <c r="E88">
        <f t="shared" si="95"/>
        <v>6</v>
      </c>
      <c r="F88">
        <f>IFERROR(INDEX(vaaram!$A$1:$A$8, MATCH('Raw data'!B88, vaaram!$D$1:$D$8, 0)), "Not Found")</f>
        <v>5</v>
      </c>
      <c r="G88">
        <f t="shared" si="96"/>
        <v>3</v>
      </c>
      <c r="H88">
        <f t="shared" si="97"/>
        <v>2</v>
      </c>
      <c r="I88">
        <f>IFERROR(INDEX(thidhi!$A$1:$A$16, MATCH('Raw data'!C88, thidhi!$C$1:$C$16, 0)), "Not Found")</f>
        <v>6</v>
      </c>
      <c r="J88" s="2">
        <f t="shared" si="98"/>
        <v>45469.965046296296</v>
      </c>
      <c r="K88" t="str">
        <f>IF('Raw data'!D88 = "పూర్తి", "", _xlfn.LET(
    _xlpm.RawData, 'Raw data'!D88,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A88 + TIME(_xlpm.HourPart, _xlpm.MinutePart, 0),
    _xlpm.AdjustedTime,
        IF(_xlpm.Prefix = "రా",
            IF(OR(_xlpm.HourPart=12,_xlpm.HourPart&lt;HOUR(T89)),A88+1,A88) + TIME(IF(_xlpm.HourPart &lt;= HOUR(T89), _xlpm.HourPart, _xlpm.HourPart + 12), _xlpm.MinutePart, 0),
        IF(_xlpm.Prefix = "తె",
            _xlpm.BaseTime + 1,
        IF(_xlpm.Prefix = "సా",
            A88 + TIME(12 + _xlpm.HourPart, _xlpm.MinutePart, 0),
        IF(LEFT(_xlpm.RawData, 1) = "ప",
            A88 + TIME(IF(AND(_xlpm.HourPart &gt;= HOUR(T89), _xlpm.HourPart &lt;= 12), _xlpm.HourPart, _xlpm.HourPart + 12), _xlpm.MinutePart, 0),
            _xlpm.BaseTime
        )))),
    _xlpm.isDateTime, ISNUMBER(DATEVALUE(K87)),
    _xlpm.adjustedResult,
        IF(AND(_xlpm.isDateTime, TEXT(_xlpm.AdjustedTime, "yyyy-MM-dd HH:mm") &lt; K87),
            _xlpm.AdjustedTime + 1,
            _xlpm.AdjustedTime),
    _xlpm.formattedResult, TEXT(_xlpm.adjustedResult, "yyyy-MM-dd HH:mm"),
    _xlpm.formattedResult
))</f>
        <v>2024-06-27 20:38</v>
      </c>
      <c r="L88" s="4">
        <f t="shared" si="99"/>
        <v>0</v>
      </c>
      <c r="M88">
        <f>IF('Raw data'!D88="పూర్తి",1,0)</f>
        <v>0</v>
      </c>
      <c r="N88">
        <f>IFERROR(INDEX(nakshatram!$A$1:$A$27, MATCH('Raw data'!E88, nakshatram!$C$1:$C$27, 0)), "Not Found")</f>
        <v>24</v>
      </c>
      <c r="O88" s="2">
        <f t="shared" si="100"/>
        <v>45469.660879629628</v>
      </c>
      <c r="P88" s="2" t="str">
        <f>IF('Raw data'!F88 = "పూర్తి", "", _xlfn.LET(
    _xlpm.RawData, 'Raw data'!F88,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A88 + TIME(_xlpm.HourPart, _xlpm.MinutePart, 0),
    _xlpm.AdjustedTime,
        IF(_xlpm.Prefix = "రా",
            IF(OR(_xlpm.HourPart=12,_xlpm.HourPart&lt;HOUR(T89)),A88+1,A88) + TIME(IF(_xlpm.HourPart &lt;= HOUR(T89), _xlpm.HourPart, _xlpm.HourPart + 12), _xlpm.MinutePart, 0),
        IF(_xlpm.Prefix = "తె",
            _xlpm.BaseTime + 1,
        IF(_xlpm.Prefix = "సా",
            A88 + TIME(12 + _xlpm.HourPart, _xlpm.MinutePart, 0),
        IF(LEFT(_xlpm.RawData, 1) = "ప",
            A88 + TIME(IF(AND(_xlpm.HourPart &gt;= HOUR(T89), _xlpm.HourPart &lt;= 12), _xlpm.HourPart, _xlpm.HourPart + 12), _xlpm.MinutePart, 0),
            _xlpm.BaseTime
        )))),
    _xlpm.isDateTime, ISNUMBER(DATEVALUE(P87)),
    _xlpm.adjustedResult,
        IF(AND(_xlpm.isDateTime, TEXT(_xlpm.AdjustedTime, "yyyy-MM-dd HH:mm") &lt; P87),
            _xlpm.AdjustedTime + 1,
            _xlpm.AdjustedTime),
    _xlpm.formattedResult, TEXT(_xlpm.adjustedResult, "yyyy-MM-dd HH:mm"),
    _xlpm.formattedResult
))</f>
        <v>2024-06-27 14:06</v>
      </c>
      <c r="Q88" s="4">
        <f t="shared" si="101"/>
        <v>0</v>
      </c>
      <c r="R88">
        <f>IF('Raw data'!F88="పూర్తి",1,0)</f>
        <v>0</v>
      </c>
      <c r="T88" t="str">
        <f>IF('Raw data'!G88="",T87,TEXT(SUBSTITUTE(SUBSTITUTE('Raw data'!G88, "సూ.ఉ.",""),".",":"), "hh:mm:ss"))</f>
        <v>05:31:00</v>
      </c>
      <c r="U88" t="str">
        <f>IF('Raw data'!H88="",U87,TEXT(SUBSTITUTE(SUBSTITUTE('Raw data'!H88, "సూ.అ.",""),".",":") + TIME(12, 0, 0), "hh:mm:ss"))</f>
        <v>18:34:00</v>
      </c>
    </row>
    <row r="89" spans="1:21" x14ac:dyDescent="0.35">
      <c r="A89" s="1">
        <f t="shared" ref="A89:A129" si="102">IF(F89=F88,A88,A88+1)</f>
        <v>45471</v>
      </c>
      <c r="B89">
        <f t="shared" ref="B89:B129" si="103">IF(OR(D88=D89, D88&lt;D89),B88,B88+1)</f>
        <v>38</v>
      </c>
      <c r="C89">
        <f t="shared" si="91"/>
        <v>1</v>
      </c>
      <c r="D89">
        <f t="shared" ref="D89:D129" si="104">INT((G89+1)/2)</f>
        <v>2</v>
      </c>
      <c r="E89">
        <f t="shared" ref="E89:E129" si="105">MONTH(A89)</f>
        <v>6</v>
      </c>
      <c r="F89">
        <f>IFERROR(INDEX(vaaram!$A$1:$A$8, MATCH('Raw data'!B89, vaaram!$D$1:$D$8, 0)), "Not Found")</f>
        <v>6</v>
      </c>
      <c r="G89">
        <f t="shared" ref="G89:G129" si="106">IF(OR(H88=H89, H88&lt;H89),G88,IF(G88=12,1,G88+1))</f>
        <v>3</v>
      </c>
      <c r="H89">
        <f t="shared" ref="H89:H129" si="107">IF(I89&lt;I88,IF(I88=15,2,1),H88)</f>
        <v>2</v>
      </c>
      <c r="I89">
        <f>IFERROR(INDEX(thidhi!$A$1:$A$16, MATCH('Raw data'!C89, thidhi!$C$1:$C$16, 0)), "Not Found")</f>
        <v>7</v>
      </c>
      <c r="J89" s="2">
        <f t="shared" ref="J89:J129" si="108">IF(K89=K88,J88,IF(M88=0,K88+100/86400,""))</f>
        <v>45470.860879629632</v>
      </c>
      <c r="K89" t="str">
        <f>IF('Raw data'!D89 = "పూర్తి", "", _xlfn.LET(
    _xlpm.RawData, 'Raw data'!D89,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A89 + TIME(_xlpm.HourPart, _xlpm.MinutePart, 0),
    _xlpm.AdjustedTime,
        IF(_xlpm.Prefix = "రా",
            IF(OR(_xlpm.HourPart=12,_xlpm.HourPart&lt;HOUR(T90)),A89+1,A89) + TIME(IF(_xlpm.HourPart &lt;= HOUR(T90), _xlpm.HourPart, _xlpm.HourPart + 12), _xlpm.MinutePart, 0),
        IF(_xlpm.Prefix = "తె",
            _xlpm.BaseTime + 1,
        IF(_xlpm.Prefix = "సా",
            A89 + TIME(12 + _xlpm.HourPart, _xlpm.MinutePart, 0),
        IF(LEFT(_xlpm.RawData, 1) = "ప",
            A89 + TIME(IF(AND(_xlpm.HourPart &gt;= HOUR(T90), _xlpm.HourPart &lt;= 12), _xlpm.HourPart, _xlpm.HourPart + 12), _xlpm.MinutePart, 0),
            _xlpm.BaseTime
        )))),
    _xlpm.isDateTime, ISNUMBER(DATEVALUE(K88)),
    _xlpm.adjustedResult,
        IF(AND(_xlpm.isDateTime, TEXT(_xlpm.AdjustedTime, "yyyy-MM-dd HH:mm") &lt; K88),
            _xlpm.AdjustedTime + 1,
            _xlpm.AdjustedTime),
    _xlpm.formattedResult, TEXT(_xlpm.adjustedResult, "yyyy-MM-dd HH:mm"),
    _xlpm.formattedResult
))</f>
        <v>2024-06-28 18:11</v>
      </c>
      <c r="L89" s="4">
        <f t="shared" ref="L89:L129" si="109">IF(A89=A90,IF(I89&lt;&gt;I90,1,0),0)</f>
        <v>0</v>
      </c>
      <c r="M89">
        <f>IF('Raw data'!D89="పూర్తి",1,0)</f>
        <v>0</v>
      </c>
      <c r="N89">
        <f>IFERROR(INDEX(nakshatram!$A$1:$A$27, MATCH('Raw data'!E89, nakshatram!$C$1:$C$27, 0)), "Not Found")</f>
        <v>25</v>
      </c>
      <c r="O89" s="2">
        <f t="shared" ref="O89:O129" si="110">IF(P89=P88,O88,IF(R88=0,P88+100/86400,""))</f>
        <v>45470.58865740741</v>
      </c>
      <c r="P89" s="2" t="str">
        <f>IF('Raw data'!F89 = "పూర్తి", "", _xlfn.LET(
    _xlpm.RawData, 'Raw data'!F89,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A89 + TIME(_xlpm.HourPart, _xlpm.MinutePart, 0),
    _xlpm.AdjustedTime,
        IF(_xlpm.Prefix = "రా",
            IF(OR(_xlpm.HourPart=12,_xlpm.HourPart&lt;HOUR(T90)),A89+1,A89) + TIME(IF(_xlpm.HourPart &lt;= HOUR(T90), _xlpm.HourPart, _xlpm.HourPart + 12), _xlpm.MinutePart, 0),
        IF(_xlpm.Prefix = "తె",
            _xlpm.BaseTime + 1,
        IF(_xlpm.Prefix = "సా",
            A89 + TIME(12 + _xlpm.HourPart, _xlpm.MinutePart, 0),
        IF(LEFT(_xlpm.RawData, 1) = "ప",
            A89 + TIME(IF(AND(_xlpm.HourPart &gt;= HOUR(T90), _xlpm.HourPart &lt;= 12), _xlpm.HourPart, _xlpm.HourPart + 12), _xlpm.MinutePart, 0),
            _xlpm.BaseTime
        )))),
    _xlpm.isDateTime, ISNUMBER(DATEVALUE(P88)),
    _xlpm.adjustedResult,
        IF(AND(_xlpm.isDateTime, TEXT(_xlpm.AdjustedTime, "yyyy-MM-dd HH:mm") &lt; P88),
            _xlpm.AdjustedTime + 1,
            _xlpm.AdjustedTime),
    _xlpm.formattedResult, TEXT(_xlpm.adjustedResult, "yyyy-MM-dd HH:mm"),
    _xlpm.formattedResult
))</f>
        <v>2024-06-28 12:29</v>
      </c>
      <c r="Q89" s="4">
        <f t="shared" ref="Q89:Q129" si="111">IF(A89=A90,IF(N89&lt;&gt;N90,1,0),0)</f>
        <v>0</v>
      </c>
      <c r="R89">
        <f>IF('Raw data'!F89="పూర్తి",1,0)</f>
        <v>0</v>
      </c>
      <c r="T89" t="str">
        <f>IF('Raw data'!G89="",T88,TEXT(SUBSTITUTE(SUBSTITUTE('Raw data'!G89, "సూ.ఉ.",""),".",":"), "hh:mm:ss"))</f>
        <v>05:31:00</v>
      </c>
      <c r="U89" t="str">
        <f>IF('Raw data'!H89="",U88,TEXT(SUBSTITUTE(SUBSTITUTE('Raw data'!H89, "సూ.అ.",""),".",":") + TIME(12, 0, 0), "hh:mm:ss"))</f>
        <v>18:34:00</v>
      </c>
    </row>
    <row r="90" spans="1:21" x14ac:dyDescent="0.35">
      <c r="A90" s="1">
        <f t="shared" si="102"/>
        <v>45472</v>
      </c>
      <c r="B90">
        <f t="shared" si="103"/>
        <v>38</v>
      </c>
      <c r="C90">
        <f t="shared" si="91"/>
        <v>1</v>
      </c>
      <c r="D90">
        <f t="shared" si="104"/>
        <v>2</v>
      </c>
      <c r="E90">
        <f t="shared" si="105"/>
        <v>6</v>
      </c>
      <c r="F90">
        <f>IFERROR(INDEX(vaaram!$A$1:$A$8, MATCH('Raw data'!B90, vaaram!$D$1:$D$8, 0)), "Not Found")</f>
        <v>7</v>
      </c>
      <c r="G90">
        <f t="shared" si="106"/>
        <v>3</v>
      </c>
      <c r="H90">
        <f t="shared" si="107"/>
        <v>2</v>
      </c>
      <c r="I90">
        <f>IFERROR(INDEX(thidhi!$A$1:$A$16, MATCH('Raw data'!C90, thidhi!$C$1:$C$16, 0)), "Not Found")</f>
        <v>8</v>
      </c>
      <c r="J90" s="2">
        <f t="shared" si="108"/>
        <v>45471.758796296301</v>
      </c>
      <c r="K90" t="str">
        <f>IF('Raw data'!D90 = "పూర్తి", "", _xlfn.LET(
    _xlpm.RawData, 'Raw data'!D90,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A90 + TIME(_xlpm.HourPart, _xlpm.MinutePart, 0),
    _xlpm.AdjustedTime,
        IF(_xlpm.Prefix = "రా",
            IF(OR(_xlpm.HourPart=12,_xlpm.HourPart&lt;HOUR(T91)),A90+1,A90) + TIME(IF(_xlpm.HourPart &lt;= HOUR(T91), _xlpm.HourPart, _xlpm.HourPart + 12), _xlpm.MinutePart, 0),
        IF(_xlpm.Prefix = "తె",
            _xlpm.BaseTime + 1,
        IF(_xlpm.Prefix = "సా",
            A90 + TIME(12 + _xlpm.HourPart, _xlpm.MinutePart, 0),
        IF(LEFT(_xlpm.RawData, 1) = "ప",
            A90 + TIME(IF(AND(_xlpm.HourPart &gt;= HOUR(T91), _xlpm.HourPart &lt;= 12), _xlpm.HourPart, _xlpm.HourPart + 12), _xlpm.MinutePart, 0),
            _xlpm.BaseTime
        )))),
    _xlpm.isDateTime, ISNUMBER(DATEVALUE(K89)),
    _xlpm.adjustedResult,
        IF(AND(_xlpm.isDateTime, TEXT(_xlpm.AdjustedTime, "yyyy-MM-dd HH:mm") &lt; K89),
            _xlpm.AdjustedTime + 1,
            _xlpm.AdjustedTime),
    _xlpm.formattedResult, TEXT(_xlpm.adjustedResult, "yyyy-MM-dd HH:mm"),
    _xlpm.formattedResult
))</f>
        <v>2024-06-29 15:44</v>
      </c>
      <c r="L90" s="4">
        <f t="shared" si="109"/>
        <v>0</v>
      </c>
      <c r="M90">
        <f>IF('Raw data'!D90="పూర్తి",1,0)</f>
        <v>0</v>
      </c>
      <c r="N90">
        <f>IFERROR(INDEX(nakshatram!$A$1:$A$27, MATCH('Raw data'!E90, nakshatram!$C$1:$C$27, 0)), "Not Found")</f>
        <v>26</v>
      </c>
      <c r="O90" s="2">
        <f t="shared" si="110"/>
        <v>45471.521296296298</v>
      </c>
      <c r="P90" s="2" t="str">
        <f>IF('Raw data'!F90 = "పూర్తి", "", _xlfn.LET(
    _xlpm.RawData, 'Raw data'!F90,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A90 + TIME(_xlpm.HourPart, _xlpm.MinutePart, 0),
    _xlpm.AdjustedTime,
        IF(_xlpm.Prefix = "రా",
            IF(OR(_xlpm.HourPart=12,_xlpm.HourPart&lt;HOUR(T91)),A90+1,A90) + TIME(IF(_xlpm.HourPart &lt;= HOUR(T91), _xlpm.HourPart, _xlpm.HourPart + 12), _xlpm.MinutePart, 0),
        IF(_xlpm.Prefix = "తె",
            _xlpm.BaseTime + 1,
        IF(_xlpm.Prefix = "సా",
            A90 + TIME(12 + _xlpm.HourPart, _xlpm.MinutePart, 0),
        IF(LEFT(_xlpm.RawData, 1) = "ప",
            A90 + TIME(IF(AND(_xlpm.HourPart &gt;= HOUR(T91), _xlpm.HourPart &lt;= 12), _xlpm.HourPart, _xlpm.HourPart + 12), _xlpm.MinutePart, 0),
            _xlpm.BaseTime
        )))),
    _xlpm.isDateTime, ISNUMBER(DATEVALUE(P89)),
    _xlpm.adjustedResult,
        IF(AND(_xlpm.isDateTime, TEXT(_xlpm.AdjustedTime, "yyyy-MM-dd HH:mm") &lt; P89),
            _xlpm.AdjustedTime + 1,
            _xlpm.AdjustedTime),
    _xlpm.formattedResult, TEXT(_xlpm.adjustedResult, "yyyy-MM-dd HH:mm"),
    _xlpm.formattedResult
))</f>
        <v>2024-06-29 10:48</v>
      </c>
      <c r="Q90" s="4">
        <f t="shared" si="111"/>
        <v>0</v>
      </c>
      <c r="R90">
        <f>IF('Raw data'!F90="పూర్తి",1,0)</f>
        <v>0</v>
      </c>
      <c r="T90" t="str">
        <f>IF('Raw data'!G90="",T89,TEXT(SUBSTITUTE(SUBSTITUTE('Raw data'!G90, "సూ.ఉ.",""),".",":"), "hh:mm:ss"))</f>
        <v>05:32:00</v>
      </c>
      <c r="U90" t="str">
        <f>IF('Raw data'!H90="",U89,TEXT(SUBSTITUTE(SUBSTITUTE('Raw data'!H90, "సూ.అ.",""),".",":") + TIME(12, 0, 0), "hh:mm:ss"))</f>
        <v>18:34:00</v>
      </c>
    </row>
    <row r="91" spans="1:21" x14ac:dyDescent="0.35">
      <c r="A91" s="1">
        <f t="shared" si="102"/>
        <v>45473</v>
      </c>
      <c r="B91">
        <f t="shared" si="103"/>
        <v>38</v>
      </c>
      <c r="C91">
        <f t="shared" si="91"/>
        <v>1</v>
      </c>
      <c r="D91">
        <f t="shared" si="104"/>
        <v>2</v>
      </c>
      <c r="E91">
        <f t="shared" si="105"/>
        <v>6</v>
      </c>
      <c r="F91">
        <f>IFERROR(INDEX(vaaram!$A$1:$A$8, MATCH('Raw data'!B91, vaaram!$D$1:$D$8, 0)), "Not Found")</f>
        <v>1</v>
      </c>
      <c r="G91">
        <f t="shared" si="106"/>
        <v>3</v>
      </c>
      <c r="H91">
        <f t="shared" si="107"/>
        <v>2</v>
      </c>
      <c r="I91">
        <f>IFERROR(INDEX(thidhi!$A$1:$A$16, MATCH('Raw data'!C91, thidhi!$C$1:$C$16, 0)), "Not Found")</f>
        <v>9</v>
      </c>
      <c r="J91" s="2">
        <f t="shared" si="108"/>
        <v>45472.656712962962</v>
      </c>
      <c r="K91" t="str">
        <f>IF('Raw data'!D91 = "పూర్తి", "", _xlfn.LET(
    _xlpm.RawData, 'Raw data'!D91,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A91 + TIME(_xlpm.HourPart, _xlpm.MinutePart, 0),
    _xlpm.AdjustedTime,
        IF(_xlpm.Prefix = "రా",
            IF(OR(_xlpm.HourPart=12,_xlpm.HourPart&lt;HOUR(T92)),A91+1,A91) + TIME(IF(_xlpm.HourPart &lt;= HOUR(T92), _xlpm.HourPart, _xlpm.HourPart + 12), _xlpm.MinutePart, 0),
        IF(_xlpm.Prefix = "తె",
            _xlpm.BaseTime + 1,
        IF(_xlpm.Prefix = "సా",
            A91 + TIME(12 + _xlpm.HourPart, _xlpm.MinutePart, 0),
        IF(LEFT(_xlpm.RawData, 1) = "ప",
            A91 + TIME(IF(AND(_xlpm.HourPart &gt;= HOUR(T92), _xlpm.HourPart &lt;= 12), _xlpm.HourPart, _xlpm.HourPart + 12), _xlpm.MinutePart, 0),
            _xlpm.BaseTime
        )))),
    _xlpm.isDateTime, ISNUMBER(DATEVALUE(K90)),
    _xlpm.adjustedResult,
        IF(AND(_xlpm.isDateTime, TEXT(_xlpm.AdjustedTime, "yyyy-MM-dd HH:mm") &lt; K90),
            _xlpm.AdjustedTime + 1,
            _xlpm.AdjustedTime),
    _xlpm.formattedResult, TEXT(_xlpm.adjustedResult, "yyyy-MM-dd HH:mm"),
    _xlpm.formattedResult
))</f>
        <v>2024-06-30 13:18</v>
      </c>
      <c r="L91" s="4">
        <f t="shared" si="109"/>
        <v>0</v>
      </c>
      <c r="M91">
        <f>IF('Raw data'!D91="పూర్తి",1,0)</f>
        <v>0</v>
      </c>
      <c r="N91">
        <f>IFERROR(INDEX(nakshatram!$A$1:$A$27, MATCH('Raw data'!E91, nakshatram!$C$1:$C$27, 0)), "Not Found")</f>
        <v>27</v>
      </c>
      <c r="O91" s="2">
        <f t="shared" si="110"/>
        <v>45472.451157407406</v>
      </c>
      <c r="P91" s="2" t="str">
        <f>IF('Raw data'!F91 = "పూర్తి", "", _xlfn.LET(
    _xlpm.RawData, 'Raw data'!F91,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A91 + TIME(_xlpm.HourPart, _xlpm.MinutePart, 0),
    _xlpm.AdjustedTime,
        IF(_xlpm.Prefix = "రా",
            IF(OR(_xlpm.HourPart=12,_xlpm.HourPart&lt;HOUR(T92)),A91+1,A91) + TIME(IF(_xlpm.HourPart &lt;= HOUR(T92), _xlpm.HourPart, _xlpm.HourPart + 12), _xlpm.MinutePart, 0),
        IF(_xlpm.Prefix = "తె",
            _xlpm.BaseTime + 1,
        IF(_xlpm.Prefix = "సా",
            A91 + TIME(12 + _xlpm.HourPart, _xlpm.MinutePart, 0),
        IF(LEFT(_xlpm.RawData, 1) = "ప",
            A91 + TIME(IF(AND(_xlpm.HourPart &gt;= HOUR(T92), _xlpm.HourPart &lt;= 12), _xlpm.HourPart, _xlpm.HourPart + 12), _xlpm.MinutePart, 0),
            _xlpm.BaseTime
        )))),
    _xlpm.isDateTime, ISNUMBER(DATEVALUE(P90)),
    _xlpm.adjustedResult,
        IF(AND(_xlpm.isDateTime, TEXT(_xlpm.AdjustedTime, "yyyy-MM-dd HH:mm") &lt; P90),
            _xlpm.AdjustedTime + 1,
            _xlpm.AdjustedTime),
    _xlpm.formattedResult, TEXT(_xlpm.adjustedResult, "yyyy-MM-dd HH:mm"),
    _xlpm.formattedResult
))</f>
        <v>2024-06-30 09:10</v>
      </c>
      <c r="Q91" s="4">
        <f t="shared" si="111"/>
        <v>0</v>
      </c>
      <c r="R91">
        <f>IF('Raw data'!F91="పూర్తి",1,0)</f>
        <v>0</v>
      </c>
      <c r="T91" t="str">
        <f>IF('Raw data'!G91="",T90,TEXT(SUBSTITUTE(SUBSTITUTE('Raw data'!G91, "సూ.ఉ.",""),".",":"), "hh:mm:ss"))</f>
        <v>05:32:00</v>
      </c>
      <c r="U91" t="str">
        <f>IF('Raw data'!H91="",U90,TEXT(SUBSTITUTE(SUBSTITUTE('Raw data'!H91, "సూ.అ.",""),".",":") + TIME(12, 0, 0), "hh:mm:ss"))</f>
        <v>18:34:00</v>
      </c>
    </row>
    <row r="92" spans="1:21" x14ac:dyDescent="0.35">
      <c r="A92" s="1">
        <f t="shared" si="102"/>
        <v>45474</v>
      </c>
      <c r="B92">
        <f t="shared" si="103"/>
        <v>38</v>
      </c>
      <c r="C92">
        <f t="shared" si="91"/>
        <v>1</v>
      </c>
      <c r="D92">
        <f t="shared" si="104"/>
        <v>2</v>
      </c>
      <c r="E92">
        <f t="shared" si="105"/>
        <v>7</v>
      </c>
      <c r="F92">
        <f>IFERROR(INDEX(vaaram!$A$1:$A$8, MATCH('Raw data'!B92, vaaram!$D$1:$D$8, 0)), "Not Found")</f>
        <v>2</v>
      </c>
      <c r="G92">
        <f t="shared" si="106"/>
        <v>3</v>
      </c>
      <c r="H92">
        <f t="shared" si="107"/>
        <v>2</v>
      </c>
      <c r="I92">
        <f>IFERROR(INDEX(thidhi!$A$1:$A$16, MATCH('Raw data'!C92, thidhi!$C$1:$C$16, 0)), "Not Found")</f>
        <v>10</v>
      </c>
      <c r="J92" s="2">
        <f t="shared" si="108"/>
        <v>45473.555324074077</v>
      </c>
      <c r="K92" t="str">
        <f>IF('Raw data'!D92 = "పూర్తి", "", _xlfn.LET(
    _xlpm.RawData, 'Raw data'!D92,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A92 + TIME(_xlpm.HourPart, _xlpm.MinutePart, 0),
    _xlpm.AdjustedTime,
        IF(_xlpm.Prefix = "రా",
            IF(OR(_xlpm.HourPart=12,_xlpm.HourPart&lt;HOUR(T93)),A92+1,A92) + TIME(IF(_xlpm.HourPart &lt;= HOUR(T93), _xlpm.HourPart, _xlpm.HourPart + 12), _xlpm.MinutePart, 0),
        IF(_xlpm.Prefix = "తె",
            _xlpm.BaseTime + 1,
        IF(_xlpm.Prefix = "సా",
            A92 + TIME(12 + _xlpm.HourPart, _xlpm.MinutePart, 0),
        IF(LEFT(_xlpm.RawData, 1) = "ప",
            A92 + TIME(IF(AND(_xlpm.HourPart &gt;= HOUR(T93), _xlpm.HourPart &lt;= 12), _xlpm.HourPart, _xlpm.HourPart + 12), _xlpm.MinutePart, 0),
            _xlpm.BaseTime
        )))),
    _xlpm.isDateTime, ISNUMBER(DATEVALUE(K91)),
    _xlpm.adjustedResult,
        IF(AND(_xlpm.isDateTime, TEXT(_xlpm.AdjustedTime, "yyyy-MM-dd HH:mm") &lt; K91),
            _xlpm.AdjustedTime + 1,
            _xlpm.AdjustedTime),
    _xlpm.formattedResult, TEXT(_xlpm.adjustedResult, "yyyy-MM-dd HH:mm"),
    _xlpm.formattedResult
))</f>
        <v>2024-07-01 11:00</v>
      </c>
      <c r="L92" s="4">
        <f t="shared" si="109"/>
        <v>0</v>
      </c>
      <c r="M92">
        <f>IF('Raw data'!D92="పూర్తి",1,0)</f>
        <v>0</v>
      </c>
      <c r="N92">
        <f>IFERROR(INDEX(nakshatram!$A$1:$A$27, MATCH('Raw data'!E92, nakshatram!$C$1:$C$27, 0)), "Not Found")</f>
        <v>1</v>
      </c>
      <c r="O92" s="2">
        <f t="shared" si="110"/>
        <v>45473.383101851854</v>
      </c>
      <c r="P92" s="2" t="str">
        <f>IF('Raw data'!F92 = "పూర్తి", "", _xlfn.LET(
    _xlpm.RawData, 'Raw data'!F92,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A92 + TIME(_xlpm.HourPart, _xlpm.MinutePart, 0),
    _xlpm.AdjustedTime,
        IF(_xlpm.Prefix = "రా",
            IF(OR(_xlpm.HourPart=12,_xlpm.HourPart&lt;HOUR(T93)),A92+1,A92) + TIME(IF(_xlpm.HourPart &lt;= HOUR(T93), _xlpm.HourPart, _xlpm.HourPart + 12), _xlpm.MinutePart, 0),
        IF(_xlpm.Prefix = "తె",
            _xlpm.BaseTime + 1,
        IF(_xlpm.Prefix = "సా",
            A92 + TIME(12 + _xlpm.HourPart, _xlpm.MinutePart, 0),
        IF(LEFT(_xlpm.RawData, 1) = "ప",
            A92 + TIME(IF(AND(_xlpm.HourPart &gt;= HOUR(T93), _xlpm.HourPart &lt;= 12), _xlpm.HourPart, _xlpm.HourPart + 12), _xlpm.MinutePart, 0),
            _xlpm.BaseTime
        )))),
    _xlpm.isDateTime, ISNUMBER(DATEVALUE(P91)),
    _xlpm.adjustedResult,
        IF(AND(_xlpm.isDateTime, TEXT(_xlpm.AdjustedTime, "yyyy-MM-dd HH:mm") &lt; P91),
            _xlpm.AdjustedTime + 1,
            _xlpm.AdjustedTime),
    _xlpm.formattedResult, TEXT(_xlpm.adjustedResult, "yyyy-MM-dd HH:mm"),
    _xlpm.formattedResult
))</f>
        <v>2024-07-01 07:38</v>
      </c>
      <c r="Q92" s="4">
        <f t="shared" si="111"/>
        <v>0</v>
      </c>
      <c r="R92">
        <f>IF('Raw data'!F92="పూర్తి",1,0)</f>
        <v>0</v>
      </c>
      <c r="T92" t="str">
        <f>IF('Raw data'!G92="",T91,TEXT(SUBSTITUTE(SUBSTITUTE('Raw data'!G92, "సూ.ఉ.",""),".",":"), "hh:mm:ss"))</f>
        <v>05:32:00</v>
      </c>
      <c r="U92" t="str">
        <f>IF('Raw data'!H92="",U91,TEXT(SUBSTITUTE(SUBSTITUTE('Raw data'!H92, "సూ.అ.",""),".",":") + TIME(12, 0, 0), "hh:mm:ss"))</f>
        <v>18:34:00</v>
      </c>
    </row>
    <row r="93" spans="1:21" x14ac:dyDescent="0.35">
      <c r="A93" s="1">
        <f t="shared" si="102"/>
        <v>45475</v>
      </c>
      <c r="B93">
        <f t="shared" si="103"/>
        <v>38</v>
      </c>
      <c r="C93">
        <f t="shared" si="91"/>
        <v>1</v>
      </c>
      <c r="D93">
        <f t="shared" si="104"/>
        <v>2</v>
      </c>
      <c r="E93">
        <f t="shared" si="105"/>
        <v>7</v>
      </c>
      <c r="F93">
        <f>IFERROR(INDEX(vaaram!$A$1:$A$8, MATCH('Raw data'!B93, vaaram!$D$1:$D$8, 0)), "Not Found")</f>
        <v>3</v>
      </c>
      <c r="G93">
        <f t="shared" si="106"/>
        <v>3</v>
      </c>
      <c r="H93">
        <f t="shared" si="107"/>
        <v>2</v>
      </c>
      <c r="I93">
        <f>IFERROR(INDEX(thidhi!$A$1:$A$16, MATCH('Raw data'!C93, thidhi!$C$1:$C$16, 0)), "Not Found")</f>
        <v>11</v>
      </c>
      <c r="J93" s="2">
        <f t="shared" si="108"/>
        <v>45474.459490740745</v>
      </c>
      <c r="K93" t="str">
        <f>IF('Raw data'!D93 = "పూర్తి", "", _xlfn.LET(
    _xlpm.RawData, 'Raw data'!D93,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A93 + TIME(_xlpm.HourPart, _xlpm.MinutePart, 0),
    _xlpm.AdjustedTime,
        IF(_xlpm.Prefix = "రా",
            IF(OR(_xlpm.HourPart=12,_xlpm.HourPart&lt;HOUR(T94)),A93+1,A93) + TIME(IF(_xlpm.HourPart &lt;= HOUR(T94), _xlpm.HourPart, _xlpm.HourPart + 12), _xlpm.MinutePart, 0),
        IF(_xlpm.Prefix = "తె",
            _xlpm.BaseTime + 1,
        IF(_xlpm.Prefix = "సా",
            A93 + TIME(12 + _xlpm.HourPart, _xlpm.MinutePart, 0),
        IF(LEFT(_xlpm.RawData, 1) = "ప",
            A93 + TIME(IF(AND(_xlpm.HourPart &gt;= HOUR(T94), _xlpm.HourPart &lt;= 12), _xlpm.HourPart, _xlpm.HourPart + 12), _xlpm.MinutePart, 0),
            _xlpm.BaseTime
        )))),
    _xlpm.isDateTime, ISNUMBER(DATEVALUE(K92)),
    _xlpm.adjustedResult,
        IF(AND(_xlpm.isDateTime, TEXT(_xlpm.AdjustedTime, "yyyy-MM-dd HH:mm") &lt; K92),
            _xlpm.AdjustedTime + 1,
            _xlpm.AdjustedTime),
    _xlpm.formattedResult, TEXT(_xlpm.adjustedResult, "yyyy-MM-dd HH:mm"),
    _xlpm.formattedResult
))</f>
        <v>2024-07-02 08:54</v>
      </c>
      <c r="L93" s="4">
        <f t="shared" si="109"/>
        <v>0</v>
      </c>
      <c r="M93">
        <f>IF('Raw data'!D93="పూర్తి",1,0)</f>
        <v>0</v>
      </c>
      <c r="N93">
        <f>IFERROR(INDEX(nakshatram!$A$1:$A$27, MATCH('Raw data'!E93, nakshatram!$C$1:$C$27, 0)), "Not Found")</f>
        <v>2</v>
      </c>
      <c r="O93" s="2">
        <f t="shared" si="110"/>
        <v>45474.319212962968</v>
      </c>
      <c r="P93" s="2" t="str">
        <f>IF('Raw data'!F93 = "పూర్తి", "", _xlfn.LET(
    _xlpm.RawData, 'Raw data'!F93,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A93 + TIME(_xlpm.HourPart, _xlpm.MinutePart, 0),
    _xlpm.AdjustedTime,
        IF(_xlpm.Prefix = "రా",
            IF(OR(_xlpm.HourPart=12,_xlpm.HourPart&lt;HOUR(T94)),A93+1,A93) + TIME(IF(_xlpm.HourPart &lt;= HOUR(T94), _xlpm.HourPart, _xlpm.HourPart + 12), _xlpm.MinutePart, 0),
        IF(_xlpm.Prefix = "తె",
            _xlpm.BaseTime + 1,
        IF(_xlpm.Prefix = "సా",
            A93 + TIME(12 + _xlpm.HourPart, _xlpm.MinutePart, 0),
        IF(LEFT(_xlpm.RawData, 1) = "ప",
            A93 + TIME(IF(AND(_xlpm.HourPart &gt;= HOUR(T94), _xlpm.HourPart &lt;= 12), _xlpm.HourPart, _xlpm.HourPart + 12), _xlpm.MinutePart, 0),
            _xlpm.BaseTime
        )))),
    _xlpm.isDateTime, ISNUMBER(DATEVALUE(P92)),
    _xlpm.adjustedResult,
        IF(AND(_xlpm.isDateTime, TEXT(_xlpm.AdjustedTime, "yyyy-MM-dd HH:mm") &lt; P92),
            _xlpm.AdjustedTime + 1,
            _xlpm.AdjustedTime),
    _xlpm.formattedResult, TEXT(_xlpm.adjustedResult, "yyyy-MM-dd HH:mm"),
    _xlpm.formattedResult
))</f>
        <v>2024-07-02 06:18</v>
      </c>
      <c r="Q93" s="4">
        <f t="shared" si="111"/>
        <v>1</v>
      </c>
      <c r="R93">
        <f>IF('Raw data'!F93="పూర్తి",1,0)</f>
        <v>0</v>
      </c>
      <c r="T93" t="str">
        <f>IF('Raw data'!G93="",T92,TEXT(SUBSTITUTE(SUBSTITUTE('Raw data'!G93, "సూ.ఉ.",""),".",":"), "hh:mm:ss"))</f>
        <v>05:33:00</v>
      </c>
      <c r="U93" t="str">
        <f>IF('Raw data'!H93="",U92,TEXT(SUBSTITUTE(SUBSTITUTE('Raw data'!H93, "సూ.అ.",""),".",":") + TIME(12, 0, 0), "hh:mm:ss"))</f>
        <v>18:34:00</v>
      </c>
    </row>
    <row r="94" spans="1:21" x14ac:dyDescent="0.35">
      <c r="A94" s="1">
        <f t="shared" si="102"/>
        <v>45475</v>
      </c>
      <c r="B94">
        <f t="shared" si="103"/>
        <v>38</v>
      </c>
      <c r="C94">
        <f t="shared" si="91"/>
        <v>1</v>
      </c>
      <c r="D94">
        <f t="shared" si="104"/>
        <v>2</v>
      </c>
      <c r="E94">
        <f t="shared" si="105"/>
        <v>7</v>
      </c>
      <c r="F94">
        <f>IFERROR(INDEX(vaaram!$A$1:$A$8, MATCH('Raw data'!B94, vaaram!$D$1:$D$8, 0)), "Not Found")</f>
        <v>3</v>
      </c>
      <c r="G94">
        <f t="shared" si="106"/>
        <v>3</v>
      </c>
      <c r="H94">
        <f t="shared" si="107"/>
        <v>2</v>
      </c>
      <c r="I94">
        <f>IFERROR(INDEX(thidhi!$A$1:$A$16, MATCH('Raw data'!C94, thidhi!$C$1:$C$16, 0)), "Not Found")</f>
        <v>11</v>
      </c>
      <c r="J94" s="2">
        <f t="shared" si="108"/>
        <v>45474.459490740745</v>
      </c>
      <c r="K94" t="str">
        <f>IF('Raw data'!D94 = "పూర్తి", "", _xlfn.LET(
    _xlpm.RawData, 'Raw data'!D94,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A94 + TIME(_xlpm.HourPart, _xlpm.MinutePart, 0),
    _xlpm.AdjustedTime,
        IF(_xlpm.Prefix = "రా",
            IF(OR(_xlpm.HourPart=12,_xlpm.HourPart&lt;HOUR(T95)),A94+1,A94) + TIME(IF(_xlpm.HourPart &lt;= HOUR(T95), _xlpm.HourPart, _xlpm.HourPart + 12), _xlpm.MinutePart, 0),
        IF(_xlpm.Prefix = "తె",
            _xlpm.BaseTime + 1,
        IF(_xlpm.Prefix = "సా",
            A94 + TIME(12 + _xlpm.HourPart, _xlpm.MinutePart, 0),
        IF(LEFT(_xlpm.RawData, 1) = "ప",
            A94 + TIME(IF(AND(_xlpm.HourPart &gt;= HOUR(T95), _xlpm.HourPart &lt;= 12), _xlpm.HourPart, _xlpm.HourPart + 12), _xlpm.MinutePart, 0),
            _xlpm.BaseTime
        )))),
    _xlpm.isDateTime, ISNUMBER(DATEVALUE(K93)),
    _xlpm.adjustedResult,
        IF(AND(_xlpm.isDateTime, TEXT(_xlpm.AdjustedTime, "yyyy-MM-dd HH:mm") &lt; K93),
            _xlpm.AdjustedTime + 1,
            _xlpm.AdjustedTime),
    _xlpm.formattedResult, TEXT(_xlpm.adjustedResult, "yyyy-MM-dd HH:mm"),
    _xlpm.formattedResult
))</f>
        <v>2024-07-02 08:54</v>
      </c>
      <c r="L94" s="4">
        <f t="shared" si="109"/>
        <v>0</v>
      </c>
      <c r="M94">
        <f>IF('Raw data'!D94="పూర్తి",1,0)</f>
        <v>0</v>
      </c>
      <c r="N94">
        <f>IFERROR(INDEX(nakshatram!$A$1:$A$27, MATCH('Raw data'!E94, nakshatram!$C$1:$C$27, 0)), "Not Found")</f>
        <v>3</v>
      </c>
      <c r="O94" s="2">
        <f t="shared" si="110"/>
        <v>45475.263657407406</v>
      </c>
      <c r="P94" s="2" t="str">
        <f>IF('Raw data'!F94 = "పూర్తి", "", _xlfn.LET(
    _xlpm.RawData, 'Raw data'!F94,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A94 + TIME(_xlpm.HourPart, _xlpm.MinutePart, 0),
    _xlpm.AdjustedTime,
        IF(_xlpm.Prefix = "రా",
            IF(OR(_xlpm.HourPart=12,_xlpm.HourPart&lt;HOUR(T95)),A94+1,A94) + TIME(IF(_xlpm.HourPart &lt;= HOUR(T95), _xlpm.HourPart, _xlpm.HourPart + 12), _xlpm.MinutePart, 0),
        IF(_xlpm.Prefix = "తె",
            _xlpm.BaseTime + 1,
        IF(_xlpm.Prefix = "సా",
            A94 + TIME(12 + _xlpm.HourPart, _xlpm.MinutePart, 0),
        IF(LEFT(_xlpm.RawData, 1) = "ప",
            A94 + TIME(IF(AND(_xlpm.HourPart &gt;= HOUR(T95), _xlpm.HourPart &lt;= 12), _xlpm.HourPart, _xlpm.HourPart + 12), _xlpm.MinutePart, 0),
            _xlpm.BaseTime
        )))),
    _xlpm.isDateTime, ISNUMBER(DATEVALUE(P93)),
    _xlpm.adjustedResult,
        IF(AND(_xlpm.isDateTime, TEXT(_xlpm.AdjustedTime, "yyyy-MM-dd HH:mm") &lt; P93),
            _xlpm.AdjustedTime + 1,
            _xlpm.AdjustedTime),
    _xlpm.formattedResult, TEXT(_xlpm.adjustedResult, "yyyy-MM-dd HH:mm"),
    _xlpm.formattedResult
))</f>
        <v>2024-07-03 05:20</v>
      </c>
      <c r="Q94" s="4">
        <f t="shared" si="111"/>
        <v>0</v>
      </c>
      <c r="R94">
        <f>IF('Raw data'!F94="పూర్తి",1,0)</f>
        <v>0</v>
      </c>
      <c r="T94" t="str">
        <f>IF('Raw data'!G94="",T93,TEXT(SUBSTITUTE(SUBSTITUTE('Raw data'!G94, "సూ.ఉ.",""),".",":"), "hh:mm:ss"))</f>
        <v>05:33:00</v>
      </c>
      <c r="U94" t="str">
        <f>IF('Raw data'!H94="",U93,TEXT(SUBSTITUTE(SUBSTITUTE('Raw data'!H94, "సూ.అ.",""),".",":") + TIME(12, 0, 0), "hh:mm:ss"))</f>
        <v>18:34:00</v>
      </c>
    </row>
    <row r="95" spans="1:21" x14ac:dyDescent="0.35">
      <c r="A95" s="1">
        <f t="shared" si="102"/>
        <v>45476</v>
      </c>
      <c r="B95">
        <f t="shared" si="103"/>
        <v>38</v>
      </c>
      <c r="C95">
        <f t="shared" si="91"/>
        <v>1</v>
      </c>
      <c r="D95">
        <f t="shared" si="104"/>
        <v>2</v>
      </c>
      <c r="E95">
        <f t="shared" si="105"/>
        <v>7</v>
      </c>
      <c r="F95">
        <f>IFERROR(INDEX(vaaram!$A$1:$A$8, MATCH('Raw data'!B95, vaaram!$D$1:$D$8, 0)), "Not Found")</f>
        <v>4</v>
      </c>
      <c r="G95">
        <f t="shared" si="106"/>
        <v>3</v>
      </c>
      <c r="H95">
        <f t="shared" si="107"/>
        <v>2</v>
      </c>
      <c r="I95">
        <f>IFERROR(INDEX(thidhi!$A$1:$A$16, MATCH('Raw data'!C95, thidhi!$C$1:$C$16, 0)), "Not Found")</f>
        <v>12</v>
      </c>
      <c r="J95" s="2">
        <f t="shared" si="108"/>
        <v>45475.371990740743</v>
      </c>
      <c r="K95" t="str">
        <f>IF('Raw data'!D95 = "పూర్తి", "", _xlfn.LET(
    _xlpm.RawData, 'Raw data'!D95,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A95 + TIME(_xlpm.HourPart, _xlpm.MinutePart, 0),
    _xlpm.AdjustedTime,
        IF(_xlpm.Prefix = "రా",
            IF(OR(_xlpm.HourPart=12,_xlpm.HourPart&lt;HOUR(T96)),A95+1,A95) + TIME(IF(_xlpm.HourPart &lt;= HOUR(T96), _xlpm.HourPart, _xlpm.HourPart + 12), _xlpm.MinutePart, 0),
        IF(_xlpm.Prefix = "తె",
            _xlpm.BaseTime + 1,
        IF(_xlpm.Prefix = "సా",
            A95 + TIME(12 + _xlpm.HourPart, _xlpm.MinutePart, 0),
        IF(LEFT(_xlpm.RawData, 1) = "ప",
            A95 + TIME(IF(AND(_xlpm.HourPart &gt;= HOUR(T96), _xlpm.HourPart &lt;= 12), _xlpm.HourPart, _xlpm.HourPart + 12), _xlpm.MinutePart, 0),
            _xlpm.BaseTime
        )))),
    _xlpm.isDateTime, ISNUMBER(DATEVALUE(K94)),
    _xlpm.adjustedResult,
        IF(AND(_xlpm.isDateTime, TEXT(_xlpm.AdjustedTime, "yyyy-MM-dd HH:mm") &lt; K94),
            _xlpm.AdjustedTime + 1,
            _xlpm.AdjustedTime),
    _xlpm.formattedResult, TEXT(_xlpm.adjustedResult, "yyyy-MM-dd HH:mm"),
    _xlpm.formattedResult
))</f>
        <v>2024-07-03 07:04</v>
      </c>
      <c r="L95" s="4">
        <f t="shared" si="109"/>
        <v>0</v>
      </c>
      <c r="M95">
        <f>IF('Raw data'!D95="పూర్తి",1,0)</f>
        <v>0</v>
      </c>
      <c r="N95">
        <f>IFERROR(INDEX(nakshatram!$A$1:$A$27, MATCH('Raw data'!E95, nakshatram!$C$1:$C$27, 0)), "Not Found")</f>
        <v>4</v>
      </c>
      <c r="O95" s="2">
        <f t="shared" si="110"/>
        <v>45476.223379629628</v>
      </c>
      <c r="P95" s="2" t="str">
        <f>IF('Raw data'!F95 = "పూర్తి", "", _xlfn.LET(
    _xlpm.RawData, 'Raw data'!F95,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A95 + TIME(_xlpm.HourPart, _xlpm.MinutePart, 0),
    _xlpm.AdjustedTime,
        IF(_xlpm.Prefix = "రా",
            IF(OR(_xlpm.HourPart=12,_xlpm.HourPart&lt;HOUR(T96)),A95+1,A95) + TIME(IF(_xlpm.HourPart &lt;= HOUR(T96), _xlpm.HourPart, _xlpm.HourPart + 12), _xlpm.MinutePart, 0),
        IF(_xlpm.Prefix = "తె",
            _xlpm.BaseTime + 1,
        IF(_xlpm.Prefix = "సా",
            A95 + TIME(12 + _xlpm.HourPart, _xlpm.MinutePart, 0),
        IF(LEFT(_xlpm.RawData, 1) = "ప",
            A95 + TIME(IF(AND(_xlpm.HourPart &gt;= HOUR(T96), _xlpm.HourPart &lt;= 12), _xlpm.HourPart, _xlpm.HourPart + 12), _xlpm.MinutePart, 0),
            _xlpm.BaseTime
        )))),
    _xlpm.isDateTime, ISNUMBER(DATEVALUE(P94)),
    _xlpm.adjustedResult,
        IF(AND(_xlpm.isDateTime, TEXT(_xlpm.AdjustedTime, "yyyy-MM-dd HH:mm") &lt; P94),
            _xlpm.AdjustedTime + 1,
            _xlpm.AdjustedTime),
    _xlpm.formattedResult, TEXT(_xlpm.adjustedResult, "yyyy-MM-dd HH:mm"),
    _xlpm.formattedResult
))</f>
        <v>2024-07-04 04:39</v>
      </c>
      <c r="Q95" s="4">
        <f t="shared" si="111"/>
        <v>0</v>
      </c>
      <c r="R95">
        <f>IF('Raw data'!F95="పూర్తి",1,0)</f>
        <v>0</v>
      </c>
      <c r="T95" t="str">
        <f>IF('Raw data'!G95="",T94,TEXT(SUBSTITUTE(SUBSTITUTE('Raw data'!G95, "సూ.ఉ.",""),".",":"), "hh:mm:ss"))</f>
        <v>05:33:00</v>
      </c>
      <c r="U95" t="str">
        <f>IF('Raw data'!H95="",U94,TEXT(SUBSTITUTE(SUBSTITUTE('Raw data'!H95, "సూ.అ.",""),".",":") + TIME(12, 0, 0), "hh:mm:ss"))</f>
        <v>18:34:00</v>
      </c>
    </row>
    <row r="96" spans="1:21" x14ac:dyDescent="0.35">
      <c r="A96" s="1">
        <f t="shared" si="102"/>
        <v>45477</v>
      </c>
      <c r="B96">
        <f t="shared" si="103"/>
        <v>38</v>
      </c>
      <c r="C96">
        <f t="shared" si="91"/>
        <v>1</v>
      </c>
      <c r="D96">
        <f t="shared" si="104"/>
        <v>2</v>
      </c>
      <c r="E96">
        <f t="shared" si="105"/>
        <v>7</v>
      </c>
      <c r="F96">
        <f>IFERROR(INDEX(vaaram!$A$1:$A$8, MATCH('Raw data'!B96, vaaram!$D$1:$D$8, 0)), "Not Found")</f>
        <v>5</v>
      </c>
      <c r="G96">
        <f t="shared" si="106"/>
        <v>3</v>
      </c>
      <c r="H96">
        <f t="shared" si="107"/>
        <v>2</v>
      </c>
      <c r="I96">
        <f>IFERROR(INDEX(thidhi!$A$1:$A$16, MATCH('Raw data'!C96, thidhi!$C$1:$C$16, 0)), "Not Found")</f>
        <v>13</v>
      </c>
      <c r="J96" s="2">
        <f t="shared" si="108"/>
        <v>45476.295601851853</v>
      </c>
      <c r="K96" t="str">
        <f>IF('Raw data'!D96 = "పూర్తి", "", _xlfn.LET(
    _xlpm.RawData, 'Raw data'!D96,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A96 + TIME(_xlpm.HourPart, _xlpm.MinutePart, 0),
    _xlpm.AdjustedTime,
        IF(_xlpm.Prefix = "రా",
            IF(OR(_xlpm.HourPart=12,_xlpm.HourPart&lt;HOUR(T97)),A96+1,A96) + TIME(IF(_xlpm.HourPart &lt;= HOUR(T97), _xlpm.HourPart, _xlpm.HourPart + 12), _xlpm.MinutePart, 0),
        IF(_xlpm.Prefix = "తె",
            _xlpm.BaseTime + 1,
        IF(_xlpm.Prefix = "సా",
            A96 + TIME(12 + _xlpm.HourPart, _xlpm.MinutePart, 0),
        IF(LEFT(_xlpm.RawData, 1) = "ప",
            A96 + TIME(IF(AND(_xlpm.HourPart &gt;= HOUR(T97), _xlpm.HourPart &lt;= 12), _xlpm.HourPart, _xlpm.HourPart + 12), _xlpm.MinutePart, 0),
            _xlpm.BaseTime
        )))),
    _xlpm.isDateTime, ISNUMBER(DATEVALUE(K95)),
    _xlpm.adjustedResult,
        IF(AND(_xlpm.isDateTime, TEXT(_xlpm.AdjustedTime, "yyyy-MM-dd HH:mm") &lt; K95),
            _xlpm.AdjustedTime + 1,
            _xlpm.AdjustedTime),
    _xlpm.formattedResult, TEXT(_xlpm.adjustedResult, "yyyy-MM-dd HH:mm"),
    _xlpm.formattedResult
))</f>
        <v>2024-07-04 05:34</v>
      </c>
      <c r="L96" s="4">
        <f t="shared" si="109"/>
        <v>1</v>
      </c>
      <c r="M96">
        <f>IF('Raw data'!D96="పూర్తి",1,0)</f>
        <v>0</v>
      </c>
      <c r="N96">
        <f>IFERROR(INDEX(nakshatram!$A$1:$A$27, MATCH('Raw data'!E96, nakshatram!$C$1:$C$27, 0)), "Not Found")</f>
        <v>5</v>
      </c>
      <c r="O96" s="2">
        <f t="shared" si="110"/>
        <v>45477.194907407407</v>
      </c>
      <c r="P96" s="2" t="str">
        <f>IF('Raw data'!F96 = "పూర్తి", "", _xlfn.LET(
    _xlpm.RawData, 'Raw data'!F96,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A96 + TIME(_xlpm.HourPart, _xlpm.MinutePart, 0),
    _xlpm.AdjustedTime,
        IF(_xlpm.Prefix = "రా",
            IF(OR(_xlpm.HourPart=12,_xlpm.HourPart&lt;HOUR(T97)),A96+1,A96) + TIME(IF(_xlpm.HourPart &lt;= HOUR(T97), _xlpm.HourPart, _xlpm.HourPart + 12), _xlpm.MinutePart, 0),
        IF(_xlpm.Prefix = "తె",
            _xlpm.BaseTime + 1,
        IF(_xlpm.Prefix = "సా",
            A96 + TIME(12 + _xlpm.HourPart, _xlpm.MinutePart, 0),
        IF(LEFT(_xlpm.RawData, 1) = "ప",
            A96 + TIME(IF(AND(_xlpm.HourPart &gt;= HOUR(T97), _xlpm.HourPart &lt;= 12), _xlpm.HourPart, _xlpm.HourPart + 12), _xlpm.MinutePart, 0),
            _xlpm.BaseTime
        )))),
    _xlpm.isDateTime, ISNUMBER(DATEVALUE(P95)),
    _xlpm.adjustedResult,
        IF(AND(_xlpm.isDateTime, TEXT(_xlpm.AdjustedTime, "yyyy-MM-dd HH:mm") &lt; P95),
            _xlpm.AdjustedTime + 1,
            _xlpm.AdjustedTime),
    _xlpm.formattedResult, TEXT(_xlpm.adjustedResult, "yyyy-MM-dd HH:mm"),
    _xlpm.formattedResult
))</f>
        <v>2024-07-05 04:21</v>
      </c>
      <c r="Q96" s="4">
        <f t="shared" si="111"/>
        <v>0</v>
      </c>
      <c r="R96">
        <f>IF('Raw data'!F96="పూర్తి",1,0)</f>
        <v>0</v>
      </c>
      <c r="T96" t="str">
        <f>IF('Raw data'!G96="",T95,TEXT(SUBSTITUTE(SUBSTITUTE('Raw data'!G96, "సూ.ఉ.",""),".",":"), "hh:mm:ss"))</f>
        <v>05:33:00</v>
      </c>
      <c r="U96" t="str">
        <f>IF('Raw data'!H96="",U95,TEXT(SUBSTITUTE(SUBSTITUTE('Raw data'!H96, "సూ.అ.",""),".",":") + TIME(12, 0, 0), "hh:mm:ss"))</f>
        <v>18:35:00</v>
      </c>
    </row>
    <row r="97" spans="1:21" x14ac:dyDescent="0.35">
      <c r="A97" s="1">
        <f t="shared" si="102"/>
        <v>45477</v>
      </c>
      <c r="B97">
        <f t="shared" si="103"/>
        <v>38</v>
      </c>
      <c r="C97">
        <f t="shared" si="91"/>
        <v>1</v>
      </c>
      <c r="D97">
        <f t="shared" si="104"/>
        <v>2</v>
      </c>
      <c r="E97">
        <f t="shared" si="105"/>
        <v>7</v>
      </c>
      <c r="F97">
        <f>IFERROR(INDEX(vaaram!$A$1:$A$8, MATCH('Raw data'!B97, vaaram!$D$1:$D$8, 0)), "Not Found")</f>
        <v>5</v>
      </c>
      <c r="G97">
        <f t="shared" si="106"/>
        <v>3</v>
      </c>
      <c r="H97">
        <f t="shared" si="107"/>
        <v>2</v>
      </c>
      <c r="I97">
        <f>IFERROR(INDEX(thidhi!$A$1:$A$16, MATCH('Raw data'!C97, thidhi!$C$1:$C$16, 0)), "Not Found")</f>
        <v>14</v>
      </c>
      <c r="J97" s="2">
        <f t="shared" si="108"/>
        <v>45477.233101851853</v>
      </c>
      <c r="K97" t="str">
        <f>IF('Raw data'!D97 = "పూర్తి", "", _xlfn.LET(
    _xlpm.RawData, 'Raw data'!D97,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A97 + TIME(_xlpm.HourPart, _xlpm.MinutePart, 0),
    _xlpm.AdjustedTime,
        IF(_xlpm.Prefix = "రా",
            IF(OR(_xlpm.HourPart=12,_xlpm.HourPart&lt;HOUR(T98)),A97+1,A97) + TIME(IF(_xlpm.HourPart &lt;= HOUR(T98), _xlpm.HourPart, _xlpm.HourPart + 12), _xlpm.MinutePart, 0),
        IF(_xlpm.Prefix = "తె",
            _xlpm.BaseTime + 1,
        IF(_xlpm.Prefix = "సా",
            A97 + TIME(12 + _xlpm.HourPart, _xlpm.MinutePart, 0),
        IF(LEFT(_xlpm.RawData, 1) = "ప",
            A97 + TIME(IF(AND(_xlpm.HourPart &gt;= HOUR(T98), _xlpm.HourPart &lt;= 12), _xlpm.HourPart, _xlpm.HourPart + 12), _xlpm.MinutePart, 0),
            _xlpm.BaseTime
        )))),
    _xlpm.isDateTime, ISNUMBER(DATEVALUE(K96)),
    _xlpm.adjustedResult,
        IF(AND(_xlpm.isDateTime, TEXT(_xlpm.AdjustedTime, "yyyy-MM-dd HH:mm") &lt; K96),
            _xlpm.AdjustedTime + 1,
            _xlpm.AdjustedTime),
    _xlpm.formattedResult, TEXT(_xlpm.adjustedResult, "yyyy-MM-dd HH:mm"),
    _xlpm.formattedResult
))</f>
        <v>2024-07-05 04:40</v>
      </c>
      <c r="L97" s="4">
        <f t="shared" si="109"/>
        <v>0</v>
      </c>
      <c r="M97">
        <f>IF('Raw data'!D97="పూర్తి",1,0)</f>
        <v>0</v>
      </c>
      <c r="N97">
        <f>IFERROR(INDEX(nakshatram!$A$1:$A$27, MATCH('Raw data'!E97, nakshatram!$C$1:$C$27, 0)), "Not Found")</f>
        <v>5</v>
      </c>
      <c r="O97" s="2">
        <f t="shared" si="110"/>
        <v>45477.194907407407</v>
      </c>
      <c r="P97" s="2" t="str">
        <f>IF('Raw data'!F97 = "పూర్తి", "", _xlfn.LET(
    _xlpm.RawData, 'Raw data'!F97,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A97 + TIME(_xlpm.HourPart, _xlpm.MinutePart, 0),
    _xlpm.AdjustedTime,
        IF(_xlpm.Prefix = "రా",
            IF(OR(_xlpm.HourPart=12,_xlpm.HourPart&lt;HOUR(T98)),A97+1,A97) + TIME(IF(_xlpm.HourPart &lt;= HOUR(T98), _xlpm.HourPart, _xlpm.HourPart + 12), _xlpm.MinutePart, 0),
        IF(_xlpm.Prefix = "తె",
            _xlpm.BaseTime + 1,
        IF(_xlpm.Prefix = "సా",
            A97 + TIME(12 + _xlpm.HourPart, _xlpm.MinutePart, 0),
        IF(LEFT(_xlpm.RawData, 1) = "ప",
            A97 + TIME(IF(AND(_xlpm.HourPart &gt;= HOUR(T98), _xlpm.HourPart &lt;= 12), _xlpm.HourPart, _xlpm.HourPart + 12), _xlpm.MinutePart, 0),
            _xlpm.BaseTime
        )))),
    _xlpm.isDateTime, ISNUMBER(DATEVALUE(P96)),
    _xlpm.adjustedResult,
        IF(AND(_xlpm.isDateTime, TEXT(_xlpm.AdjustedTime, "yyyy-MM-dd HH:mm") &lt; P96),
            _xlpm.AdjustedTime + 1,
            _xlpm.AdjustedTime),
    _xlpm.formattedResult, TEXT(_xlpm.adjustedResult, "yyyy-MM-dd HH:mm"),
    _xlpm.formattedResult
))</f>
        <v>2024-07-05 04:21</v>
      </c>
      <c r="Q97" s="4">
        <f t="shared" si="111"/>
        <v>0</v>
      </c>
      <c r="R97">
        <f>IF('Raw data'!F97="పూర్తి",1,0)</f>
        <v>0</v>
      </c>
      <c r="T97" t="str">
        <f>IF('Raw data'!G97="",T96,TEXT(SUBSTITUTE(SUBSTITUTE('Raw data'!G97, "సూ.ఉ.",""),".",":"), "hh:mm:ss"))</f>
        <v>05:33:00</v>
      </c>
      <c r="U97" t="str">
        <f>IF('Raw data'!H97="",U96,TEXT(SUBSTITUTE(SUBSTITUTE('Raw data'!H97, "సూ.అ.",""),".",":") + TIME(12, 0, 0), "hh:mm:ss"))</f>
        <v>18:35:00</v>
      </c>
    </row>
    <row r="98" spans="1:21" x14ac:dyDescent="0.35">
      <c r="A98" s="1">
        <f t="shared" si="102"/>
        <v>45478</v>
      </c>
      <c r="B98">
        <f t="shared" si="103"/>
        <v>38</v>
      </c>
      <c r="C98">
        <f t="shared" si="91"/>
        <v>1</v>
      </c>
      <c r="D98">
        <f t="shared" si="104"/>
        <v>2</v>
      </c>
      <c r="E98">
        <f t="shared" si="105"/>
        <v>7</v>
      </c>
      <c r="F98">
        <f>IFERROR(INDEX(vaaram!$A$1:$A$8, MATCH('Raw data'!B98, vaaram!$D$1:$D$8, 0)), "Not Found")</f>
        <v>6</v>
      </c>
      <c r="G98">
        <f t="shared" si="106"/>
        <v>3</v>
      </c>
      <c r="H98">
        <f t="shared" si="107"/>
        <v>2</v>
      </c>
      <c r="I98">
        <f>IFERROR(INDEX(thidhi!$A$1:$A$16, MATCH('Raw data'!C98, thidhi!$C$1:$C$16, 0)), "Not Found")</f>
        <v>16</v>
      </c>
      <c r="J98" s="2">
        <f t="shared" si="108"/>
        <v>45478.195601851854</v>
      </c>
      <c r="K98" t="str">
        <f>IF('Raw data'!D98 = "పూర్తి", "", _xlfn.LET(
    _xlpm.RawData, 'Raw data'!D98,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A98 + TIME(_xlpm.HourPart, _xlpm.MinutePart, 0),
    _xlpm.AdjustedTime,
        IF(_xlpm.Prefix = "రా",
            IF(OR(_xlpm.HourPart=12,_xlpm.HourPart&lt;HOUR(T99)),A98+1,A98) + TIME(IF(_xlpm.HourPart &lt;= HOUR(T99), _xlpm.HourPart, _xlpm.HourPart + 12), _xlpm.MinutePart, 0),
        IF(_xlpm.Prefix = "తె",
            _xlpm.BaseTime + 1,
        IF(_xlpm.Prefix = "సా",
            A98 + TIME(12 + _xlpm.HourPart, _xlpm.MinutePart, 0),
        IF(LEFT(_xlpm.RawData, 1) = "ప",
            A98 + TIME(IF(AND(_xlpm.HourPart &gt;= HOUR(T99), _xlpm.HourPart &lt;= 12), _xlpm.HourPart, _xlpm.HourPart + 12), _xlpm.MinutePart, 0),
            _xlpm.BaseTime
        )))),
    _xlpm.isDateTime, ISNUMBER(DATEVALUE(K97)),
    _xlpm.adjustedResult,
        IF(AND(_xlpm.isDateTime, TEXT(_xlpm.AdjustedTime, "yyyy-MM-dd HH:mm") &lt; K97),
            _xlpm.AdjustedTime + 1,
            _xlpm.AdjustedTime),
    _xlpm.formattedResult, TEXT(_xlpm.adjustedResult, "yyyy-MM-dd HH:mm"),
    _xlpm.formattedResult
))</f>
        <v>2024-07-06 03:59</v>
      </c>
      <c r="L98" s="4">
        <f t="shared" si="109"/>
        <v>0</v>
      </c>
      <c r="M98">
        <f>IF('Raw data'!D98="పూర్తి",1,0)</f>
        <v>0</v>
      </c>
      <c r="N98">
        <f>IFERROR(INDEX(nakshatram!$A$1:$A$27, MATCH('Raw data'!E98, nakshatram!$C$1:$C$27, 0)), "Not Found")</f>
        <v>6</v>
      </c>
      <c r="O98" s="2">
        <f t="shared" si="110"/>
        <v>45478.18240740741</v>
      </c>
      <c r="P98" s="2" t="str">
        <f>IF('Raw data'!F98 = "పూర్తి", "", _xlfn.LET(
    _xlpm.RawData, 'Raw data'!F98,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A98 + TIME(_xlpm.HourPart, _xlpm.MinutePart, 0),
    _xlpm.AdjustedTime,
        IF(_xlpm.Prefix = "రా",
            IF(OR(_xlpm.HourPart=12,_xlpm.HourPart&lt;HOUR(T99)),A98+1,A98) + TIME(IF(_xlpm.HourPart &lt;= HOUR(T99), _xlpm.HourPart, _xlpm.HourPart + 12), _xlpm.MinutePart, 0),
        IF(_xlpm.Prefix = "తె",
            _xlpm.BaseTime + 1,
        IF(_xlpm.Prefix = "సా",
            A98 + TIME(12 + _xlpm.HourPart, _xlpm.MinutePart, 0),
        IF(LEFT(_xlpm.RawData, 1) = "ప",
            A98 + TIME(IF(AND(_xlpm.HourPart &gt;= HOUR(T99), _xlpm.HourPart &lt;= 12), _xlpm.HourPart, _xlpm.HourPart + 12), _xlpm.MinutePart, 0),
            _xlpm.BaseTime
        )))),
    _xlpm.isDateTime, ISNUMBER(DATEVALUE(P97)),
    _xlpm.adjustedResult,
        IF(AND(_xlpm.isDateTime, TEXT(_xlpm.AdjustedTime, "yyyy-MM-dd HH:mm") &lt; P97),
            _xlpm.AdjustedTime + 1,
            _xlpm.AdjustedTime),
    _xlpm.formattedResult, TEXT(_xlpm.adjustedResult, "yyyy-MM-dd HH:mm"),
    _xlpm.formattedResult
))</f>
        <v>2024-07-06 04:31</v>
      </c>
      <c r="Q98" s="4">
        <f t="shared" si="111"/>
        <v>0</v>
      </c>
      <c r="R98">
        <f>IF('Raw data'!F98="పూర్తి",1,0)</f>
        <v>0</v>
      </c>
      <c r="T98" t="str">
        <f>IF('Raw data'!G98="",T97,TEXT(SUBSTITUTE(SUBSTITUTE('Raw data'!G98, "సూ.ఉ.",""),".",":"), "hh:mm:ss"))</f>
        <v>05:33:00</v>
      </c>
      <c r="U98" t="str">
        <f>IF('Raw data'!H98="",U97,TEXT(SUBSTITUTE(SUBSTITUTE('Raw data'!H98, "సూ.అ.",""),".",":") + TIME(12, 0, 0), "hh:mm:ss"))</f>
        <v>18:35:00</v>
      </c>
    </row>
    <row r="99" spans="1:21" x14ac:dyDescent="0.35">
      <c r="A99" s="1">
        <f t="shared" si="102"/>
        <v>45479</v>
      </c>
      <c r="B99">
        <f t="shared" si="103"/>
        <v>38</v>
      </c>
      <c r="C99">
        <f t="shared" si="91"/>
        <v>1</v>
      </c>
      <c r="D99">
        <f t="shared" si="104"/>
        <v>2</v>
      </c>
      <c r="E99">
        <f t="shared" si="105"/>
        <v>7</v>
      </c>
      <c r="F99">
        <f>IFERROR(INDEX(vaaram!$A$1:$A$8, MATCH('Raw data'!B99, vaaram!$D$1:$D$8, 0)), "Not Found")</f>
        <v>7</v>
      </c>
      <c r="G99">
        <f t="shared" si="106"/>
        <v>4</v>
      </c>
      <c r="H99">
        <f t="shared" si="107"/>
        <v>1</v>
      </c>
      <c r="I99">
        <f>IFERROR(INDEX(thidhi!$A$1:$A$16, MATCH('Raw data'!C99, thidhi!$C$1:$C$16, 0)), "Not Found")</f>
        <v>1</v>
      </c>
      <c r="J99" s="2">
        <f t="shared" si="108"/>
        <v>45479.167129629634</v>
      </c>
      <c r="K99" t="str">
        <f>IF('Raw data'!D99 = "పూర్తి", "", _xlfn.LET(
    _xlpm.RawData, 'Raw data'!D99,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A99 + TIME(_xlpm.HourPart, _xlpm.MinutePart, 0),
    _xlpm.AdjustedTime,
        IF(_xlpm.Prefix = "రా",
            IF(OR(_xlpm.HourPart=12,_xlpm.HourPart&lt;HOUR(T100)),A99+1,A99) + TIME(IF(_xlpm.HourPart &lt;= HOUR(T100), _xlpm.HourPart, _xlpm.HourPart + 12), _xlpm.MinutePart, 0),
        IF(_xlpm.Prefix = "తె",
            _xlpm.BaseTime + 1,
        IF(_xlpm.Prefix = "సా",
            A99 + TIME(12 + _xlpm.HourPart, _xlpm.MinutePart, 0),
        IF(LEFT(_xlpm.RawData, 1) = "ప",
            A99 + TIME(IF(AND(_xlpm.HourPart &gt;= HOUR(T100), _xlpm.HourPart &lt;= 12), _xlpm.HourPart, _xlpm.HourPart + 12), _xlpm.MinutePart, 0),
            _xlpm.BaseTime
        )))),
    _xlpm.isDateTime, ISNUMBER(DATEVALUE(K98)),
    _xlpm.adjustedResult,
        IF(AND(_xlpm.isDateTime, TEXT(_xlpm.AdjustedTime, "yyyy-MM-dd HH:mm") &lt; K98),
            _xlpm.AdjustedTime + 1,
            _xlpm.AdjustedTime),
    _xlpm.formattedResult, TEXT(_xlpm.adjustedResult, "yyyy-MM-dd HH:mm"),
    _xlpm.formattedResult
))</f>
        <v>2024-07-07 03:56</v>
      </c>
      <c r="L99" s="4">
        <f t="shared" si="109"/>
        <v>0</v>
      </c>
      <c r="M99">
        <f>IF('Raw data'!D99="పూర్తి",1,0)</f>
        <v>0</v>
      </c>
      <c r="N99">
        <f>IFERROR(INDEX(nakshatram!$A$1:$A$27, MATCH('Raw data'!E99, nakshatram!$C$1:$C$27, 0)), "Not Found")</f>
        <v>7</v>
      </c>
      <c r="O99" s="2">
        <f t="shared" si="110"/>
        <v>45479.189351851855</v>
      </c>
      <c r="P99" s="2" t="str">
        <f>IF('Raw data'!F99 = "పూర్తి", "", _xlfn.LET(
    _xlpm.RawData, 'Raw data'!F99,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A99 + TIME(_xlpm.HourPart, _xlpm.MinutePart, 0),
    _xlpm.AdjustedTime,
        IF(_xlpm.Prefix = "రా",
            IF(OR(_xlpm.HourPart=12,_xlpm.HourPart&lt;HOUR(T100)),A99+1,A99) + TIME(IF(_xlpm.HourPart &lt;= HOUR(T100), _xlpm.HourPart, _xlpm.HourPart + 12), _xlpm.MinutePart, 0),
        IF(_xlpm.Prefix = "తె",
            _xlpm.BaseTime + 1,
        IF(_xlpm.Prefix = "సా",
            A99 + TIME(12 + _xlpm.HourPart, _xlpm.MinutePart, 0),
        IF(LEFT(_xlpm.RawData, 1) = "ప",
            A99 + TIME(IF(AND(_xlpm.HourPart &gt;= HOUR(T100), _xlpm.HourPart &lt;= 12), _xlpm.HourPart, _xlpm.HourPart + 12), _xlpm.MinutePart, 0),
            _xlpm.BaseTime
        )))),
    _xlpm.isDateTime, ISNUMBER(DATEVALUE(P98)),
    _xlpm.adjustedResult,
        IF(AND(_xlpm.isDateTime, TEXT(_xlpm.AdjustedTime, "yyyy-MM-dd HH:mm") &lt; P98),
            _xlpm.AdjustedTime + 1,
            _xlpm.AdjustedTime),
    _xlpm.formattedResult, TEXT(_xlpm.adjustedResult, "yyyy-MM-dd HH:mm"),
    _xlpm.formattedResult
))</f>
        <v>2024-07-07 05:09</v>
      </c>
      <c r="Q99" s="4">
        <f t="shared" si="111"/>
        <v>0</v>
      </c>
      <c r="R99">
        <f>IF('Raw data'!F99="పూర్తి",1,0)</f>
        <v>0</v>
      </c>
      <c r="T99" t="str">
        <f>IF('Raw data'!G99="",T98,TEXT(SUBSTITUTE(SUBSTITUTE('Raw data'!G99, "సూ.ఉ.",""),".",":"), "hh:mm:ss"))</f>
        <v>05:34:00</v>
      </c>
      <c r="U99" t="str">
        <f>IF('Raw data'!H99="",U98,TEXT(SUBSTITUTE(SUBSTITUTE('Raw data'!H99, "సూ.అ.",""),".",":") + TIME(12, 0, 0), "hh:mm:ss"))</f>
        <v>18:33:00</v>
      </c>
    </row>
    <row r="100" spans="1:21" x14ac:dyDescent="0.35">
      <c r="A100" s="1">
        <f t="shared" si="102"/>
        <v>45480</v>
      </c>
      <c r="B100">
        <f t="shared" si="103"/>
        <v>38</v>
      </c>
      <c r="C100">
        <f t="shared" si="91"/>
        <v>1</v>
      </c>
      <c r="D100">
        <f t="shared" si="104"/>
        <v>2</v>
      </c>
      <c r="E100">
        <f t="shared" si="105"/>
        <v>7</v>
      </c>
      <c r="F100">
        <f>IFERROR(INDEX(vaaram!$A$1:$A$8, MATCH('Raw data'!B100, vaaram!$D$1:$D$8, 0)), "Not Found")</f>
        <v>1</v>
      </c>
      <c r="G100">
        <f t="shared" si="106"/>
        <v>4</v>
      </c>
      <c r="H100">
        <f t="shared" si="107"/>
        <v>1</v>
      </c>
      <c r="I100">
        <f>IFERROR(INDEX(thidhi!$A$1:$A$16, MATCH('Raw data'!C100, thidhi!$C$1:$C$16, 0)), "Not Found")</f>
        <v>2</v>
      </c>
      <c r="J100" s="2">
        <f t="shared" si="108"/>
        <v>45480.165046296301</v>
      </c>
      <c r="K100" t="str">
        <f>IF('Raw data'!D100 = "పూర్తి", "", _xlfn.LET(
    _xlpm.RawData, 'Raw data'!D100,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A100 + TIME(_xlpm.HourPart, _xlpm.MinutePart, 0),
    _xlpm.AdjustedTime,
        IF(_xlpm.Prefix = "రా",
            IF(OR(_xlpm.HourPart=12,_xlpm.HourPart&lt;HOUR(T101)),A100+1,A100) + TIME(IF(_xlpm.HourPart &lt;= HOUR(T101), _xlpm.HourPart, _xlpm.HourPart + 12), _xlpm.MinutePart, 0),
        IF(_xlpm.Prefix = "తె",
            _xlpm.BaseTime + 1,
        IF(_xlpm.Prefix = "సా",
            A100 + TIME(12 + _xlpm.HourPart, _xlpm.MinutePart, 0),
        IF(LEFT(_xlpm.RawData, 1) = "ప",
            A100 + TIME(IF(AND(_xlpm.HourPart &gt;= HOUR(T101), _xlpm.HourPart &lt;= 12), _xlpm.HourPart, _xlpm.HourPart + 12), _xlpm.MinutePart, 0),
            _xlpm.BaseTime
        )))),
    _xlpm.isDateTime, ISNUMBER(DATEVALUE(K99)),
    _xlpm.adjustedResult,
        IF(AND(_xlpm.isDateTime, TEXT(_xlpm.AdjustedTime, "yyyy-MM-dd HH:mm") &lt; K99),
            _xlpm.AdjustedTime + 1,
            _xlpm.AdjustedTime),
    _xlpm.formattedResult, TEXT(_xlpm.adjustedResult, "yyyy-MM-dd HH:mm"),
    _xlpm.formattedResult
))</f>
        <v>2024-07-08 04:25</v>
      </c>
      <c r="L100" s="4">
        <f t="shared" si="109"/>
        <v>0</v>
      </c>
      <c r="M100">
        <f>IF('Raw data'!D100="పూర్తి",1,0)</f>
        <v>0</v>
      </c>
      <c r="N100">
        <f>IFERROR(INDEX(nakshatram!$A$1:$A$27, MATCH('Raw data'!E100, nakshatram!$C$1:$C$27, 0)), "Not Found")</f>
        <v>8</v>
      </c>
      <c r="O100" s="2">
        <f t="shared" si="110"/>
        <v>45480.215740740743</v>
      </c>
      <c r="P100" s="2" t="str">
        <f>IF('Raw data'!F100 = "పూర్తి", "", _xlfn.LET(
    _xlpm.RawData, 'Raw data'!F100,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A100 + TIME(_xlpm.HourPart, _xlpm.MinutePart, 0),
    _xlpm.AdjustedTime,
        IF(_xlpm.Prefix = "రా",
            IF(OR(_xlpm.HourPart=12,_xlpm.HourPart&lt;HOUR(T101)),A100+1,A100) + TIME(IF(_xlpm.HourPart &lt;= HOUR(T101), _xlpm.HourPart, _xlpm.HourPart + 12), _xlpm.MinutePart, 0),
        IF(_xlpm.Prefix = "తె",
            _xlpm.BaseTime + 1,
        IF(_xlpm.Prefix = "సా",
            A100 + TIME(12 + _xlpm.HourPart, _xlpm.MinutePart, 0),
        IF(LEFT(_xlpm.RawData, 1) = "ప",
            A100 + TIME(IF(AND(_xlpm.HourPart &gt;= HOUR(T101), _xlpm.HourPart &lt;= 12), _xlpm.HourPart, _xlpm.HourPart + 12), _xlpm.MinutePart, 0),
            _xlpm.BaseTime
        )))),
    _xlpm.isDateTime, ISNUMBER(DATEVALUE(P99)),
    _xlpm.adjustedResult,
        IF(AND(_xlpm.isDateTime, TEXT(_xlpm.AdjustedTime, "yyyy-MM-dd HH:mm") &lt; P99),
            _xlpm.AdjustedTime + 1,
            _xlpm.AdjustedTime),
    _xlpm.formattedResult, TEXT(_xlpm.adjustedResult, "yyyy-MM-dd HH:mm"),
    _xlpm.formattedResult
))</f>
        <v/>
      </c>
      <c r="Q100" s="4">
        <f t="shared" si="111"/>
        <v>0</v>
      </c>
      <c r="R100">
        <f>IF('Raw data'!F100="పూర్తి",1,0)</f>
        <v>1</v>
      </c>
      <c r="T100" t="str">
        <f>IF('Raw data'!G100="",T99,TEXT(SUBSTITUTE(SUBSTITUTE('Raw data'!G100, "సూ.ఉ.",""),".",":"), "hh:mm:ss"))</f>
        <v>05:34:00</v>
      </c>
      <c r="U100" t="str">
        <f>IF('Raw data'!H100="",U99,TEXT(SUBSTITUTE(SUBSTITUTE('Raw data'!H100, "సూ.అ.",""),".",":") + TIME(12, 0, 0), "hh:mm:ss"))</f>
        <v>18:35:00</v>
      </c>
    </row>
    <row r="101" spans="1:21" x14ac:dyDescent="0.35">
      <c r="A101" s="1">
        <f t="shared" si="102"/>
        <v>45481</v>
      </c>
      <c r="B101">
        <f t="shared" si="103"/>
        <v>38</v>
      </c>
      <c r="C101">
        <f t="shared" si="91"/>
        <v>1</v>
      </c>
      <c r="D101">
        <f t="shared" si="104"/>
        <v>2</v>
      </c>
      <c r="E101">
        <f t="shared" si="105"/>
        <v>7</v>
      </c>
      <c r="F101">
        <f>IFERROR(INDEX(vaaram!$A$1:$A$8, MATCH('Raw data'!B101, vaaram!$D$1:$D$8, 0)), "Not Found")</f>
        <v>2</v>
      </c>
      <c r="G101">
        <f t="shared" si="106"/>
        <v>4</v>
      </c>
      <c r="H101">
        <f t="shared" si="107"/>
        <v>1</v>
      </c>
      <c r="I101">
        <f>IFERROR(INDEX(thidhi!$A$1:$A$16, MATCH('Raw data'!C101, thidhi!$C$1:$C$16, 0)), "Not Found")</f>
        <v>3</v>
      </c>
      <c r="J101" s="2">
        <f t="shared" si="108"/>
        <v>45481.18518518519</v>
      </c>
      <c r="K101" t="str">
        <f>IF('Raw data'!D101 = "పూర్తి", "", _xlfn.LET(
    _xlpm.RawData, 'Raw data'!D101,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A101 + TIME(_xlpm.HourPart, _xlpm.MinutePart, 0),
    _xlpm.AdjustedTime,
        IF(_xlpm.Prefix = "రా",
            IF(OR(_xlpm.HourPart=12,_xlpm.HourPart&lt;HOUR(T102)),A101+1,A101) + TIME(IF(_xlpm.HourPart &lt;= HOUR(T102), _xlpm.HourPart, _xlpm.HourPart + 12), _xlpm.MinutePart, 0),
        IF(_xlpm.Prefix = "తె",
            _xlpm.BaseTime + 1,
        IF(_xlpm.Prefix = "సా",
            A101 + TIME(12 + _xlpm.HourPart, _xlpm.MinutePart, 0),
        IF(LEFT(_xlpm.RawData, 1) = "ప",
            A101 + TIME(IF(AND(_xlpm.HourPart &gt;= HOUR(T102), _xlpm.HourPart &lt;= 12), _xlpm.HourPart, _xlpm.HourPart + 12), _xlpm.MinutePart, 0),
            _xlpm.BaseTime
        )))),
    _xlpm.isDateTime, ISNUMBER(DATEVALUE(K100)),
    _xlpm.adjustedResult,
        IF(AND(_xlpm.isDateTime, TEXT(_xlpm.AdjustedTime, "yyyy-MM-dd HH:mm") &lt; K100),
            _xlpm.AdjustedTime + 1,
            _xlpm.AdjustedTime),
    _xlpm.formattedResult, TEXT(_xlpm.adjustedResult, "yyyy-MM-dd HH:mm"),
    _xlpm.formattedResult
))</f>
        <v>2024-07-09 05:20</v>
      </c>
      <c r="L101" s="4">
        <f t="shared" si="109"/>
        <v>0</v>
      </c>
      <c r="M101">
        <f>IF('Raw data'!D101="పూర్తి",1,0)</f>
        <v>0</v>
      </c>
      <c r="N101">
        <f>IFERROR(INDEX(nakshatram!$A$1:$A$27, MATCH('Raw data'!E101, nakshatram!$C$1:$C$27, 0)), "Not Found")</f>
        <v>8</v>
      </c>
      <c r="O101" s="2" t="str">
        <f t="shared" si="110"/>
        <v/>
      </c>
      <c r="P101" s="2" t="str">
        <f>IF('Raw data'!F101 = "పూర్తి", "", _xlfn.LET(
    _xlpm.RawData, 'Raw data'!F101,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A101 + TIME(_xlpm.HourPart, _xlpm.MinutePart, 0),
    _xlpm.AdjustedTime,
        IF(_xlpm.Prefix = "రా",
            IF(OR(_xlpm.HourPart=12,_xlpm.HourPart&lt;HOUR(T102)),A101+1,A101) + TIME(IF(_xlpm.HourPart &lt;= HOUR(T102), _xlpm.HourPart, _xlpm.HourPart + 12), _xlpm.MinutePart, 0),
        IF(_xlpm.Prefix = "తె",
            _xlpm.BaseTime + 1,
        IF(_xlpm.Prefix = "సా",
            A101 + TIME(12 + _xlpm.HourPart, _xlpm.MinutePart, 0),
        IF(LEFT(_xlpm.RawData, 1) = "ప",
            A101 + TIME(IF(AND(_xlpm.HourPart &gt;= HOUR(T102), _xlpm.HourPart &lt;= 12), _xlpm.HourPart, _xlpm.HourPart + 12), _xlpm.MinutePart, 0),
            _xlpm.BaseTime
        )))),
    _xlpm.isDateTime, ISNUMBER(DATEVALUE(P100)),
    _xlpm.adjustedResult,
        IF(AND(_xlpm.isDateTime, TEXT(_xlpm.AdjustedTime, "yyyy-MM-dd HH:mm") &lt; P100),
            _xlpm.AdjustedTime + 1,
            _xlpm.AdjustedTime),
    _xlpm.formattedResult, TEXT(_xlpm.adjustedResult, "yyyy-MM-dd HH:mm"),
    _xlpm.formattedResult
))</f>
        <v>2024-07-08 06:12</v>
      </c>
      <c r="Q101" s="4">
        <f t="shared" si="111"/>
        <v>0</v>
      </c>
      <c r="R101">
        <f>IF('Raw data'!F101="పూర్తి",1,0)</f>
        <v>0</v>
      </c>
      <c r="T101" t="str">
        <f>IF('Raw data'!G101="",T100,TEXT(SUBSTITUTE(SUBSTITUTE('Raw data'!G101, "సూ.ఉ.",""),".",":"), "hh:mm:ss"))</f>
        <v>05:34:00</v>
      </c>
      <c r="U101" t="str">
        <f>IF('Raw data'!H101="",U100,TEXT(SUBSTITUTE(SUBSTITUTE('Raw data'!H101, "సూ.అ.",""),".",":") + TIME(12, 0, 0), "hh:mm:ss"))</f>
        <v>18:35:00</v>
      </c>
    </row>
    <row r="102" spans="1:21" x14ac:dyDescent="0.35">
      <c r="A102" s="1">
        <f t="shared" si="102"/>
        <v>45482</v>
      </c>
      <c r="B102">
        <f t="shared" si="103"/>
        <v>38</v>
      </c>
      <c r="C102">
        <f t="shared" si="91"/>
        <v>1</v>
      </c>
      <c r="D102">
        <f t="shared" si="104"/>
        <v>2</v>
      </c>
      <c r="E102">
        <f t="shared" si="105"/>
        <v>7</v>
      </c>
      <c r="F102">
        <f>IFERROR(INDEX(vaaram!$A$1:$A$8, MATCH('Raw data'!B102, vaaram!$D$1:$D$8, 0)), "Not Found")</f>
        <v>3</v>
      </c>
      <c r="G102">
        <f t="shared" si="106"/>
        <v>4</v>
      </c>
      <c r="H102">
        <f t="shared" si="107"/>
        <v>1</v>
      </c>
      <c r="I102">
        <f>IFERROR(INDEX(thidhi!$A$1:$A$16, MATCH('Raw data'!C102, thidhi!$C$1:$C$16, 0)), "Not Found")</f>
        <v>4</v>
      </c>
      <c r="J102" s="2">
        <f t="shared" si="108"/>
        <v>45482.223379629628</v>
      </c>
      <c r="K102" t="str">
        <f>IF('Raw data'!D102 = "పూర్తి", "", _xlfn.LET(
    _xlpm.RawData, 'Raw data'!D102,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A102 + TIME(_xlpm.HourPart, _xlpm.MinutePart, 0),
    _xlpm.AdjustedTime,
        IF(_xlpm.Prefix = "రా",
            IF(OR(_xlpm.HourPart=12,_xlpm.HourPart&lt;HOUR(T103)),A102+1,A102) + TIME(IF(_xlpm.HourPart &lt;= HOUR(T103), _xlpm.HourPart, _xlpm.HourPart + 12), _xlpm.MinutePart, 0),
        IF(_xlpm.Prefix = "తె",
            _xlpm.BaseTime + 1,
        IF(_xlpm.Prefix = "సా",
            A102 + TIME(12 + _xlpm.HourPart, _xlpm.MinutePart, 0),
        IF(LEFT(_xlpm.RawData, 1) = "ప",
            A102 + TIME(IF(AND(_xlpm.HourPart &gt;= HOUR(T103), _xlpm.HourPart &lt;= 12), _xlpm.HourPart, _xlpm.HourPart + 12), _xlpm.MinutePart, 0),
            _xlpm.BaseTime
        )))),
    _xlpm.isDateTime, ISNUMBER(DATEVALUE(K101)),
    _xlpm.adjustedResult,
        IF(AND(_xlpm.isDateTime, TEXT(_xlpm.AdjustedTime, "yyyy-MM-dd HH:mm") &lt; K101),
            _xlpm.AdjustedTime + 1,
            _xlpm.AdjustedTime),
    _xlpm.formattedResult, TEXT(_xlpm.adjustedResult, "yyyy-MM-dd HH:mm"),
    _xlpm.formattedResult
))</f>
        <v/>
      </c>
      <c r="L102" s="4">
        <f t="shared" si="109"/>
        <v>0</v>
      </c>
      <c r="M102">
        <f>IF('Raw data'!D102="పూర్తి",1,0)</f>
        <v>1</v>
      </c>
      <c r="N102">
        <f>IFERROR(INDEX(nakshatram!$A$1:$A$27, MATCH('Raw data'!E102, nakshatram!$C$1:$C$27, 0)), "Not Found")</f>
        <v>9</v>
      </c>
      <c r="O102" s="2">
        <f t="shared" si="110"/>
        <v>45481.25949074074</v>
      </c>
      <c r="P102" s="2" t="str">
        <f>IF('Raw data'!F102 = "పూర్తి", "", _xlfn.LET(
    _xlpm.RawData, 'Raw data'!F102,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A102 + TIME(_xlpm.HourPart, _xlpm.MinutePart, 0),
    _xlpm.AdjustedTime,
        IF(_xlpm.Prefix = "రా",
            IF(OR(_xlpm.HourPart=12,_xlpm.HourPart&lt;HOUR(T103)),A102+1,A102) + TIME(IF(_xlpm.HourPart &lt;= HOUR(T103), _xlpm.HourPart, _xlpm.HourPart + 12), _xlpm.MinutePart, 0),
        IF(_xlpm.Prefix = "తె",
            _xlpm.BaseTime + 1,
        IF(_xlpm.Prefix = "సా",
            A102 + TIME(12 + _xlpm.HourPart, _xlpm.MinutePart, 0),
        IF(LEFT(_xlpm.RawData, 1) = "ప",
            A102 + TIME(IF(AND(_xlpm.HourPart &gt;= HOUR(T103), _xlpm.HourPart &lt;= 12), _xlpm.HourPart, _xlpm.HourPart + 12), _xlpm.MinutePart, 0),
            _xlpm.BaseTime
        )))),
    _xlpm.isDateTime, ISNUMBER(DATEVALUE(P101)),
    _xlpm.adjustedResult,
        IF(AND(_xlpm.isDateTime, TEXT(_xlpm.AdjustedTime, "yyyy-MM-dd HH:mm") &lt; P101),
            _xlpm.AdjustedTime + 1,
            _xlpm.AdjustedTime),
    _xlpm.formattedResult, TEXT(_xlpm.adjustedResult, "yyyy-MM-dd HH:mm"),
    _xlpm.formattedResult
))</f>
        <v>2024-07-09 07:51</v>
      </c>
      <c r="Q102" s="4">
        <f t="shared" si="111"/>
        <v>0</v>
      </c>
      <c r="R102">
        <f>IF('Raw data'!F102="పూర్తి",1,0)</f>
        <v>0</v>
      </c>
      <c r="T102" t="str">
        <f>IF('Raw data'!G102="",T101,TEXT(SUBSTITUTE(SUBSTITUTE('Raw data'!G102, "సూ.ఉ.",""),".",":"), "hh:mm:ss"))</f>
        <v>05:35:00</v>
      </c>
      <c r="U102" t="str">
        <f>IF('Raw data'!H102="",U101,TEXT(SUBSTITUTE(SUBSTITUTE('Raw data'!H102, "సూ.అ.",""),".",":") + TIME(12, 0, 0), "hh:mm:ss"))</f>
        <v>18:35:00</v>
      </c>
    </row>
    <row r="103" spans="1:21" x14ac:dyDescent="0.35">
      <c r="A103" s="1">
        <f t="shared" si="102"/>
        <v>45483</v>
      </c>
      <c r="B103">
        <f t="shared" si="103"/>
        <v>38</v>
      </c>
      <c r="C103">
        <f t="shared" si="91"/>
        <v>1</v>
      </c>
      <c r="D103">
        <f t="shared" si="104"/>
        <v>2</v>
      </c>
      <c r="E103">
        <f t="shared" si="105"/>
        <v>7</v>
      </c>
      <c r="F103">
        <f>IFERROR(INDEX(vaaram!$A$1:$A$8, MATCH('Raw data'!B103, vaaram!$D$1:$D$8, 0)), "Not Found")</f>
        <v>4</v>
      </c>
      <c r="G103">
        <f t="shared" si="106"/>
        <v>4</v>
      </c>
      <c r="H103">
        <f t="shared" si="107"/>
        <v>1</v>
      </c>
      <c r="I103">
        <f>IFERROR(INDEX(thidhi!$A$1:$A$16, MATCH('Raw data'!C103, thidhi!$C$1:$C$16, 0)), "Not Found")</f>
        <v>4</v>
      </c>
      <c r="J103" s="2" t="str">
        <f t="shared" si="108"/>
        <v/>
      </c>
      <c r="K103" t="str">
        <f>IF('Raw data'!D103 = "పూర్తి", "", _xlfn.LET(
    _xlpm.RawData, 'Raw data'!D103,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A103 + TIME(_xlpm.HourPart, _xlpm.MinutePart, 0),
    _xlpm.AdjustedTime,
        IF(_xlpm.Prefix = "రా",
            IF(OR(_xlpm.HourPart=12,_xlpm.HourPart&lt;HOUR(T104)),A103+1,A103) + TIME(IF(_xlpm.HourPart &lt;= HOUR(T104), _xlpm.HourPart, _xlpm.HourPart + 12), _xlpm.MinutePart, 0),
        IF(_xlpm.Prefix = "తె",
            _xlpm.BaseTime + 1,
        IF(_xlpm.Prefix = "సా",
            A103 + TIME(12 + _xlpm.HourPart, _xlpm.MinutePart, 0),
        IF(LEFT(_xlpm.RawData, 1) = "ప",
            A103 + TIME(IF(AND(_xlpm.HourPart &gt;= HOUR(T104), _xlpm.HourPart &lt;= 12), _xlpm.HourPart, _xlpm.HourPart + 12), _xlpm.MinutePart, 0),
            _xlpm.BaseTime
        )))),
    _xlpm.isDateTime, ISNUMBER(DATEVALUE(K102)),
    _xlpm.adjustedResult,
        IF(AND(_xlpm.isDateTime, TEXT(_xlpm.AdjustedTime, "yyyy-MM-dd HH:mm") &lt; K102),
            _xlpm.AdjustedTime + 1,
            _xlpm.AdjustedTime),
    _xlpm.formattedResult, TEXT(_xlpm.adjustedResult, "yyyy-MM-dd HH:mm"),
    _xlpm.formattedResult
))</f>
        <v>2024-07-10 06:36</v>
      </c>
      <c r="L103" s="4">
        <f t="shared" si="109"/>
        <v>0</v>
      </c>
      <c r="M103">
        <f>IF('Raw data'!D103="పూర్తి",1,0)</f>
        <v>0</v>
      </c>
      <c r="N103">
        <f>IFERROR(INDEX(nakshatram!$A$1:$A$27, MATCH('Raw data'!E103, nakshatram!$C$1:$C$27, 0)), "Not Found")</f>
        <v>10</v>
      </c>
      <c r="O103" s="2">
        <f t="shared" si="110"/>
        <v>45482.328240740739</v>
      </c>
      <c r="P103" s="2" t="str">
        <f>IF('Raw data'!F103 = "పూర్తి", "", _xlfn.LET(
    _xlpm.RawData, 'Raw data'!F103,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A103 + TIME(_xlpm.HourPart, _xlpm.MinutePart, 0),
    _xlpm.AdjustedTime,
        IF(_xlpm.Prefix = "రా",
            IF(OR(_xlpm.HourPart=12,_xlpm.HourPart&lt;HOUR(T104)),A103+1,A103) + TIME(IF(_xlpm.HourPart &lt;= HOUR(T104), _xlpm.HourPart, _xlpm.HourPart + 12), _xlpm.MinutePart, 0),
        IF(_xlpm.Prefix = "తె",
            _xlpm.BaseTime + 1,
        IF(_xlpm.Prefix = "సా",
            A103 + TIME(12 + _xlpm.HourPart, _xlpm.MinutePart, 0),
        IF(LEFT(_xlpm.RawData, 1) = "ప",
            A103 + TIME(IF(AND(_xlpm.HourPart &gt;= HOUR(T104), _xlpm.HourPart &lt;= 12), _xlpm.HourPart, _xlpm.HourPart + 12), _xlpm.MinutePart, 0),
            _xlpm.BaseTime
        )))),
    _xlpm.isDateTime, ISNUMBER(DATEVALUE(P102)),
    _xlpm.adjustedResult,
        IF(AND(_xlpm.isDateTime, TEXT(_xlpm.AdjustedTime, "yyyy-MM-dd HH:mm") &lt; P102),
            _xlpm.AdjustedTime + 1,
            _xlpm.AdjustedTime),
    _xlpm.formattedResult, TEXT(_xlpm.adjustedResult, "yyyy-MM-dd HH:mm"),
    _xlpm.formattedResult
))</f>
        <v>2024-07-10 09:55</v>
      </c>
      <c r="Q103" s="4">
        <f t="shared" si="111"/>
        <v>0</v>
      </c>
      <c r="R103">
        <f>IF('Raw data'!F103="పూర్తి",1,0)</f>
        <v>0</v>
      </c>
      <c r="T103" t="str">
        <f>IF('Raw data'!G103="",T102,TEXT(SUBSTITUTE(SUBSTITUTE('Raw data'!G103, "సూ.ఉ.",""),".",":"), "hh:mm:ss"))</f>
        <v>05:35:00</v>
      </c>
      <c r="U103" t="str">
        <f>IF('Raw data'!H103="",U102,TEXT(SUBSTITUTE(SUBSTITUTE('Raw data'!H103, "సూ.అ.",""),".",":") + TIME(12, 0, 0), "hh:mm:ss"))</f>
        <v>18:35:00</v>
      </c>
    </row>
    <row r="104" spans="1:21" x14ac:dyDescent="0.35">
      <c r="A104" s="1">
        <f t="shared" si="102"/>
        <v>45484</v>
      </c>
      <c r="B104">
        <f t="shared" si="103"/>
        <v>38</v>
      </c>
      <c r="C104">
        <f t="shared" si="91"/>
        <v>1</v>
      </c>
      <c r="D104">
        <f t="shared" si="104"/>
        <v>2</v>
      </c>
      <c r="E104">
        <f t="shared" si="105"/>
        <v>7</v>
      </c>
      <c r="F104">
        <f>IFERROR(INDEX(vaaram!$A$1:$A$8, MATCH('Raw data'!B104, vaaram!$D$1:$D$8, 0)), "Not Found")</f>
        <v>5</v>
      </c>
      <c r="G104">
        <f t="shared" si="106"/>
        <v>4</v>
      </c>
      <c r="H104">
        <f t="shared" si="107"/>
        <v>1</v>
      </c>
      <c r="I104">
        <f>IFERROR(INDEX(thidhi!$A$1:$A$16, MATCH('Raw data'!C104, thidhi!$C$1:$C$16, 0)), "Not Found")</f>
        <v>5</v>
      </c>
      <c r="J104" s="2">
        <f t="shared" si="108"/>
        <v>45483.27615740741</v>
      </c>
      <c r="K104" t="str">
        <f>IF('Raw data'!D104 = "పూర్తి", "", _xlfn.LET(
    _xlpm.RawData, 'Raw data'!D104,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A104 + TIME(_xlpm.HourPart, _xlpm.MinutePart, 0),
    _xlpm.AdjustedTime,
        IF(_xlpm.Prefix = "రా",
            IF(OR(_xlpm.HourPart=12,_xlpm.HourPart&lt;HOUR(T105)),A104+1,A104) + TIME(IF(_xlpm.HourPart &lt;= HOUR(T105), _xlpm.HourPart, _xlpm.HourPart + 12), _xlpm.MinutePart, 0),
        IF(_xlpm.Prefix = "తె",
            _xlpm.BaseTime + 1,
        IF(_xlpm.Prefix = "సా",
            A104 + TIME(12 + _xlpm.HourPart, _xlpm.MinutePart, 0),
        IF(LEFT(_xlpm.RawData, 1) = "ప",
            A104 + TIME(IF(AND(_xlpm.HourPart &gt;= HOUR(T105), _xlpm.HourPart &lt;= 12), _xlpm.HourPart, _xlpm.HourPart + 12), _xlpm.MinutePart, 0),
            _xlpm.BaseTime
        )))),
    _xlpm.isDateTime, ISNUMBER(DATEVALUE(K103)),
    _xlpm.adjustedResult,
        IF(AND(_xlpm.isDateTime, TEXT(_xlpm.AdjustedTime, "yyyy-MM-dd HH:mm") &lt; K103),
            _xlpm.AdjustedTime + 1,
            _xlpm.AdjustedTime),
    _xlpm.formattedResult, TEXT(_xlpm.adjustedResult, "yyyy-MM-dd HH:mm"),
    _xlpm.formattedResult
))</f>
        <v>2024-07-11 08:21</v>
      </c>
      <c r="L104" s="4">
        <f t="shared" si="109"/>
        <v>0</v>
      </c>
      <c r="M104">
        <f>IF('Raw data'!D104="పూర్తి",1,0)</f>
        <v>0</v>
      </c>
      <c r="N104">
        <f>IFERROR(INDEX(nakshatram!$A$1:$A$27, MATCH('Raw data'!E104, nakshatram!$C$1:$C$27, 0)), "Not Found")</f>
        <v>11</v>
      </c>
      <c r="O104" s="2">
        <f t="shared" si="110"/>
        <v>45483.414351851854</v>
      </c>
      <c r="P104" s="2" t="str">
        <f>IF('Raw data'!F104 = "పూర్తి", "", _xlfn.LET(
    _xlpm.RawData, 'Raw data'!F104,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A104 + TIME(_xlpm.HourPart, _xlpm.MinutePart, 0),
    _xlpm.AdjustedTime,
        IF(_xlpm.Prefix = "రా",
            IF(OR(_xlpm.HourPart=12,_xlpm.HourPart&lt;HOUR(T105)),A104+1,A104) + TIME(IF(_xlpm.HourPart &lt;= HOUR(T105), _xlpm.HourPart, _xlpm.HourPart + 12), _xlpm.MinutePart, 0),
        IF(_xlpm.Prefix = "తె",
            _xlpm.BaseTime + 1,
        IF(_xlpm.Prefix = "సా",
            A104 + TIME(12 + _xlpm.HourPart, _xlpm.MinutePart, 0),
        IF(LEFT(_xlpm.RawData, 1) = "ప",
            A104 + TIME(IF(AND(_xlpm.HourPart &gt;= HOUR(T105), _xlpm.HourPart &lt;= 12), _xlpm.HourPart, _xlpm.HourPart + 12), _xlpm.MinutePart, 0),
            _xlpm.BaseTime
        )))),
    _xlpm.isDateTime, ISNUMBER(DATEVALUE(P103)),
    _xlpm.adjustedResult,
        IF(AND(_xlpm.isDateTime, TEXT(_xlpm.AdjustedTime, "yyyy-MM-dd HH:mm") &lt; P103),
            _xlpm.AdjustedTime + 1,
            _xlpm.AdjustedTime),
    _xlpm.formattedResult, TEXT(_xlpm.adjustedResult, "yyyy-MM-dd HH:mm"),
    _xlpm.formattedResult
))</f>
        <v>2024-07-11 12:19</v>
      </c>
      <c r="Q104" s="4">
        <f t="shared" si="111"/>
        <v>0</v>
      </c>
      <c r="R104">
        <f>IF('Raw data'!F104="పూర్తి",1,0)</f>
        <v>0</v>
      </c>
      <c r="T104" t="str">
        <f>IF('Raw data'!G104="",T103,TEXT(SUBSTITUTE(SUBSTITUTE('Raw data'!G104, "సూ.ఉ.",""),".",":"), "hh:mm:ss"))</f>
        <v>05:36:00</v>
      </c>
      <c r="U104" t="str">
        <f>IF('Raw data'!H104="",U103,TEXT(SUBSTITUTE(SUBSTITUTE('Raw data'!H104, "సూ.అ.",""),".",":") + TIME(12, 0, 0), "hh:mm:ss"))</f>
        <v>18:35:00</v>
      </c>
    </row>
    <row r="105" spans="1:21" x14ac:dyDescent="0.35">
      <c r="A105" s="1">
        <f t="shared" si="102"/>
        <v>45485</v>
      </c>
      <c r="B105">
        <f t="shared" si="103"/>
        <v>38</v>
      </c>
      <c r="C105">
        <f t="shared" si="91"/>
        <v>1</v>
      </c>
      <c r="D105">
        <f t="shared" si="104"/>
        <v>2</v>
      </c>
      <c r="E105">
        <f t="shared" si="105"/>
        <v>7</v>
      </c>
      <c r="F105">
        <f>IFERROR(INDEX(vaaram!$A$1:$A$8, MATCH('Raw data'!B105, vaaram!$D$1:$D$8, 0)), "Not Found")</f>
        <v>6</v>
      </c>
      <c r="G105">
        <f t="shared" si="106"/>
        <v>4</v>
      </c>
      <c r="H105">
        <f t="shared" si="107"/>
        <v>1</v>
      </c>
      <c r="I105">
        <f>IFERROR(INDEX(thidhi!$A$1:$A$16, MATCH('Raw data'!C105, thidhi!$C$1:$C$16, 0)), "Not Found")</f>
        <v>6</v>
      </c>
      <c r="J105" s="2">
        <f t="shared" si="108"/>
        <v>45484.349074074074</v>
      </c>
      <c r="K105" t="str">
        <f>IF('Raw data'!D105 = "పూర్తి", "", _xlfn.LET(
    _xlpm.RawData, 'Raw data'!D105,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A105 + TIME(_xlpm.HourPart, _xlpm.MinutePart, 0),
    _xlpm.AdjustedTime,
        IF(_xlpm.Prefix = "రా",
            IF(OR(_xlpm.HourPart=12,_xlpm.HourPart&lt;HOUR(T106)),A105+1,A105) + TIME(IF(_xlpm.HourPart &lt;= HOUR(T106), _xlpm.HourPart, _xlpm.HourPart + 12), _xlpm.MinutePart, 0),
        IF(_xlpm.Prefix = "తె",
            _xlpm.BaseTime + 1,
        IF(_xlpm.Prefix = "సా",
            A105 + TIME(12 + _xlpm.HourPart, _xlpm.MinutePart, 0),
        IF(LEFT(_xlpm.RawData, 1) = "ప",
            A105 + TIME(IF(AND(_xlpm.HourPart &gt;= HOUR(T106), _xlpm.HourPart &lt;= 12), _xlpm.HourPart, _xlpm.HourPart + 12), _xlpm.MinutePart, 0),
            _xlpm.BaseTime
        )))),
    _xlpm.isDateTime, ISNUMBER(DATEVALUE(K104)),
    _xlpm.adjustedResult,
        IF(AND(_xlpm.isDateTime, TEXT(_xlpm.AdjustedTime, "yyyy-MM-dd HH:mm") &lt; K104),
            _xlpm.AdjustedTime + 1,
            _xlpm.AdjustedTime),
    _xlpm.formattedResult, TEXT(_xlpm.adjustedResult, "yyyy-MM-dd HH:mm"),
    _xlpm.formattedResult
))</f>
        <v>2024-07-12 10:18</v>
      </c>
      <c r="L105" s="4">
        <f t="shared" si="109"/>
        <v>0</v>
      </c>
      <c r="M105">
        <f>IF('Raw data'!D105="పూర్తి",1,0)</f>
        <v>0</v>
      </c>
      <c r="N105">
        <f>IFERROR(INDEX(nakshatram!$A$1:$A$27, MATCH('Raw data'!E105, nakshatram!$C$1:$C$27, 0)), "Not Found")</f>
        <v>12</v>
      </c>
      <c r="O105" s="2">
        <f t="shared" si="110"/>
        <v>45484.514351851853</v>
      </c>
      <c r="P105" s="2" t="str">
        <f>IF('Raw data'!F105 = "పూర్తి", "", _xlfn.LET(
    _xlpm.RawData, 'Raw data'!F105,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A105 + TIME(_xlpm.HourPart, _xlpm.MinutePart, 0),
    _xlpm.AdjustedTime,
        IF(_xlpm.Prefix = "రా",
            IF(OR(_xlpm.HourPart=12,_xlpm.HourPart&lt;HOUR(T106)),A105+1,A105) + TIME(IF(_xlpm.HourPart &lt;= HOUR(T106), _xlpm.HourPart, _xlpm.HourPart + 12), _xlpm.MinutePart, 0),
        IF(_xlpm.Prefix = "తె",
            _xlpm.BaseTime + 1,
        IF(_xlpm.Prefix = "సా",
            A105 + TIME(12 + _xlpm.HourPart, _xlpm.MinutePart, 0),
        IF(LEFT(_xlpm.RawData, 1) = "ప",
            A105 + TIME(IF(AND(_xlpm.HourPart &gt;= HOUR(T106), _xlpm.HourPart &lt;= 12), _xlpm.HourPart, _xlpm.HourPart + 12), _xlpm.MinutePart, 0),
            _xlpm.BaseTime
        )))),
    _xlpm.isDateTime, ISNUMBER(DATEVALUE(P104)),
    _xlpm.adjustedResult,
        IF(AND(_xlpm.isDateTime, TEXT(_xlpm.AdjustedTime, "yyyy-MM-dd HH:mm") &lt; P104),
            _xlpm.AdjustedTime + 1,
            _xlpm.AdjustedTime),
    _xlpm.formattedResult, TEXT(_xlpm.adjustedResult, "yyyy-MM-dd HH:mm"),
    _xlpm.formattedResult
))</f>
        <v>2024-07-12 14:54</v>
      </c>
      <c r="Q105" s="4">
        <f t="shared" si="111"/>
        <v>0</v>
      </c>
      <c r="R105">
        <f>IF('Raw data'!F105="పూర్తి",1,0)</f>
        <v>0</v>
      </c>
      <c r="T105" t="str">
        <f>IF('Raw data'!G105="",T104,TEXT(SUBSTITUTE(SUBSTITUTE('Raw data'!G105, "సూ.ఉ.",""),".",":"), "hh:mm:ss"))</f>
        <v>05:36:00</v>
      </c>
      <c r="U105" t="str">
        <f>IF('Raw data'!H105="",U104,TEXT(SUBSTITUTE(SUBSTITUTE('Raw data'!H105, "సూ.అ.",""),".",":") + TIME(12, 0, 0), "hh:mm:ss"))</f>
        <v>18:35:00</v>
      </c>
    </row>
    <row r="106" spans="1:21" x14ac:dyDescent="0.35">
      <c r="A106" s="1">
        <f t="shared" si="102"/>
        <v>45486</v>
      </c>
      <c r="B106">
        <f t="shared" si="103"/>
        <v>38</v>
      </c>
      <c r="C106">
        <f t="shared" si="91"/>
        <v>1</v>
      </c>
      <c r="D106">
        <f t="shared" si="104"/>
        <v>2</v>
      </c>
      <c r="E106">
        <f t="shared" si="105"/>
        <v>7</v>
      </c>
      <c r="F106">
        <f>IFERROR(INDEX(vaaram!$A$1:$A$8, MATCH('Raw data'!B106, vaaram!$D$1:$D$8, 0)), "Not Found")</f>
        <v>7</v>
      </c>
      <c r="G106">
        <f t="shared" si="106"/>
        <v>4</v>
      </c>
      <c r="H106">
        <f t="shared" si="107"/>
        <v>1</v>
      </c>
      <c r="I106">
        <f>IFERROR(INDEX(thidhi!$A$1:$A$16, MATCH('Raw data'!C106, thidhi!$C$1:$C$16, 0)), "Not Found")</f>
        <v>7</v>
      </c>
      <c r="J106" s="2">
        <f t="shared" si="108"/>
        <v>45485.430324074077</v>
      </c>
      <c r="K106" t="str">
        <f>IF('Raw data'!D106 = "పూర్తి", "", _xlfn.LET(
    _xlpm.RawData, 'Raw data'!D106,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A106 + TIME(_xlpm.HourPart, _xlpm.MinutePart, 0),
    _xlpm.AdjustedTime,
        IF(_xlpm.Prefix = "రా",
            IF(OR(_xlpm.HourPart=12,_xlpm.HourPart&lt;HOUR(T107)),A106+1,A106) + TIME(IF(_xlpm.HourPart &lt;= HOUR(T107), _xlpm.HourPart, _xlpm.HourPart + 12), _xlpm.MinutePart, 0),
        IF(_xlpm.Prefix = "తె",
            _xlpm.BaseTime + 1,
        IF(_xlpm.Prefix = "సా",
            A106 + TIME(12 + _xlpm.HourPart, _xlpm.MinutePart, 0),
        IF(LEFT(_xlpm.RawData, 1) = "ప",
            A106 + TIME(IF(AND(_xlpm.HourPart &gt;= HOUR(T107), _xlpm.HourPart &lt;= 12), _xlpm.HourPart, _xlpm.HourPart + 12), _xlpm.MinutePart, 0),
            _xlpm.BaseTime
        )))),
    _xlpm.isDateTime, ISNUMBER(DATEVALUE(K105)),
    _xlpm.adjustedResult,
        IF(AND(_xlpm.isDateTime, TEXT(_xlpm.AdjustedTime, "yyyy-MM-dd HH:mm") &lt; K105),
            _xlpm.AdjustedTime + 1,
            _xlpm.AdjustedTime),
    _xlpm.formattedResult, TEXT(_xlpm.adjustedResult, "yyyy-MM-dd HH:mm"),
    _xlpm.formattedResult
))</f>
        <v>2024-07-13 12:19</v>
      </c>
      <c r="L106" s="4">
        <f t="shared" si="109"/>
        <v>0</v>
      </c>
      <c r="M106">
        <f>IF('Raw data'!D106="పూర్తి",1,0)</f>
        <v>0</v>
      </c>
      <c r="N106">
        <f>IFERROR(INDEX(nakshatram!$A$1:$A$27, MATCH('Raw data'!E106, nakshatram!$C$1:$C$27, 0)), "Not Found")</f>
        <v>13</v>
      </c>
      <c r="O106" s="2">
        <f t="shared" si="110"/>
        <v>45485.621990740743</v>
      </c>
      <c r="P106" s="2" t="str">
        <f>IF('Raw data'!F106 = "పూర్తి", "", _xlfn.LET(
    _xlpm.RawData, 'Raw data'!F106,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A106 + TIME(_xlpm.HourPart, _xlpm.MinutePart, 0),
    _xlpm.AdjustedTime,
        IF(_xlpm.Prefix = "రా",
            IF(OR(_xlpm.HourPart=12,_xlpm.HourPart&lt;HOUR(T107)),A106+1,A106) + TIME(IF(_xlpm.HourPart &lt;= HOUR(T107), _xlpm.HourPart, _xlpm.HourPart + 12), _xlpm.MinutePart, 0),
        IF(_xlpm.Prefix = "తె",
            _xlpm.BaseTime + 1,
        IF(_xlpm.Prefix = "సా",
            A106 + TIME(12 + _xlpm.HourPart, _xlpm.MinutePart, 0),
        IF(LEFT(_xlpm.RawData, 1) = "ప",
            A106 + TIME(IF(AND(_xlpm.HourPart &gt;= HOUR(T107), _xlpm.HourPart &lt;= 12), _xlpm.HourPart, _xlpm.HourPart + 12), _xlpm.MinutePart, 0),
            _xlpm.BaseTime
        )))),
    _xlpm.isDateTime, ISNUMBER(DATEVALUE(P105)),
    _xlpm.adjustedResult,
        IF(AND(_xlpm.isDateTime, TEXT(_xlpm.AdjustedTime, "yyyy-MM-dd HH:mm") &lt; P105),
            _xlpm.AdjustedTime + 1,
            _xlpm.AdjustedTime),
    _xlpm.formattedResult, TEXT(_xlpm.adjustedResult, "yyyy-MM-dd HH:mm"),
    _xlpm.formattedResult
))</f>
        <v>2024-07-13 05:31</v>
      </c>
      <c r="Q106" s="4">
        <f t="shared" si="111"/>
        <v>0</v>
      </c>
      <c r="R106">
        <f>IF('Raw data'!F106="పూర్తి",1,0)</f>
        <v>0</v>
      </c>
      <c r="T106" t="str">
        <f>IF('Raw data'!G106="",T105,TEXT(SUBSTITUTE(SUBSTITUTE('Raw data'!G106, "సూ.ఉ.",""),".",":"), "hh:mm:ss"))</f>
        <v>05:36:00</v>
      </c>
      <c r="U106" t="str">
        <f>IF('Raw data'!H106="",U105,TEXT(SUBSTITUTE(SUBSTITUTE('Raw data'!H106, "సూ.అ.",""),".",":") + TIME(12, 0, 0), "hh:mm:ss"))</f>
        <v>18:35:00</v>
      </c>
    </row>
    <row r="107" spans="1:21" x14ac:dyDescent="0.35">
      <c r="A107" s="1">
        <f t="shared" si="102"/>
        <v>45487</v>
      </c>
      <c r="B107">
        <f t="shared" si="103"/>
        <v>38</v>
      </c>
      <c r="C107">
        <f t="shared" si="91"/>
        <v>1</v>
      </c>
      <c r="D107">
        <f t="shared" si="104"/>
        <v>2</v>
      </c>
      <c r="E107">
        <f t="shared" si="105"/>
        <v>7</v>
      </c>
      <c r="F107">
        <f>IFERROR(INDEX(vaaram!$A$1:$A$8, MATCH('Raw data'!B107, vaaram!$D$1:$D$8, 0)), "Not Found")</f>
        <v>1</v>
      </c>
      <c r="G107">
        <f t="shared" si="106"/>
        <v>4</v>
      </c>
      <c r="H107">
        <f t="shared" si="107"/>
        <v>1</v>
      </c>
      <c r="I107">
        <f>IFERROR(INDEX(thidhi!$A$1:$A$16, MATCH('Raw data'!C107, thidhi!$C$1:$C$16, 0)), "Not Found")</f>
        <v>8</v>
      </c>
      <c r="J107" s="2">
        <f t="shared" si="108"/>
        <v>45486.514351851853</v>
      </c>
      <c r="K107" t="str">
        <f>IF('Raw data'!D107 = "పూర్తి", "", _xlfn.LET(
    _xlpm.RawData, 'Raw data'!D107,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A107 + TIME(_xlpm.HourPart, _xlpm.MinutePart, 0),
    _xlpm.AdjustedTime,
        IF(_xlpm.Prefix = "రా",
            IF(OR(_xlpm.HourPart=12,_xlpm.HourPart&lt;HOUR(T108)),A107+1,A107) + TIME(IF(_xlpm.HourPart &lt;= HOUR(T108), _xlpm.HourPart, _xlpm.HourPart + 12), _xlpm.MinutePart, 0),
        IF(_xlpm.Prefix = "తె",
            _xlpm.BaseTime + 1,
        IF(_xlpm.Prefix = "సా",
            A107 + TIME(12 + _xlpm.HourPart, _xlpm.MinutePart, 0),
        IF(LEFT(_xlpm.RawData, 1) = "ప",
            A107 + TIME(IF(AND(_xlpm.HourPart &gt;= HOUR(T108), _xlpm.HourPart &lt;= 12), _xlpm.HourPart, _xlpm.HourPart + 12), _xlpm.MinutePart, 0),
            _xlpm.BaseTime
        )))),
    _xlpm.isDateTime, ISNUMBER(DATEVALUE(K106)),
    _xlpm.adjustedResult,
        IF(AND(_xlpm.isDateTime, TEXT(_xlpm.AdjustedTime, "yyyy-MM-dd HH:mm") &lt; K106),
            _xlpm.AdjustedTime + 1,
            _xlpm.AdjustedTime),
    _xlpm.formattedResult, TEXT(_xlpm.adjustedResult, "yyyy-MM-dd HH:mm"),
    _xlpm.formattedResult
))</f>
        <v>2024-07-14 14:11</v>
      </c>
      <c r="L107" s="4">
        <f t="shared" si="109"/>
        <v>0</v>
      </c>
      <c r="M107">
        <f>IF('Raw data'!D107="పూర్తి",1,0)</f>
        <v>0</v>
      </c>
      <c r="N107">
        <f>IFERROR(INDEX(nakshatram!$A$1:$A$27, MATCH('Raw data'!E107, nakshatram!$C$1:$C$27, 0)), "Not Found")</f>
        <v>14</v>
      </c>
      <c r="O107" s="2">
        <f t="shared" si="110"/>
        <v>45486.23101851852</v>
      </c>
      <c r="P107" s="2" t="str">
        <f>IF('Raw data'!F107 = "పూర్తి", "", _xlfn.LET(
    _xlpm.RawData, 'Raw data'!F107,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A107 + TIME(_xlpm.HourPart, _xlpm.MinutePart, 0),
    _xlpm.AdjustedTime,
        IF(_xlpm.Prefix = "రా",
            IF(OR(_xlpm.HourPart=12,_xlpm.HourPart&lt;HOUR(T108)),A107+1,A107) + TIME(IF(_xlpm.HourPart &lt;= HOUR(T108), _xlpm.HourPart, _xlpm.HourPart + 12), _xlpm.MinutePart, 0),
        IF(_xlpm.Prefix = "తె",
            _xlpm.BaseTime + 1,
        IF(_xlpm.Prefix = "సా",
            A107 + TIME(12 + _xlpm.HourPart, _xlpm.MinutePart, 0),
        IF(LEFT(_xlpm.RawData, 1) = "ప",
            A107 + TIME(IF(AND(_xlpm.HourPart &gt;= HOUR(T108), _xlpm.HourPart &lt;= 12), _xlpm.HourPart, _xlpm.HourPart + 12), _xlpm.MinutePart, 0),
            _xlpm.BaseTime
        )))),
    _xlpm.isDateTime, ISNUMBER(DATEVALUE(P106)),
    _xlpm.adjustedResult,
        IF(AND(_xlpm.isDateTime, TEXT(_xlpm.AdjustedTime, "yyyy-MM-dd HH:mm") &lt; P106),
            _xlpm.AdjustedTime + 1,
            _xlpm.AdjustedTime),
    _xlpm.formattedResult, TEXT(_xlpm.adjustedResult, "yyyy-MM-dd HH:mm"),
    _xlpm.formattedResult
))</f>
        <v>2024-07-14 07:57</v>
      </c>
      <c r="Q107" s="4">
        <f t="shared" si="111"/>
        <v>0</v>
      </c>
      <c r="R107">
        <f>IF('Raw data'!F107="పూర్తి",1,0)</f>
        <v>0</v>
      </c>
      <c r="T107" t="str">
        <f>IF('Raw data'!G107="",T106,TEXT(SUBSTITUTE(SUBSTITUTE('Raw data'!G107, "సూ.ఉ.",""),".",":"), "hh:mm:ss"))</f>
        <v>05:36:00</v>
      </c>
      <c r="U107" t="str">
        <f>IF('Raw data'!H107="",U106,TEXT(SUBSTITUTE(SUBSTITUTE('Raw data'!H107, "సూ.అ.",""),".",":") + TIME(12, 0, 0), "hh:mm:ss"))</f>
        <v>18:34:00</v>
      </c>
    </row>
    <row r="108" spans="1:21" x14ac:dyDescent="0.35">
      <c r="A108" s="1">
        <f t="shared" si="102"/>
        <v>45488</v>
      </c>
      <c r="B108">
        <f t="shared" si="103"/>
        <v>38</v>
      </c>
      <c r="C108">
        <f t="shared" si="91"/>
        <v>1</v>
      </c>
      <c r="D108">
        <f t="shared" si="104"/>
        <v>2</v>
      </c>
      <c r="E108">
        <f t="shared" si="105"/>
        <v>7</v>
      </c>
      <c r="F108">
        <f>IFERROR(INDEX(vaaram!$A$1:$A$8, MATCH('Raw data'!B108, vaaram!$D$1:$D$8, 0)), "Not Found")</f>
        <v>2</v>
      </c>
      <c r="G108">
        <f t="shared" si="106"/>
        <v>4</v>
      </c>
      <c r="H108">
        <f t="shared" si="107"/>
        <v>1</v>
      </c>
      <c r="I108">
        <f>IFERROR(INDEX(thidhi!$A$1:$A$16, MATCH('Raw data'!C108, thidhi!$C$1:$C$16, 0)), "Not Found")</f>
        <v>9</v>
      </c>
      <c r="J108" s="2">
        <f t="shared" si="108"/>
        <v>45487.592129629629</v>
      </c>
      <c r="K108" t="str">
        <f>IF('Raw data'!D108 = "పూర్తి", "", _xlfn.LET(
    _xlpm.RawData, 'Raw data'!D108,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A108 + TIME(_xlpm.HourPart, _xlpm.MinutePart, 0),
    _xlpm.AdjustedTime,
        IF(_xlpm.Prefix = "రా",
            IF(OR(_xlpm.HourPart=12,_xlpm.HourPart&lt;HOUR(T109)),A108+1,A108) + TIME(IF(_xlpm.HourPart &lt;= HOUR(T109), _xlpm.HourPart, _xlpm.HourPart + 12), _xlpm.MinutePart, 0),
        IF(_xlpm.Prefix = "తె",
            _xlpm.BaseTime + 1,
        IF(_xlpm.Prefix = "సా",
            A108 + TIME(12 + _xlpm.HourPart, _xlpm.MinutePart, 0),
        IF(LEFT(_xlpm.RawData, 1) = "ప",
            A108 + TIME(IF(AND(_xlpm.HourPart &gt;= HOUR(T109), _xlpm.HourPart &lt;= 12), _xlpm.HourPart, _xlpm.HourPart + 12), _xlpm.MinutePart, 0),
            _xlpm.BaseTime
        )))),
    _xlpm.isDateTime, ISNUMBER(DATEVALUE(K107)),
    _xlpm.adjustedResult,
        IF(AND(_xlpm.isDateTime, TEXT(_xlpm.AdjustedTime, "yyyy-MM-dd HH:mm") &lt; K107),
            _xlpm.AdjustedTime + 1,
            _xlpm.AdjustedTime),
    _xlpm.formattedResult, TEXT(_xlpm.adjustedResult, "yyyy-MM-dd HH:mm"),
    _xlpm.formattedResult
))</f>
        <v>2024-07-15 15:50</v>
      </c>
      <c r="L108" s="4">
        <f t="shared" si="109"/>
        <v>0</v>
      </c>
      <c r="M108">
        <f>IF('Raw data'!D108="పూర్తి",1,0)</f>
        <v>0</v>
      </c>
      <c r="N108">
        <f>IFERROR(INDEX(nakshatram!$A$1:$A$27, MATCH('Raw data'!E108, nakshatram!$C$1:$C$27, 0)), "Not Found")</f>
        <v>15</v>
      </c>
      <c r="O108" s="2">
        <f t="shared" si="110"/>
        <v>45487.332407407412</v>
      </c>
      <c r="P108" s="2" t="str">
        <f>IF('Raw data'!F108 = "పూర్తి", "", _xlfn.LET(
    _xlpm.RawData, 'Raw data'!F108,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A108 + TIME(_xlpm.HourPart, _xlpm.MinutePart, 0),
    _xlpm.AdjustedTime,
        IF(_xlpm.Prefix = "రా",
            IF(OR(_xlpm.HourPart=12,_xlpm.HourPart&lt;HOUR(T109)),A108+1,A108) + TIME(IF(_xlpm.HourPart &lt;= HOUR(T109), _xlpm.HourPart, _xlpm.HourPart + 12), _xlpm.MinutePart, 0),
        IF(_xlpm.Prefix = "తె",
            _xlpm.BaseTime + 1,
        IF(_xlpm.Prefix = "సా",
            A108 + TIME(12 + _xlpm.HourPart, _xlpm.MinutePart, 0),
        IF(LEFT(_xlpm.RawData, 1) = "ప",
            A108 + TIME(IF(AND(_xlpm.HourPart &gt;= HOUR(T109), _xlpm.HourPart &lt;= 12), _xlpm.HourPart, _xlpm.HourPart + 12), _xlpm.MinutePart, 0),
            _xlpm.BaseTime
        )))),
    _xlpm.isDateTime, ISNUMBER(DATEVALUE(P107)),
    _xlpm.adjustedResult,
        IF(AND(_xlpm.isDateTime, TEXT(_xlpm.AdjustedTime, "yyyy-MM-dd HH:mm") &lt; P107),
            _xlpm.AdjustedTime + 1,
            _xlpm.AdjustedTime),
    _xlpm.formattedResult, TEXT(_xlpm.adjustedResult, "yyyy-MM-dd HH:mm"),
    _xlpm.formattedResult
))</f>
        <v>2024-07-15 22:09</v>
      </c>
      <c r="Q108" s="4">
        <f t="shared" si="111"/>
        <v>0</v>
      </c>
      <c r="R108">
        <f>IF('Raw data'!F108="పూర్తి",1,0)</f>
        <v>0</v>
      </c>
      <c r="T108" t="str">
        <f>IF('Raw data'!G108="",T107,TEXT(SUBSTITUTE(SUBSTITUTE('Raw data'!G108, "సూ.ఉ.",""),".",":"), "hh:mm:ss"))</f>
        <v>05:36:00</v>
      </c>
      <c r="U108" t="str">
        <f>IF('Raw data'!H108="",U107,TEXT(SUBSTITUTE(SUBSTITUTE('Raw data'!H108, "సూ.అ.",""),".",":") + TIME(12, 0, 0), "hh:mm:ss"))</f>
        <v>18:34:00</v>
      </c>
    </row>
    <row r="109" spans="1:21" x14ac:dyDescent="0.35">
      <c r="A109" s="1">
        <f t="shared" si="102"/>
        <v>45489</v>
      </c>
      <c r="B109">
        <f t="shared" si="103"/>
        <v>38</v>
      </c>
      <c r="C109">
        <f t="shared" si="91"/>
        <v>1</v>
      </c>
      <c r="D109">
        <f t="shared" si="104"/>
        <v>2</v>
      </c>
      <c r="E109">
        <f t="shared" si="105"/>
        <v>7</v>
      </c>
      <c r="F109">
        <f>IFERROR(INDEX(vaaram!$A$1:$A$8, MATCH('Raw data'!B109, vaaram!$D$1:$D$8, 0)), "Not Found")</f>
        <v>3</v>
      </c>
      <c r="G109">
        <f t="shared" si="106"/>
        <v>4</v>
      </c>
      <c r="H109">
        <f t="shared" si="107"/>
        <v>1</v>
      </c>
      <c r="I109">
        <f>IFERROR(INDEX(thidhi!$A$1:$A$16, MATCH('Raw data'!C109, thidhi!$C$1:$C$16, 0)), "Not Found")</f>
        <v>10</v>
      </c>
      <c r="J109" s="2">
        <f t="shared" si="108"/>
        <v>45488.660879629628</v>
      </c>
      <c r="K109" t="str">
        <f>IF('Raw data'!D109 = "పూర్తి", "", _xlfn.LET(
    _xlpm.RawData, 'Raw data'!D109,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A109 + TIME(_xlpm.HourPart, _xlpm.MinutePart, 0),
    _xlpm.AdjustedTime,
        IF(_xlpm.Prefix = "రా",
            IF(OR(_xlpm.HourPart=12,_xlpm.HourPart&lt;HOUR(T110)),A109+1,A109) + TIME(IF(_xlpm.HourPart &lt;= HOUR(T110), _xlpm.HourPart, _xlpm.HourPart + 12), _xlpm.MinutePart, 0),
        IF(_xlpm.Prefix = "తె",
            _xlpm.BaseTime + 1,
        IF(_xlpm.Prefix = "సా",
            A109 + TIME(12 + _xlpm.HourPart, _xlpm.MinutePart, 0),
        IF(LEFT(_xlpm.RawData, 1) = "ప",
            A109 + TIME(IF(AND(_xlpm.HourPart &gt;= HOUR(T110), _xlpm.HourPart &lt;= 12), _xlpm.HourPart, _xlpm.HourPart + 12), _xlpm.MinutePart, 0),
            _xlpm.BaseTime
        )))),
    _xlpm.isDateTime, ISNUMBER(DATEVALUE(K108)),
    _xlpm.adjustedResult,
        IF(AND(_xlpm.isDateTime, TEXT(_xlpm.AdjustedTime, "yyyy-MM-dd HH:mm") &lt; K108),
            _xlpm.AdjustedTime + 1,
            _xlpm.AdjustedTime),
    _xlpm.formattedResult, TEXT(_xlpm.adjustedResult, "yyyy-MM-dd HH:mm"),
    _xlpm.formattedResult
))</f>
        <v>2024-07-16 17:05</v>
      </c>
      <c r="L109" s="4">
        <f t="shared" si="109"/>
        <v>0</v>
      </c>
      <c r="M109">
        <f>IF('Raw data'!D109="పూర్తి",1,0)</f>
        <v>0</v>
      </c>
      <c r="N109">
        <f>IFERROR(INDEX(nakshatram!$A$1:$A$27, MATCH('Raw data'!E109, nakshatram!$C$1:$C$27, 0)), "Not Found")</f>
        <v>16</v>
      </c>
      <c r="O109" s="2">
        <f t="shared" si="110"/>
        <v>45488.924074074079</v>
      </c>
      <c r="P109" s="2" t="str">
        <f>IF('Raw data'!F109 = "పూర్తి", "", _xlfn.LET(
    _xlpm.RawData, 'Raw data'!F109,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A109 + TIME(_xlpm.HourPart, _xlpm.MinutePart, 0),
    _xlpm.AdjustedTime,
        IF(_xlpm.Prefix = "రా",
            IF(OR(_xlpm.HourPart=12,_xlpm.HourPart&lt;HOUR(T110)),A109+1,A109) + TIME(IF(_xlpm.HourPart &lt;= HOUR(T110), _xlpm.HourPart, _xlpm.HourPart + 12), _xlpm.MinutePart, 0),
        IF(_xlpm.Prefix = "తె",
            _xlpm.BaseTime + 1,
        IF(_xlpm.Prefix = "సా",
            A109 + TIME(12 + _xlpm.HourPart, _xlpm.MinutePart, 0),
        IF(LEFT(_xlpm.RawData, 1) = "ప",
            A109 + TIME(IF(AND(_xlpm.HourPart &gt;= HOUR(T110), _xlpm.HourPart &lt;= 12), _xlpm.HourPart, _xlpm.HourPart + 12), _xlpm.MinutePart, 0),
            _xlpm.BaseTime
        )))),
    _xlpm.isDateTime, ISNUMBER(DATEVALUE(P108)),
    _xlpm.adjustedResult,
        IF(AND(_xlpm.isDateTime, TEXT(_xlpm.AdjustedTime, "yyyy-MM-dd HH:mm") &lt; P108),
            _xlpm.AdjustedTime + 1,
            _xlpm.AdjustedTime),
    _xlpm.formattedResult, TEXT(_xlpm.adjustedResult, "yyyy-MM-dd HH:mm"),
    _xlpm.formattedResult
))</f>
        <v>2024-07-16 23:57</v>
      </c>
      <c r="Q109" s="4">
        <f t="shared" si="111"/>
        <v>0</v>
      </c>
      <c r="R109">
        <f>IF('Raw data'!F109="పూర్తి",1,0)</f>
        <v>0</v>
      </c>
      <c r="T109" t="str">
        <f>IF('Raw data'!G109="",T108,TEXT(SUBSTITUTE(SUBSTITUTE('Raw data'!G109, "సూ.ఉ.",""),".",":"), "hh:mm:ss"))</f>
        <v>05:37:00</v>
      </c>
      <c r="U109" t="str">
        <f>IF('Raw data'!H109="",U108,TEXT(SUBSTITUTE(SUBSTITUTE('Raw data'!H109, "సూ.అ.",""),".",":") + TIME(12, 0, 0), "hh:mm:ss"))</f>
        <v>18:34:00</v>
      </c>
    </row>
    <row r="110" spans="1:21" x14ac:dyDescent="0.35">
      <c r="A110" s="1">
        <f t="shared" si="102"/>
        <v>45490</v>
      </c>
      <c r="B110">
        <f t="shared" si="103"/>
        <v>38</v>
      </c>
      <c r="C110">
        <f t="shared" si="91"/>
        <v>1</v>
      </c>
      <c r="D110">
        <f t="shared" si="104"/>
        <v>2</v>
      </c>
      <c r="E110">
        <f t="shared" si="105"/>
        <v>7</v>
      </c>
      <c r="F110">
        <f>IFERROR(INDEX(vaaram!$A$1:$A$8, MATCH('Raw data'!B110, vaaram!$D$1:$D$8, 0)), "Not Found")</f>
        <v>4</v>
      </c>
      <c r="G110">
        <f t="shared" si="106"/>
        <v>4</v>
      </c>
      <c r="H110">
        <f t="shared" si="107"/>
        <v>1</v>
      </c>
      <c r="I110">
        <f>IFERROR(INDEX(thidhi!$A$1:$A$16, MATCH('Raw data'!C110, thidhi!$C$1:$C$16, 0)), "Not Found")</f>
        <v>11</v>
      </c>
      <c r="J110" s="2">
        <f t="shared" si="108"/>
        <v>45489.712962962964</v>
      </c>
      <c r="K110" t="str">
        <f>IF('Raw data'!D110 = "పూర్తి", "", _xlfn.LET(
    _xlpm.RawData, 'Raw data'!D110,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A110 + TIME(_xlpm.HourPart, _xlpm.MinutePart, 0),
    _xlpm.AdjustedTime,
        IF(_xlpm.Prefix = "రా",
            IF(OR(_xlpm.HourPart=12,_xlpm.HourPart&lt;HOUR(T111)),A110+1,A110) + TIME(IF(_xlpm.HourPart &lt;= HOUR(T111), _xlpm.HourPart, _xlpm.HourPart + 12), _xlpm.MinutePart, 0),
        IF(_xlpm.Prefix = "తె",
            _xlpm.BaseTime + 1,
        IF(_xlpm.Prefix = "సా",
            A110 + TIME(12 + _xlpm.HourPart, _xlpm.MinutePart, 0),
        IF(LEFT(_xlpm.RawData, 1) = "ప",
            A110 + TIME(IF(AND(_xlpm.HourPart &gt;= HOUR(T111), _xlpm.HourPart &lt;= 12), _xlpm.HourPart, _xlpm.HourPart + 12), _xlpm.MinutePart, 0),
            _xlpm.BaseTime
        )))),
    _xlpm.isDateTime, ISNUMBER(DATEVALUE(K109)),
    _xlpm.adjustedResult,
        IF(AND(_xlpm.isDateTime, TEXT(_xlpm.AdjustedTime, "yyyy-MM-dd HH:mm") &lt; K109),
            _xlpm.AdjustedTime + 1,
            _xlpm.AdjustedTime),
    _xlpm.formattedResult, TEXT(_xlpm.adjustedResult, "yyyy-MM-dd HH:mm"),
    _xlpm.formattedResult
))</f>
        <v>2024-07-17 17:54</v>
      </c>
      <c r="L110" s="4">
        <f t="shared" si="109"/>
        <v>0</v>
      </c>
      <c r="M110">
        <f>IF('Raw data'!D110="పూర్తి",1,0)</f>
        <v>0</v>
      </c>
      <c r="N110">
        <f>IFERROR(INDEX(nakshatram!$A$1:$A$27, MATCH('Raw data'!E110, nakshatram!$C$1:$C$27, 0)), "Not Found")</f>
        <v>17</v>
      </c>
      <c r="O110" s="2">
        <f t="shared" si="110"/>
        <v>45489.999074074076</v>
      </c>
      <c r="P110" s="2" t="str">
        <f>IF('Raw data'!F110 = "పూర్తి", "", _xlfn.LET(
    _xlpm.RawData, 'Raw data'!F110,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A110 + TIME(_xlpm.HourPart, _xlpm.MinutePart, 0),
    _xlpm.AdjustedTime,
        IF(_xlpm.Prefix = "రా",
            IF(OR(_xlpm.HourPart=12,_xlpm.HourPart&lt;HOUR(T111)),A110+1,A110) + TIME(IF(_xlpm.HourPart &lt;= HOUR(T111), _xlpm.HourPart, _xlpm.HourPart + 12), _xlpm.MinutePart, 0),
        IF(_xlpm.Prefix = "తె",
            _xlpm.BaseTime + 1,
        IF(_xlpm.Prefix = "సా",
            A110 + TIME(12 + _xlpm.HourPart, _xlpm.MinutePart, 0),
        IF(LEFT(_xlpm.RawData, 1) = "ప",
            A110 + TIME(IF(AND(_xlpm.HourPart &gt;= HOUR(T111), _xlpm.HourPart &lt;= 12), _xlpm.HourPart, _xlpm.HourPart + 12), _xlpm.MinutePart, 0),
            _xlpm.BaseTime
        )))),
    _xlpm.isDateTime, ISNUMBER(DATEVALUE(P109)),
    _xlpm.adjustedResult,
        IF(AND(_xlpm.isDateTime, TEXT(_xlpm.AdjustedTime, "yyyy-MM-dd HH:mm") &lt; P109),
            _xlpm.AdjustedTime + 1,
            _xlpm.AdjustedTime),
    _xlpm.formattedResult, TEXT(_xlpm.adjustedResult, "yyyy-MM-dd HH:mm"),
    _xlpm.formattedResult
))</f>
        <v>2024-07-18 01:18</v>
      </c>
      <c r="Q110" s="4">
        <f t="shared" si="111"/>
        <v>0</v>
      </c>
      <c r="R110">
        <f>IF('Raw data'!F110="పూర్తి",1,0)</f>
        <v>0</v>
      </c>
      <c r="T110" t="str">
        <f>IF('Raw data'!G110="",T109,TEXT(SUBSTITUTE(SUBSTITUTE('Raw data'!G110, "సూ.ఉ.",""),".",":"), "hh:mm:ss"))</f>
        <v>05:37:00</v>
      </c>
      <c r="U110" t="str">
        <f>IF('Raw data'!H110="",U109,TEXT(SUBSTITUTE(SUBSTITUTE('Raw data'!H110, "సూ.అ.",""),".",":") + TIME(12, 0, 0), "hh:mm:ss"))</f>
        <v>18:34:00</v>
      </c>
    </row>
    <row r="111" spans="1:21" x14ac:dyDescent="0.35">
      <c r="A111" s="1">
        <f t="shared" si="102"/>
        <v>45491</v>
      </c>
      <c r="B111">
        <f t="shared" si="103"/>
        <v>38</v>
      </c>
      <c r="C111">
        <f t="shared" si="91"/>
        <v>1</v>
      </c>
      <c r="D111">
        <f t="shared" si="104"/>
        <v>2</v>
      </c>
      <c r="E111">
        <f t="shared" si="105"/>
        <v>7</v>
      </c>
      <c r="F111">
        <f>IFERROR(INDEX(vaaram!$A$1:$A$8, MATCH('Raw data'!B111, vaaram!$D$1:$D$8, 0)), "Not Found")</f>
        <v>5</v>
      </c>
      <c r="G111">
        <f t="shared" si="106"/>
        <v>4</v>
      </c>
      <c r="H111">
        <f t="shared" si="107"/>
        <v>1</v>
      </c>
      <c r="I111">
        <f>IFERROR(INDEX(thidhi!$A$1:$A$16, MATCH('Raw data'!C111, thidhi!$C$1:$C$16, 0)), "Not Found")</f>
        <v>12</v>
      </c>
      <c r="J111" s="2">
        <f t="shared" si="108"/>
        <v>45490.746990740743</v>
      </c>
      <c r="K111" t="str">
        <f>IF('Raw data'!D111 = "పూర్తి", "", _xlfn.LET(
    _xlpm.RawData, 'Raw data'!D111,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A111 + TIME(_xlpm.HourPart, _xlpm.MinutePart, 0),
    _xlpm.AdjustedTime,
        IF(_xlpm.Prefix = "రా",
            IF(OR(_xlpm.HourPart=12,_xlpm.HourPart&lt;HOUR(T112)),A111+1,A111) + TIME(IF(_xlpm.HourPart &lt;= HOUR(T112), _xlpm.HourPart, _xlpm.HourPart + 12), _xlpm.MinutePart, 0),
        IF(_xlpm.Prefix = "తె",
            _xlpm.BaseTime + 1,
        IF(_xlpm.Prefix = "సా",
            A111 + TIME(12 + _xlpm.HourPart, _xlpm.MinutePart, 0),
        IF(LEFT(_xlpm.RawData, 1) = "ప",
            A111 + TIME(IF(AND(_xlpm.HourPart &gt;= HOUR(T112), _xlpm.HourPart &lt;= 12), _xlpm.HourPart, _xlpm.HourPart + 12), _xlpm.MinutePart, 0),
            _xlpm.BaseTime
        )))),
    _xlpm.isDateTime, ISNUMBER(DATEVALUE(K110)),
    _xlpm.adjustedResult,
        IF(AND(_xlpm.isDateTime, TEXT(_xlpm.AdjustedTime, "yyyy-MM-dd HH:mm") &lt; K110),
            _xlpm.AdjustedTime + 1,
            _xlpm.AdjustedTime),
    _xlpm.formattedResult, TEXT(_xlpm.adjustedResult, "yyyy-MM-dd HH:mm"),
    _xlpm.formattedResult
))</f>
        <v>2024-07-18 18:13</v>
      </c>
      <c r="L111" s="4">
        <f t="shared" si="109"/>
        <v>0</v>
      </c>
      <c r="M111">
        <f>IF('Raw data'!D111="పూర్తి",1,0)</f>
        <v>0</v>
      </c>
      <c r="N111">
        <f>IFERROR(INDEX(nakshatram!$A$1:$A$27, MATCH('Raw data'!E111, nakshatram!$C$1:$C$27, 0)), "Not Found")</f>
        <v>18</v>
      </c>
      <c r="O111" s="2">
        <f t="shared" si="110"/>
        <v>45491.055324074077</v>
      </c>
      <c r="P111" s="2" t="str">
        <f>IF('Raw data'!F111 = "పూర్తి", "", _xlfn.LET(
    _xlpm.RawData, 'Raw data'!F111,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A111 + TIME(_xlpm.HourPart, _xlpm.MinutePart, 0),
    _xlpm.AdjustedTime,
        IF(_xlpm.Prefix = "రా",
            IF(OR(_xlpm.HourPart=12,_xlpm.HourPart&lt;HOUR(T112)),A111+1,A111) + TIME(IF(_xlpm.HourPart &lt;= HOUR(T112), _xlpm.HourPart, _xlpm.HourPart + 12), _xlpm.MinutePart, 0),
        IF(_xlpm.Prefix = "తె",
            _xlpm.BaseTime + 1,
        IF(_xlpm.Prefix = "సా",
            A111 + TIME(12 + _xlpm.HourPart, _xlpm.MinutePart, 0),
        IF(LEFT(_xlpm.RawData, 1) = "ప",
            A111 + TIME(IF(AND(_xlpm.HourPart &gt;= HOUR(T112), _xlpm.HourPart &lt;= 12), _xlpm.HourPart, _xlpm.HourPart + 12), _xlpm.MinutePart, 0),
            _xlpm.BaseTime
        )))),
    _xlpm.isDateTime, ISNUMBER(DATEVALUE(P110)),
    _xlpm.adjustedResult,
        IF(AND(_xlpm.isDateTime, TEXT(_xlpm.AdjustedTime, "yyyy-MM-dd HH:mm") &lt; P110),
            _xlpm.AdjustedTime + 1,
            _xlpm.AdjustedTime),
    _xlpm.formattedResult, TEXT(_xlpm.adjustedResult, "yyyy-MM-dd HH:mm"),
    _xlpm.formattedResult
))</f>
        <v>2024-07-19 02:09</v>
      </c>
      <c r="Q111" s="4">
        <f t="shared" si="111"/>
        <v>0</v>
      </c>
      <c r="R111">
        <f>IF('Raw data'!F111="పూర్తి",1,0)</f>
        <v>0</v>
      </c>
      <c r="T111" t="str">
        <f>IF('Raw data'!G111="",T110,TEXT(SUBSTITUTE(SUBSTITUTE('Raw data'!G111, "సూ.ఉ.",""),".",":"), "hh:mm:ss"))</f>
        <v>05:38:00</v>
      </c>
      <c r="U111" t="str">
        <f>IF('Raw data'!H111="",U110,TEXT(SUBSTITUTE(SUBSTITUTE('Raw data'!H111, "సూ.అ.",""),".",":") + TIME(12, 0, 0), "hh:mm:ss"))</f>
        <v>18:34:00</v>
      </c>
    </row>
    <row r="112" spans="1:21" x14ac:dyDescent="0.35">
      <c r="A112" s="1">
        <f t="shared" si="102"/>
        <v>45492</v>
      </c>
      <c r="B112">
        <f t="shared" si="103"/>
        <v>38</v>
      </c>
      <c r="C112">
        <f t="shared" si="91"/>
        <v>1</v>
      </c>
      <c r="D112">
        <f t="shared" si="104"/>
        <v>2</v>
      </c>
      <c r="E112">
        <f t="shared" si="105"/>
        <v>7</v>
      </c>
      <c r="F112">
        <f>IFERROR(INDEX(vaaram!$A$1:$A$8, MATCH('Raw data'!B112, vaaram!$D$1:$D$8, 0)), "Not Found")</f>
        <v>6</v>
      </c>
      <c r="G112">
        <f t="shared" si="106"/>
        <v>4</v>
      </c>
      <c r="H112">
        <f t="shared" si="107"/>
        <v>1</v>
      </c>
      <c r="I112">
        <f>IFERROR(INDEX(thidhi!$A$1:$A$16, MATCH('Raw data'!C112, thidhi!$C$1:$C$16, 0)), "Not Found")</f>
        <v>13</v>
      </c>
      <c r="J112" s="2">
        <f t="shared" si="108"/>
        <v>45491.760185185187</v>
      </c>
      <c r="K112" t="str">
        <f>IF('Raw data'!D112 = "పూర్తి", "", _xlfn.LET(
    _xlpm.RawData, 'Raw data'!D112,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A112 + TIME(_xlpm.HourPart, _xlpm.MinutePart, 0),
    _xlpm.AdjustedTime,
        IF(_xlpm.Prefix = "రా",
            IF(OR(_xlpm.HourPart=12,_xlpm.HourPart&lt;HOUR(T113)),A112+1,A112) + TIME(IF(_xlpm.HourPart &lt;= HOUR(T113), _xlpm.HourPart, _xlpm.HourPart + 12), _xlpm.MinutePart, 0),
        IF(_xlpm.Prefix = "తె",
            _xlpm.BaseTime + 1,
        IF(_xlpm.Prefix = "సా",
            A112 + TIME(12 + _xlpm.HourPart, _xlpm.MinutePart, 0),
        IF(LEFT(_xlpm.RawData, 1) = "ప",
            A112 + TIME(IF(AND(_xlpm.HourPart &gt;= HOUR(T113), _xlpm.HourPart &lt;= 12), _xlpm.HourPart, _xlpm.HourPart + 12), _xlpm.MinutePart, 0),
            _xlpm.BaseTime
        )))),
    _xlpm.isDateTime, ISNUMBER(DATEVALUE(K111)),
    _xlpm.adjustedResult,
        IF(AND(_xlpm.isDateTime, TEXT(_xlpm.AdjustedTime, "yyyy-MM-dd HH:mm") &lt; K111),
            _xlpm.AdjustedTime + 1,
            _xlpm.AdjustedTime),
    _xlpm.formattedResult, TEXT(_xlpm.adjustedResult, "yyyy-MM-dd HH:mm"),
    _xlpm.formattedResult
))</f>
        <v>2024-07-19 18:01</v>
      </c>
      <c r="L112" s="4">
        <f t="shared" si="109"/>
        <v>0</v>
      </c>
      <c r="M112">
        <f>IF('Raw data'!D112="పూర్తి",1,0)</f>
        <v>0</v>
      </c>
      <c r="N112">
        <f>IFERROR(INDEX(nakshatram!$A$1:$A$27, MATCH('Raw data'!E112, nakshatram!$C$1:$C$27, 0)), "Not Found")</f>
        <v>19</v>
      </c>
      <c r="O112" s="2">
        <f t="shared" si="110"/>
        <v>45492.090740740743</v>
      </c>
      <c r="P112" s="2" t="str">
        <f>IF('Raw data'!F112 = "పూర్తి", "", _xlfn.LET(
    _xlpm.RawData, 'Raw data'!F112,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A112 + TIME(_xlpm.HourPart, _xlpm.MinutePart, 0),
    _xlpm.AdjustedTime,
        IF(_xlpm.Prefix = "రా",
            IF(OR(_xlpm.HourPart=12,_xlpm.HourPart&lt;HOUR(T113)),A112+1,A112) + TIME(IF(_xlpm.HourPart &lt;= HOUR(T113), _xlpm.HourPart, _xlpm.HourPart + 12), _xlpm.MinutePart, 0),
        IF(_xlpm.Prefix = "తె",
            _xlpm.BaseTime + 1,
        IF(_xlpm.Prefix = "సా",
            A112 + TIME(12 + _xlpm.HourPart, _xlpm.MinutePart, 0),
        IF(LEFT(_xlpm.RawData, 1) = "ప",
            A112 + TIME(IF(AND(_xlpm.HourPart &gt;= HOUR(T113), _xlpm.HourPart &lt;= 12), _xlpm.HourPart, _xlpm.HourPart + 12), _xlpm.MinutePart, 0),
            _xlpm.BaseTime
        )))),
    _xlpm.isDateTime, ISNUMBER(DATEVALUE(P111)),
    _xlpm.adjustedResult,
        IF(AND(_xlpm.isDateTime, TEXT(_xlpm.AdjustedTime, "yyyy-MM-dd HH:mm") &lt; P111),
            _xlpm.AdjustedTime + 1,
            _xlpm.AdjustedTime),
    _xlpm.formattedResult, TEXT(_xlpm.adjustedResult, "yyyy-MM-dd HH:mm"),
    _xlpm.formattedResult
))</f>
        <v>2024-07-20 02:31</v>
      </c>
      <c r="Q112" s="4">
        <f t="shared" si="111"/>
        <v>0</v>
      </c>
      <c r="R112">
        <f>IF('Raw data'!F112="పూర్తి",1,0)</f>
        <v>0</v>
      </c>
      <c r="T112" t="str">
        <f>IF('Raw data'!G112="",T111,TEXT(SUBSTITUTE(SUBSTITUTE('Raw data'!G112, "సూ.ఉ.",""),".",":"), "hh:mm:ss"))</f>
        <v>05:38:00</v>
      </c>
      <c r="U112" t="str">
        <f>IF('Raw data'!H112="",U111,TEXT(SUBSTITUTE(SUBSTITUTE('Raw data'!H112, "సూ.అ.",""),".",":") + TIME(12, 0, 0), "hh:mm:ss"))</f>
        <v>18:34:00</v>
      </c>
    </row>
    <row r="113" spans="1:21" x14ac:dyDescent="0.35">
      <c r="A113" s="1">
        <f t="shared" si="102"/>
        <v>45493</v>
      </c>
      <c r="B113">
        <f t="shared" si="103"/>
        <v>38</v>
      </c>
      <c r="C113">
        <f t="shared" si="91"/>
        <v>1</v>
      </c>
      <c r="D113">
        <f t="shared" si="104"/>
        <v>2</v>
      </c>
      <c r="E113">
        <f t="shared" si="105"/>
        <v>7</v>
      </c>
      <c r="F113">
        <f>IFERROR(INDEX(vaaram!$A$1:$A$8, MATCH('Raw data'!B113, vaaram!$D$1:$D$8, 0)), "Not Found")</f>
        <v>7</v>
      </c>
      <c r="G113">
        <f t="shared" si="106"/>
        <v>4</v>
      </c>
      <c r="H113">
        <f t="shared" si="107"/>
        <v>1</v>
      </c>
      <c r="I113">
        <f>IFERROR(INDEX(thidhi!$A$1:$A$16, MATCH('Raw data'!C113, thidhi!$C$1:$C$16, 0)), "Not Found")</f>
        <v>14</v>
      </c>
      <c r="J113" s="2">
        <f t="shared" si="108"/>
        <v>45492.751851851855</v>
      </c>
      <c r="K113" t="str">
        <f>IF('Raw data'!D113 = "పూర్తి", "", _xlfn.LET(
    _xlpm.RawData, 'Raw data'!D113,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A113 + TIME(_xlpm.HourPart, _xlpm.MinutePart, 0),
    _xlpm.AdjustedTime,
        IF(_xlpm.Prefix = "రా",
            IF(OR(_xlpm.HourPart=12,_xlpm.HourPart&lt;HOUR(T114)),A113+1,A113) + TIME(IF(_xlpm.HourPart &lt;= HOUR(T114), _xlpm.HourPart, _xlpm.HourPart + 12), _xlpm.MinutePart, 0),
        IF(_xlpm.Prefix = "తె",
            _xlpm.BaseTime + 1,
        IF(_xlpm.Prefix = "సా",
            A113 + TIME(12 + _xlpm.HourPart, _xlpm.MinutePart, 0),
        IF(LEFT(_xlpm.RawData, 1) = "ప",
            A113 + TIME(IF(AND(_xlpm.HourPart &gt;= HOUR(T114), _xlpm.HourPart &lt;= 12), _xlpm.HourPart, _xlpm.HourPart + 12), _xlpm.MinutePart, 0),
            _xlpm.BaseTime
        )))),
    _xlpm.isDateTime, ISNUMBER(DATEVALUE(K112)),
    _xlpm.adjustedResult,
        IF(AND(_xlpm.isDateTime, TEXT(_xlpm.AdjustedTime, "yyyy-MM-dd HH:mm") &lt; K112),
            _xlpm.AdjustedTime + 1,
            _xlpm.AdjustedTime),
    _xlpm.formattedResult, TEXT(_xlpm.adjustedResult, "yyyy-MM-dd HH:mm"),
    _xlpm.formattedResult
))</f>
        <v>2024-07-20 17:20</v>
      </c>
      <c r="L113" s="4">
        <f t="shared" si="109"/>
        <v>0</v>
      </c>
      <c r="M113">
        <f>IF('Raw data'!D113="పూర్తి",1,0)</f>
        <v>0</v>
      </c>
      <c r="N113">
        <f>IFERROR(INDEX(nakshatram!$A$1:$A$27, MATCH('Raw data'!E113, nakshatram!$C$1:$C$27, 0)), "Not Found")</f>
        <v>20</v>
      </c>
      <c r="O113" s="2">
        <f t="shared" si="110"/>
        <v>45493.10601851852</v>
      </c>
      <c r="P113" s="2" t="str">
        <f>IF('Raw data'!F113 = "పూర్తి", "", _xlfn.LET(
    _xlpm.RawData, 'Raw data'!F113,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A113 + TIME(_xlpm.HourPart, _xlpm.MinutePart, 0),
    _xlpm.AdjustedTime,
        IF(_xlpm.Prefix = "రా",
            IF(OR(_xlpm.HourPart=12,_xlpm.HourPart&lt;HOUR(T114)),A113+1,A113) + TIME(IF(_xlpm.HourPart &lt;= HOUR(T114), _xlpm.HourPart, _xlpm.HourPart + 12), _xlpm.MinutePart, 0),
        IF(_xlpm.Prefix = "తె",
            _xlpm.BaseTime + 1,
        IF(_xlpm.Prefix = "సా",
            A113 + TIME(12 + _xlpm.HourPart, _xlpm.MinutePart, 0),
        IF(LEFT(_xlpm.RawData, 1) = "ప",
            A113 + TIME(IF(AND(_xlpm.HourPart &gt;= HOUR(T114), _xlpm.HourPart &lt;= 12), _xlpm.HourPart, _xlpm.HourPart + 12), _xlpm.MinutePart, 0),
            _xlpm.BaseTime
        )))),
    _xlpm.isDateTime, ISNUMBER(DATEVALUE(P112)),
    _xlpm.adjustedResult,
        IF(AND(_xlpm.isDateTime, TEXT(_xlpm.AdjustedTime, "yyyy-MM-dd HH:mm") &lt; P112),
            _xlpm.AdjustedTime + 1,
            _xlpm.AdjustedTime),
    _xlpm.formattedResult, TEXT(_xlpm.adjustedResult, "yyyy-MM-dd HH:mm"),
    _xlpm.formattedResult
))</f>
        <v>2024-07-21 02:25</v>
      </c>
      <c r="Q113" s="4">
        <f t="shared" si="111"/>
        <v>0</v>
      </c>
      <c r="R113">
        <f>IF('Raw data'!F113="పూర్తి",1,0)</f>
        <v>0</v>
      </c>
      <c r="T113" t="str">
        <f>IF('Raw data'!G113="",T112,TEXT(SUBSTITUTE(SUBSTITUTE('Raw data'!G113, "సూ.ఉ.",""),".",":"), "hh:mm:ss"))</f>
        <v>05:38:00</v>
      </c>
      <c r="U113" t="str">
        <f>IF('Raw data'!H113="",U112,TEXT(SUBSTITUTE(SUBSTITUTE('Raw data'!H113, "సూ.అ.",""),".",":") + TIME(12, 0, 0), "hh:mm:ss"))</f>
        <v>18:34:00</v>
      </c>
    </row>
    <row r="114" spans="1:21" x14ac:dyDescent="0.35">
      <c r="A114" s="1">
        <f t="shared" si="102"/>
        <v>45494</v>
      </c>
      <c r="B114">
        <f t="shared" si="103"/>
        <v>38</v>
      </c>
      <c r="C114">
        <f t="shared" si="91"/>
        <v>1</v>
      </c>
      <c r="D114">
        <f t="shared" si="104"/>
        <v>2</v>
      </c>
      <c r="E114">
        <f t="shared" si="105"/>
        <v>7</v>
      </c>
      <c r="F114">
        <f>IFERROR(INDEX(vaaram!$A$1:$A$8, MATCH('Raw data'!B114, vaaram!$D$1:$D$8, 0)), "Not Found")</f>
        <v>1</v>
      </c>
      <c r="G114">
        <f t="shared" si="106"/>
        <v>4</v>
      </c>
      <c r="H114">
        <f t="shared" si="107"/>
        <v>1</v>
      </c>
      <c r="I114">
        <f>IFERROR(INDEX(thidhi!$A$1:$A$16, MATCH('Raw data'!C114, thidhi!$C$1:$C$16, 0)), "Not Found")</f>
        <v>15</v>
      </c>
      <c r="J114" s="2">
        <f t="shared" si="108"/>
        <v>45493.723379629628</v>
      </c>
      <c r="K114" t="str">
        <f>IF('Raw data'!D114 = "పూర్తి", "", _xlfn.LET(
    _xlpm.RawData, 'Raw data'!D114,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A114 + TIME(_xlpm.HourPart, _xlpm.MinutePart, 0),
    _xlpm.AdjustedTime,
        IF(_xlpm.Prefix = "రా",
            IF(OR(_xlpm.HourPart=12,_xlpm.HourPart&lt;HOUR(T115)),A114+1,A114) + TIME(IF(_xlpm.HourPart &lt;= HOUR(T115), _xlpm.HourPart, _xlpm.HourPart + 12), _xlpm.MinutePart, 0),
        IF(_xlpm.Prefix = "తె",
            _xlpm.BaseTime + 1,
        IF(_xlpm.Prefix = "సా",
            A114 + TIME(12 + _xlpm.HourPart, _xlpm.MinutePart, 0),
        IF(LEFT(_xlpm.RawData, 1) = "ప",
            A114 + TIME(IF(AND(_xlpm.HourPart &gt;= HOUR(T115), _xlpm.HourPart &lt;= 12), _xlpm.HourPart, _xlpm.HourPart + 12), _xlpm.MinutePart, 0),
            _xlpm.BaseTime
        )))),
    _xlpm.isDateTime, ISNUMBER(DATEVALUE(K113)),
    _xlpm.adjustedResult,
        IF(AND(_xlpm.isDateTime, TEXT(_xlpm.AdjustedTime, "yyyy-MM-dd HH:mm") &lt; K113),
            _xlpm.AdjustedTime + 1,
            _xlpm.AdjustedTime),
    _xlpm.formattedResult, TEXT(_xlpm.adjustedResult, "yyyy-MM-dd HH:mm"),
    _xlpm.formattedResult
))</f>
        <v>2024-07-21 16:12</v>
      </c>
      <c r="L114" s="4">
        <f t="shared" si="109"/>
        <v>0</v>
      </c>
      <c r="M114">
        <f>IF('Raw data'!D114="పూర్తి",1,0)</f>
        <v>0</v>
      </c>
      <c r="N114">
        <f>IFERROR(INDEX(nakshatram!$A$1:$A$27, MATCH('Raw data'!E114, nakshatram!$C$1:$C$27, 0)), "Not Found")</f>
        <v>21</v>
      </c>
      <c r="O114" s="2">
        <f t="shared" si="110"/>
        <v>45494.101851851854</v>
      </c>
      <c r="P114" s="2" t="str">
        <f>IF('Raw data'!F114 = "పూర్తి", "", _xlfn.LET(
    _xlpm.RawData, 'Raw data'!F114,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A114 + TIME(_xlpm.HourPart, _xlpm.MinutePart, 0),
    _xlpm.AdjustedTime,
        IF(_xlpm.Prefix = "రా",
            IF(OR(_xlpm.HourPart=12,_xlpm.HourPart&lt;HOUR(T115)),A114+1,A114) + TIME(IF(_xlpm.HourPart &lt;= HOUR(T115), _xlpm.HourPart, _xlpm.HourPart + 12), _xlpm.MinutePart, 0),
        IF(_xlpm.Prefix = "తె",
            _xlpm.BaseTime + 1,
        IF(_xlpm.Prefix = "సా",
            A114 + TIME(12 + _xlpm.HourPart, _xlpm.MinutePart, 0),
        IF(LEFT(_xlpm.RawData, 1) = "ప",
            A114 + TIME(IF(AND(_xlpm.HourPart &gt;= HOUR(T115), _xlpm.HourPart &lt;= 12), _xlpm.HourPart, _xlpm.HourPart + 12), _xlpm.MinutePart, 0),
            _xlpm.BaseTime
        )))),
    _xlpm.isDateTime, ISNUMBER(DATEVALUE(P113)),
    _xlpm.adjustedResult,
        IF(AND(_xlpm.isDateTime, TEXT(_xlpm.AdjustedTime, "yyyy-MM-dd HH:mm") &lt; P113),
            _xlpm.AdjustedTime + 1,
            _xlpm.AdjustedTime),
    _xlpm.formattedResult, TEXT(_xlpm.adjustedResult, "yyyy-MM-dd HH:mm"),
    _xlpm.formattedResult
))</f>
        <v>2024-07-22 01:52</v>
      </c>
      <c r="Q114" s="4">
        <f t="shared" si="111"/>
        <v>0</v>
      </c>
      <c r="R114">
        <f>IF('Raw data'!F114="పూర్తి",1,0)</f>
        <v>0</v>
      </c>
      <c r="T114" t="str">
        <f>IF('Raw data'!G114="",T113,TEXT(SUBSTITUTE(SUBSTITUTE('Raw data'!G114, "సూ.ఉ.",""),".",":"), "hh:mm:ss"))</f>
        <v>05:38:00</v>
      </c>
      <c r="U114" t="str">
        <f>IF('Raw data'!H114="",U113,TEXT(SUBSTITUTE(SUBSTITUTE('Raw data'!H114, "సూ.అ.",""),".",":") + TIME(12, 0, 0), "hh:mm:ss"))</f>
        <v>18:33:00</v>
      </c>
    </row>
    <row r="115" spans="1:21" x14ac:dyDescent="0.35">
      <c r="A115" s="1">
        <f t="shared" si="102"/>
        <v>45495</v>
      </c>
      <c r="B115">
        <f t="shared" si="103"/>
        <v>38</v>
      </c>
      <c r="C115">
        <f t="shared" si="91"/>
        <v>1</v>
      </c>
      <c r="D115">
        <f t="shared" si="104"/>
        <v>2</v>
      </c>
      <c r="E115">
        <f t="shared" si="105"/>
        <v>7</v>
      </c>
      <c r="F115">
        <f>IFERROR(INDEX(vaaram!$A$1:$A$8, MATCH('Raw data'!B115, vaaram!$D$1:$D$8, 0)), "Not Found")</f>
        <v>2</v>
      </c>
      <c r="G115">
        <f t="shared" si="106"/>
        <v>4</v>
      </c>
      <c r="H115">
        <f t="shared" si="107"/>
        <v>2</v>
      </c>
      <c r="I115">
        <f>IFERROR(INDEX(thidhi!$A$1:$A$16, MATCH('Raw data'!C115, thidhi!$C$1:$C$16, 0)), "Not Found")</f>
        <v>1</v>
      </c>
      <c r="J115" s="2">
        <f t="shared" si="108"/>
        <v>45494.676157407412</v>
      </c>
      <c r="K115" t="str">
        <f>IF('Raw data'!D115 = "పూర్తి", "", _xlfn.LET(
    _xlpm.RawData, 'Raw data'!D115,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A115 + TIME(_xlpm.HourPart, _xlpm.MinutePart, 0),
    _xlpm.AdjustedTime,
        IF(_xlpm.Prefix = "రా",
            IF(OR(_xlpm.HourPart=12,_xlpm.HourPart&lt;HOUR(T116)),A115+1,A115) + TIME(IF(_xlpm.HourPart &lt;= HOUR(T116), _xlpm.HourPart, _xlpm.HourPart + 12), _xlpm.MinutePart, 0),
        IF(_xlpm.Prefix = "తె",
            _xlpm.BaseTime + 1,
        IF(_xlpm.Prefix = "సా",
            A115 + TIME(12 + _xlpm.HourPart, _xlpm.MinutePart, 0),
        IF(LEFT(_xlpm.RawData, 1) = "ప",
            A115 + TIME(IF(AND(_xlpm.HourPart &gt;= HOUR(T116), _xlpm.HourPart &lt;= 12), _xlpm.HourPart, _xlpm.HourPart + 12), _xlpm.MinutePart, 0),
            _xlpm.BaseTime
        )))),
    _xlpm.isDateTime, ISNUMBER(DATEVALUE(K114)),
    _xlpm.adjustedResult,
        IF(AND(_xlpm.isDateTime, TEXT(_xlpm.AdjustedTime, "yyyy-MM-dd HH:mm") &lt; K114),
            _xlpm.AdjustedTime + 1,
            _xlpm.AdjustedTime),
    _xlpm.formattedResult, TEXT(_xlpm.adjustedResult, "yyyy-MM-dd HH:mm"),
    _xlpm.formattedResult
))</f>
        <v>2024-07-22 14:41</v>
      </c>
      <c r="L115" s="4">
        <f t="shared" si="109"/>
        <v>0</v>
      </c>
      <c r="M115">
        <f>IF('Raw data'!D115="పూర్తి",1,0)</f>
        <v>0</v>
      </c>
      <c r="N115">
        <f>IFERROR(INDEX(nakshatram!$A$1:$A$27, MATCH('Raw data'!E115, nakshatram!$C$1:$C$27, 0)), "Not Found")</f>
        <v>22</v>
      </c>
      <c r="O115" s="2">
        <f t="shared" si="110"/>
        <v>45495.078935185185</v>
      </c>
      <c r="P115" s="2" t="str">
        <f>IF('Raw data'!F115 = "పూర్తి", "", _xlfn.LET(
    _xlpm.RawData, 'Raw data'!F115,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A115 + TIME(_xlpm.HourPart, _xlpm.MinutePart, 0),
    _xlpm.AdjustedTime,
        IF(_xlpm.Prefix = "రా",
            IF(OR(_xlpm.HourPart=12,_xlpm.HourPart&lt;HOUR(T116)),A115+1,A115) + TIME(IF(_xlpm.HourPart &lt;= HOUR(T116), _xlpm.HourPart, _xlpm.HourPart + 12), _xlpm.MinutePart, 0),
        IF(_xlpm.Prefix = "తె",
            _xlpm.BaseTime + 1,
        IF(_xlpm.Prefix = "సా",
            A115 + TIME(12 + _xlpm.HourPart, _xlpm.MinutePart, 0),
        IF(LEFT(_xlpm.RawData, 1) = "ప",
            A115 + TIME(IF(AND(_xlpm.HourPart &gt;= HOUR(T116), _xlpm.HourPart &lt;= 12), _xlpm.HourPart, _xlpm.HourPart + 12), _xlpm.MinutePart, 0),
            _xlpm.BaseTime
        )))),
    _xlpm.isDateTime, ISNUMBER(DATEVALUE(P114)),
    _xlpm.adjustedResult,
        IF(AND(_xlpm.isDateTime, TEXT(_xlpm.AdjustedTime, "yyyy-MM-dd HH:mm") &lt; P114),
            _xlpm.AdjustedTime + 1,
            _xlpm.AdjustedTime),
    _xlpm.formattedResult, TEXT(_xlpm.adjustedResult, "yyyy-MM-dd HH:mm"),
    _xlpm.formattedResult
))</f>
        <v>2024-07-23 00:58</v>
      </c>
      <c r="Q115" s="4">
        <f t="shared" si="111"/>
        <v>0</v>
      </c>
      <c r="R115">
        <f>IF('Raw data'!F115="పూర్తి",1,0)</f>
        <v>0</v>
      </c>
      <c r="T115" t="str">
        <f>IF('Raw data'!G115="",T114,TEXT(SUBSTITUTE(SUBSTITUTE('Raw data'!G115, "సూ.ఉ.",""),".",":"), "hh:mm:ss"))</f>
        <v>05:39:00</v>
      </c>
      <c r="U115" t="str">
        <f>IF('Raw data'!H115="",U114,TEXT(SUBSTITUTE(SUBSTITUTE('Raw data'!H115, "సూ.అ.",""),".",":") + TIME(12, 0, 0), "hh:mm:ss"))</f>
        <v>18:33:00</v>
      </c>
    </row>
    <row r="116" spans="1:21" x14ac:dyDescent="0.35">
      <c r="A116" s="1">
        <f t="shared" si="102"/>
        <v>45496</v>
      </c>
      <c r="B116">
        <f t="shared" si="103"/>
        <v>38</v>
      </c>
      <c r="C116">
        <f t="shared" si="91"/>
        <v>1</v>
      </c>
      <c r="D116">
        <f t="shared" si="104"/>
        <v>2</v>
      </c>
      <c r="E116">
        <f t="shared" si="105"/>
        <v>7</v>
      </c>
      <c r="F116">
        <f>IFERROR(INDEX(vaaram!$A$1:$A$8, MATCH('Raw data'!B116, vaaram!$D$1:$D$8, 0)), "Not Found")</f>
        <v>3</v>
      </c>
      <c r="G116">
        <f t="shared" si="106"/>
        <v>4</v>
      </c>
      <c r="H116">
        <f t="shared" si="107"/>
        <v>2</v>
      </c>
      <c r="I116">
        <f>IFERROR(INDEX(thidhi!$A$1:$A$16, MATCH('Raw data'!C116, thidhi!$C$1:$C$16, 0)), "Not Found")</f>
        <v>2</v>
      </c>
      <c r="J116" s="2">
        <f t="shared" si="108"/>
        <v>45495.612962962965</v>
      </c>
      <c r="K116" t="str">
        <f>IF('Raw data'!D116 = "పూర్తి", "", _xlfn.LET(
    _xlpm.RawData, 'Raw data'!D116,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A116 + TIME(_xlpm.HourPart, _xlpm.MinutePart, 0),
    _xlpm.AdjustedTime,
        IF(_xlpm.Prefix = "రా",
            IF(OR(_xlpm.HourPart=12,_xlpm.HourPart&lt;HOUR(T117)),A116+1,A116) + TIME(IF(_xlpm.HourPart &lt;= HOUR(T117), _xlpm.HourPart, _xlpm.HourPart + 12), _xlpm.MinutePart, 0),
        IF(_xlpm.Prefix = "తె",
            _xlpm.BaseTime + 1,
        IF(_xlpm.Prefix = "సా",
            A116 + TIME(12 + _xlpm.HourPart, _xlpm.MinutePart, 0),
        IF(LEFT(_xlpm.RawData, 1) = "ప",
            A116 + TIME(IF(AND(_xlpm.HourPart &gt;= HOUR(T117), _xlpm.HourPart &lt;= 12), _xlpm.HourPart, _xlpm.HourPart + 12), _xlpm.MinutePart, 0),
            _xlpm.BaseTime
        )))),
    _xlpm.isDateTime, ISNUMBER(DATEVALUE(K115)),
    _xlpm.adjustedResult,
        IF(AND(_xlpm.isDateTime, TEXT(_xlpm.AdjustedTime, "yyyy-MM-dd HH:mm") &lt; K115),
            _xlpm.AdjustedTime + 1,
            _xlpm.AdjustedTime),
    _xlpm.formattedResult, TEXT(_xlpm.adjustedResult, "yyyy-MM-dd HH:mm"),
    _xlpm.formattedResult
))</f>
        <v>2024-07-23 12:51</v>
      </c>
      <c r="L116" s="4">
        <f t="shared" si="109"/>
        <v>0</v>
      </c>
      <c r="M116">
        <f>IF('Raw data'!D116="పూర్తి",1,0)</f>
        <v>0</v>
      </c>
      <c r="N116">
        <f>IFERROR(INDEX(nakshatram!$A$1:$A$27, MATCH('Raw data'!E116, nakshatram!$C$1:$C$27, 0)), "Not Found")</f>
        <v>23</v>
      </c>
      <c r="O116" s="2">
        <f t="shared" si="110"/>
        <v>45496.041435185187</v>
      </c>
      <c r="P116" s="2" t="str">
        <f>IF('Raw data'!F116 = "పూర్తి", "", _xlfn.LET(
    _xlpm.RawData, 'Raw data'!F116,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A116 + TIME(_xlpm.HourPart, _xlpm.MinutePart, 0),
    _xlpm.AdjustedTime,
        IF(_xlpm.Prefix = "రా",
            IF(OR(_xlpm.HourPart=12,_xlpm.HourPart&lt;HOUR(T117)),A116+1,A116) + TIME(IF(_xlpm.HourPart &lt;= HOUR(T117), _xlpm.HourPart, _xlpm.HourPart + 12), _xlpm.MinutePart, 0),
        IF(_xlpm.Prefix = "తె",
            _xlpm.BaseTime + 1,
        IF(_xlpm.Prefix = "సా",
            A116 + TIME(12 + _xlpm.HourPart, _xlpm.MinutePart, 0),
        IF(LEFT(_xlpm.RawData, 1) = "ప",
            A116 + TIME(IF(AND(_xlpm.HourPart &gt;= HOUR(T117), _xlpm.HourPart &lt;= 12), _xlpm.HourPart, _xlpm.HourPart + 12), _xlpm.MinutePart, 0),
            _xlpm.BaseTime
        )))),
    _xlpm.isDateTime, ISNUMBER(DATEVALUE(P115)),
    _xlpm.adjustedResult,
        IF(AND(_xlpm.isDateTime, TEXT(_xlpm.AdjustedTime, "yyyy-MM-dd HH:mm") &lt; P115),
            _xlpm.AdjustedTime + 1,
            _xlpm.AdjustedTime),
    _xlpm.formattedResult, TEXT(_xlpm.adjustedResult, "yyyy-MM-dd HH:mm"),
    _xlpm.formattedResult
))</f>
        <v>2024-07-23 23:46</v>
      </c>
      <c r="Q116" s="4">
        <f t="shared" si="111"/>
        <v>0</v>
      </c>
      <c r="R116">
        <f>IF('Raw data'!F116="పూర్తి",1,0)</f>
        <v>0</v>
      </c>
      <c r="T116" t="str">
        <f>IF('Raw data'!G116="",T115,TEXT(SUBSTITUTE(SUBSTITUTE('Raw data'!G116, "సూ.ఉ.",""),".",":"), "hh:mm:ss"))</f>
        <v>05:39:00</v>
      </c>
      <c r="U116" t="str">
        <f>IF('Raw data'!H116="",U115,TEXT(SUBSTITUTE(SUBSTITUTE('Raw data'!H116, "సూ.అ.",""),".",":") + TIME(12, 0, 0), "hh:mm:ss"))</f>
        <v>18:33:00</v>
      </c>
    </row>
    <row r="117" spans="1:21" x14ac:dyDescent="0.35">
      <c r="A117" s="1">
        <f t="shared" si="102"/>
        <v>45497</v>
      </c>
      <c r="B117">
        <f t="shared" si="103"/>
        <v>38</v>
      </c>
      <c r="C117">
        <f t="shared" si="91"/>
        <v>1</v>
      </c>
      <c r="D117">
        <f t="shared" si="104"/>
        <v>2</v>
      </c>
      <c r="E117">
        <f t="shared" si="105"/>
        <v>7</v>
      </c>
      <c r="F117">
        <f>IFERROR(INDEX(vaaram!$A$1:$A$8, MATCH('Raw data'!B117, vaaram!$D$1:$D$8, 0)), "Not Found")</f>
        <v>4</v>
      </c>
      <c r="G117">
        <f t="shared" si="106"/>
        <v>4</v>
      </c>
      <c r="H117">
        <f t="shared" si="107"/>
        <v>2</v>
      </c>
      <c r="I117">
        <f>IFERROR(INDEX(thidhi!$A$1:$A$16, MATCH('Raw data'!C117, thidhi!$C$1:$C$16, 0)), "Not Found")</f>
        <v>3</v>
      </c>
      <c r="J117" s="2">
        <f t="shared" si="108"/>
        <v>45496.536574074074</v>
      </c>
      <c r="K117" t="str">
        <f>IF('Raw data'!D117 = "పూర్తి", "", _xlfn.LET(
    _xlpm.RawData, 'Raw data'!D117,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A117 + TIME(_xlpm.HourPart, _xlpm.MinutePart, 0),
    _xlpm.AdjustedTime,
        IF(_xlpm.Prefix = "రా",
            IF(OR(_xlpm.HourPart=12,_xlpm.HourPart&lt;HOUR(T118)),A117+1,A117) + TIME(IF(_xlpm.HourPart &lt;= HOUR(T118), _xlpm.HourPart, _xlpm.HourPart + 12), _xlpm.MinutePart, 0),
        IF(_xlpm.Prefix = "తె",
            _xlpm.BaseTime + 1,
        IF(_xlpm.Prefix = "సా",
            A117 + TIME(12 + _xlpm.HourPart, _xlpm.MinutePart, 0),
        IF(LEFT(_xlpm.RawData, 1) = "ప",
            A117 + TIME(IF(AND(_xlpm.HourPart &gt;= HOUR(T118), _xlpm.HourPart &lt;= 12), _xlpm.HourPart, _xlpm.HourPart + 12), _xlpm.MinutePart, 0),
            _xlpm.BaseTime
        )))),
    _xlpm.isDateTime, ISNUMBER(DATEVALUE(K116)),
    _xlpm.adjustedResult,
        IF(AND(_xlpm.isDateTime, TEXT(_xlpm.AdjustedTime, "yyyy-MM-dd HH:mm") &lt; K116),
            _xlpm.AdjustedTime + 1,
            _xlpm.AdjustedTime),
    _xlpm.formattedResult, TEXT(_xlpm.adjustedResult, "yyyy-MM-dd HH:mm"),
    _xlpm.formattedResult
))</f>
        <v>2024-07-24 10:42</v>
      </c>
      <c r="L117" s="4">
        <f t="shared" si="109"/>
        <v>0</v>
      </c>
      <c r="M117">
        <f>IF('Raw data'!D117="పూర్తి",1,0)</f>
        <v>0</v>
      </c>
      <c r="N117">
        <f>IFERROR(INDEX(nakshatram!$A$1:$A$27, MATCH('Raw data'!E117, nakshatram!$C$1:$C$27, 0)), "Not Found")</f>
        <v>24</v>
      </c>
      <c r="O117" s="2">
        <f t="shared" si="110"/>
        <v>45496.991435185184</v>
      </c>
      <c r="P117" s="2" t="str">
        <f>IF('Raw data'!F117 = "పూర్తి", "", _xlfn.LET(
    _xlpm.RawData, 'Raw data'!F117,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A117 + TIME(_xlpm.HourPart, _xlpm.MinutePart, 0),
    _xlpm.AdjustedTime,
        IF(_xlpm.Prefix = "రా",
            IF(OR(_xlpm.HourPart=12,_xlpm.HourPart&lt;HOUR(T118)),A117+1,A117) + TIME(IF(_xlpm.HourPart &lt;= HOUR(T118), _xlpm.HourPart, _xlpm.HourPart + 12), _xlpm.MinutePart, 0),
        IF(_xlpm.Prefix = "తె",
            _xlpm.BaseTime + 1,
        IF(_xlpm.Prefix = "సా",
            A117 + TIME(12 + _xlpm.HourPart, _xlpm.MinutePart, 0),
        IF(LEFT(_xlpm.RawData, 1) = "ప",
            A117 + TIME(IF(AND(_xlpm.HourPart &gt;= HOUR(T118), _xlpm.HourPart &lt;= 12), _xlpm.HourPart, _xlpm.HourPart + 12), _xlpm.MinutePart, 0),
            _xlpm.BaseTime
        )))),
    _xlpm.isDateTime, ISNUMBER(DATEVALUE(P116)),
    _xlpm.adjustedResult,
        IF(AND(_xlpm.isDateTime, TEXT(_xlpm.AdjustedTime, "yyyy-MM-dd HH:mm") &lt; P116),
            _xlpm.AdjustedTime + 1,
            _xlpm.AdjustedTime),
    _xlpm.formattedResult, TEXT(_xlpm.adjustedResult, "yyyy-MM-dd HH:mm"),
    _xlpm.formattedResult
))</f>
        <v>2024-07-24 22:19</v>
      </c>
      <c r="Q117" s="4">
        <f t="shared" si="111"/>
        <v>0</v>
      </c>
      <c r="R117">
        <f>IF('Raw data'!F117="పూర్తి",1,0)</f>
        <v>0</v>
      </c>
      <c r="T117" t="str">
        <f>IF('Raw data'!G117="",T116,TEXT(SUBSTITUTE(SUBSTITUTE('Raw data'!G117, "సూ.ఉ.",""),".",":"), "hh:mm:ss"))</f>
        <v>05:39:00</v>
      </c>
      <c r="U117" t="str">
        <f>IF('Raw data'!H117="",U116,TEXT(SUBSTITUTE(SUBSTITUTE('Raw data'!H117, "సూ.అ.",""),".",":") + TIME(12, 0, 0), "hh:mm:ss"))</f>
        <v>18:33:00</v>
      </c>
    </row>
    <row r="118" spans="1:21" x14ac:dyDescent="0.35">
      <c r="A118" s="1">
        <f t="shared" si="102"/>
        <v>45498</v>
      </c>
      <c r="B118">
        <f t="shared" si="103"/>
        <v>38</v>
      </c>
      <c r="C118">
        <f t="shared" si="91"/>
        <v>1</v>
      </c>
      <c r="D118">
        <f t="shared" si="104"/>
        <v>2</v>
      </c>
      <c r="E118">
        <f t="shared" si="105"/>
        <v>7</v>
      </c>
      <c r="F118">
        <f>IFERROR(INDEX(vaaram!$A$1:$A$8, MATCH('Raw data'!B118, vaaram!$D$1:$D$8, 0)), "Not Found")</f>
        <v>5</v>
      </c>
      <c r="G118">
        <f t="shared" si="106"/>
        <v>4</v>
      </c>
      <c r="H118">
        <f t="shared" si="107"/>
        <v>2</v>
      </c>
      <c r="I118">
        <f>IFERROR(INDEX(thidhi!$A$1:$A$16, MATCH('Raw data'!C118, thidhi!$C$1:$C$16, 0)), "Not Found")</f>
        <v>4</v>
      </c>
      <c r="J118" s="2">
        <f t="shared" si="108"/>
        <v>45497.44699074074</v>
      </c>
      <c r="K118" t="str">
        <f>IF('Raw data'!D118 = "పూర్తి", "", _xlfn.LET(
    _xlpm.RawData, 'Raw data'!D118,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A118 + TIME(_xlpm.HourPart, _xlpm.MinutePart, 0),
    _xlpm.AdjustedTime,
        IF(_xlpm.Prefix = "రా",
            IF(OR(_xlpm.HourPart=12,_xlpm.HourPart&lt;HOUR(T119)),A118+1,A118) + TIME(IF(_xlpm.HourPart &lt;= HOUR(T119), _xlpm.HourPart, _xlpm.HourPart + 12), _xlpm.MinutePart, 0),
        IF(_xlpm.Prefix = "తె",
            _xlpm.BaseTime + 1,
        IF(_xlpm.Prefix = "సా",
            A118 + TIME(12 + _xlpm.HourPart, _xlpm.MinutePart, 0),
        IF(LEFT(_xlpm.RawData, 1) = "ప",
            A118 + TIME(IF(AND(_xlpm.HourPart &gt;= HOUR(T119), _xlpm.HourPart &lt;= 12), _xlpm.HourPart, _xlpm.HourPart + 12), _xlpm.MinutePart, 0),
            _xlpm.BaseTime
        )))),
    _xlpm.isDateTime, ISNUMBER(DATEVALUE(K117)),
    _xlpm.adjustedResult,
        IF(AND(_xlpm.isDateTime, TEXT(_xlpm.AdjustedTime, "yyyy-MM-dd HH:mm") &lt; K117),
            _xlpm.AdjustedTime + 1,
            _xlpm.AdjustedTime),
    _xlpm.formattedResult, TEXT(_xlpm.adjustedResult, "yyyy-MM-dd HH:mm"),
    _xlpm.formattedResult
))</f>
        <v>2024-07-25 08:24</v>
      </c>
      <c r="L118" s="4">
        <f t="shared" si="109"/>
        <v>0</v>
      </c>
      <c r="M118">
        <f>IF('Raw data'!D118="పూర్తి",1,0)</f>
        <v>0</v>
      </c>
      <c r="N118">
        <f>IFERROR(INDEX(nakshatram!$A$1:$A$27, MATCH('Raw data'!E118, nakshatram!$C$1:$C$27, 0)), "Not Found")</f>
        <v>25</v>
      </c>
      <c r="O118" s="2">
        <f t="shared" si="110"/>
        <v>45497.931018518517</v>
      </c>
      <c r="P118" s="2" t="str">
        <f>IF('Raw data'!F118 = "పూర్తి", "", _xlfn.LET(
    _xlpm.RawData, 'Raw data'!F118,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A118 + TIME(_xlpm.HourPart, _xlpm.MinutePart, 0),
    _xlpm.AdjustedTime,
        IF(_xlpm.Prefix = "రా",
            IF(OR(_xlpm.HourPart=12,_xlpm.HourPart&lt;HOUR(T119)),A118+1,A118) + TIME(IF(_xlpm.HourPart &lt;= HOUR(T119), _xlpm.HourPart, _xlpm.HourPart + 12), _xlpm.MinutePart, 0),
        IF(_xlpm.Prefix = "తె",
            _xlpm.BaseTime + 1,
        IF(_xlpm.Prefix = "సా",
            A118 + TIME(12 + _xlpm.HourPart, _xlpm.MinutePart, 0),
        IF(LEFT(_xlpm.RawData, 1) = "ప",
            A118 + TIME(IF(AND(_xlpm.HourPart &gt;= HOUR(T119), _xlpm.HourPart &lt;= 12), _xlpm.HourPart, _xlpm.HourPart + 12), _xlpm.MinutePart, 0),
            _xlpm.BaseTime
        )))),
    _xlpm.isDateTime, ISNUMBER(DATEVALUE(P117)),
    _xlpm.adjustedResult,
        IF(AND(_xlpm.isDateTime, TEXT(_xlpm.AdjustedTime, "yyyy-MM-dd HH:mm") &lt; P117),
            _xlpm.AdjustedTime + 1,
            _xlpm.AdjustedTime),
    _xlpm.formattedResult, TEXT(_xlpm.adjustedResult, "yyyy-MM-dd HH:mm"),
    _xlpm.formattedResult
))</f>
        <v>2024-07-25 20:45</v>
      </c>
      <c r="Q118" s="4">
        <f t="shared" si="111"/>
        <v>0</v>
      </c>
      <c r="R118">
        <f>IF('Raw data'!F118="పూర్తి",1,0)</f>
        <v>0</v>
      </c>
      <c r="T118" t="str">
        <f>IF('Raw data'!G118="",T117,TEXT(SUBSTITUTE(SUBSTITUTE('Raw data'!G118, "సూ.ఉ.",""),".",":"), "hh:mm:ss"))</f>
        <v>05:40:00</v>
      </c>
      <c r="U118" t="str">
        <f>IF('Raw data'!H118="",U117,TEXT(SUBSTITUTE(SUBSTITUTE('Raw data'!H118, "సూ.అ.",""),".",":") + TIME(12, 0, 0), "hh:mm:ss"))</f>
        <v>18:32:00</v>
      </c>
    </row>
    <row r="119" spans="1:21" x14ac:dyDescent="0.35">
      <c r="A119" s="1">
        <f t="shared" si="102"/>
        <v>45499</v>
      </c>
      <c r="B119">
        <f t="shared" si="103"/>
        <v>38</v>
      </c>
      <c r="C119">
        <f t="shared" si="91"/>
        <v>1</v>
      </c>
      <c r="D119">
        <f t="shared" si="104"/>
        <v>2</v>
      </c>
      <c r="E119">
        <f t="shared" si="105"/>
        <v>7</v>
      </c>
      <c r="F119">
        <f>IFERROR(INDEX(vaaram!$A$1:$A$8, MATCH('Raw data'!B119, vaaram!$D$1:$D$8, 0)), "Not Found")</f>
        <v>6</v>
      </c>
      <c r="G119">
        <f t="shared" si="106"/>
        <v>4</v>
      </c>
      <c r="H119">
        <f t="shared" si="107"/>
        <v>2</v>
      </c>
      <c r="I119">
        <f>IFERROR(INDEX(thidhi!$A$1:$A$16, MATCH('Raw data'!C119, thidhi!$C$1:$C$16, 0)), "Not Found")</f>
        <v>5</v>
      </c>
      <c r="J119" s="2">
        <f t="shared" si="108"/>
        <v>45498.351157407407</v>
      </c>
      <c r="K119" t="str">
        <f>IF('Raw data'!D119 = "పూర్తి", "", _xlfn.LET(
    _xlpm.RawData, 'Raw data'!D119,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A119 + TIME(_xlpm.HourPart, _xlpm.MinutePart, 0),
    _xlpm.AdjustedTime,
        IF(_xlpm.Prefix = "రా",
            IF(OR(_xlpm.HourPart=12,_xlpm.HourPart&lt;HOUR(T120)),A119+1,A119) + TIME(IF(_xlpm.HourPart &lt;= HOUR(T120), _xlpm.HourPart, _xlpm.HourPart + 12), _xlpm.MinutePart, 0),
        IF(_xlpm.Prefix = "తె",
            _xlpm.BaseTime + 1,
        IF(_xlpm.Prefix = "సా",
            A119 + TIME(12 + _xlpm.HourPart, _xlpm.MinutePart, 0),
        IF(LEFT(_xlpm.RawData, 1) = "ప",
            A119 + TIME(IF(AND(_xlpm.HourPart &gt;= HOUR(T120), _xlpm.HourPart &lt;= 12), _xlpm.HourPart, _xlpm.HourPart + 12), _xlpm.MinutePart, 0),
            _xlpm.BaseTime
        )))),
    _xlpm.isDateTime, ISNUMBER(DATEVALUE(K118)),
    _xlpm.adjustedResult,
        IF(AND(_xlpm.isDateTime, TEXT(_xlpm.AdjustedTime, "yyyy-MM-dd HH:mm") &lt; K118),
            _xlpm.AdjustedTime + 1,
            _xlpm.AdjustedTime),
    _xlpm.formattedResult, TEXT(_xlpm.adjustedResult, "yyyy-MM-dd HH:mm"),
    _xlpm.formattedResult
))</f>
        <v>2024-07-26 05:56</v>
      </c>
      <c r="L119" s="4">
        <f t="shared" si="109"/>
        <v>1</v>
      </c>
      <c r="M119">
        <f>IF('Raw data'!D119="పూర్తి",1,0)</f>
        <v>0</v>
      </c>
      <c r="N119">
        <f>IFERROR(INDEX(nakshatram!$A$1:$A$27, MATCH('Raw data'!E119, nakshatram!$C$1:$C$27, 0)), "Not Found")</f>
        <v>26</v>
      </c>
      <c r="O119" s="2">
        <f t="shared" si="110"/>
        <v>45498.865740740745</v>
      </c>
      <c r="P119" s="2" t="str">
        <f>IF('Raw data'!F119 = "పూర్తి", "", _xlfn.LET(
    _xlpm.RawData, 'Raw data'!F119,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A119 + TIME(_xlpm.HourPart, _xlpm.MinutePart, 0),
    _xlpm.AdjustedTime,
        IF(_xlpm.Prefix = "రా",
            IF(OR(_xlpm.HourPart=12,_xlpm.HourPart&lt;HOUR(T120)),A119+1,A119) + TIME(IF(_xlpm.HourPart &lt;= HOUR(T120), _xlpm.HourPart, _xlpm.HourPart + 12), _xlpm.MinutePart, 0),
        IF(_xlpm.Prefix = "తె",
            _xlpm.BaseTime + 1,
        IF(_xlpm.Prefix = "సా",
            A119 + TIME(12 + _xlpm.HourPart, _xlpm.MinutePart, 0),
        IF(LEFT(_xlpm.RawData, 1) = "ప",
            A119 + TIME(IF(AND(_xlpm.HourPart &gt;= HOUR(T120), _xlpm.HourPart &lt;= 12), _xlpm.HourPart, _xlpm.HourPart + 12), _xlpm.MinutePart, 0),
            _xlpm.BaseTime
        )))),
    _xlpm.isDateTime, ISNUMBER(DATEVALUE(P118)),
    _xlpm.adjustedResult,
        IF(AND(_xlpm.isDateTime, TEXT(_xlpm.AdjustedTime, "yyyy-MM-dd HH:mm") &lt; P118),
            _xlpm.AdjustedTime + 1,
            _xlpm.AdjustedTime),
    _xlpm.formattedResult, TEXT(_xlpm.adjustedResult, "yyyy-MM-dd HH:mm"),
    _xlpm.formattedResult
))</f>
        <v>2024-07-26 19:05</v>
      </c>
      <c r="Q119" s="4">
        <f t="shared" si="111"/>
        <v>0</v>
      </c>
      <c r="R119">
        <f>IF('Raw data'!F119="పూర్తి",1,0)</f>
        <v>0</v>
      </c>
      <c r="T119" t="str">
        <f>IF('Raw data'!G119="",T118,TEXT(SUBSTITUTE(SUBSTITUTE('Raw data'!G119, "సూ.ఉ.",""),".",":"), "hh:mm:ss"))</f>
        <v>05:40:00</v>
      </c>
      <c r="U119" t="str">
        <f>IF('Raw data'!H119="",U118,TEXT(SUBSTITUTE(SUBSTITUTE('Raw data'!H119, "సూ.అ.",""),".",":") + TIME(12, 0, 0), "hh:mm:ss"))</f>
        <v>18:32:00</v>
      </c>
    </row>
    <row r="120" spans="1:21" x14ac:dyDescent="0.35">
      <c r="A120" s="1">
        <f t="shared" si="102"/>
        <v>45499</v>
      </c>
      <c r="B120">
        <f t="shared" si="103"/>
        <v>38</v>
      </c>
      <c r="C120">
        <f t="shared" si="91"/>
        <v>1</v>
      </c>
      <c r="D120">
        <f t="shared" si="104"/>
        <v>2</v>
      </c>
      <c r="E120">
        <f t="shared" si="105"/>
        <v>7</v>
      </c>
      <c r="F120">
        <f>IFERROR(INDEX(vaaram!$A$1:$A$8, MATCH('Raw data'!B120, vaaram!$D$1:$D$8, 0)), "Not Found")</f>
        <v>6</v>
      </c>
      <c r="G120">
        <f t="shared" si="106"/>
        <v>4</v>
      </c>
      <c r="H120">
        <f t="shared" si="107"/>
        <v>2</v>
      </c>
      <c r="I120">
        <f>IFERROR(INDEX(thidhi!$A$1:$A$16, MATCH('Raw data'!C120, thidhi!$C$1:$C$16, 0)), "Not Found")</f>
        <v>6</v>
      </c>
      <c r="J120" s="2">
        <f t="shared" si="108"/>
        <v>45499.248379629629</v>
      </c>
      <c r="K120" t="str">
        <f>IF('Raw data'!D120 = "పూర్తి", "", _xlfn.LET(
    _xlpm.RawData, 'Raw data'!D120,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A120 + TIME(_xlpm.HourPart, _xlpm.MinutePart, 0),
    _xlpm.AdjustedTime,
        IF(_xlpm.Prefix = "రా",
            IF(OR(_xlpm.HourPart=12,_xlpm.HourPart&lt;HOUR(T121)),A120+1,A120) + TIME(IF(_xlpm.HourPart &lt;= HOUR(T121), _xlpm.HourPart, _xlpm.HourPart + 12), _xlpm.MinutePart, 0),
        IF(_xlpm.Prefix = "తె",
            _xlpm.BaseTime + 1,
        IF(_xlpm.Prefix = "సా",
            A120 + TIME(12 + _xlpm.HourPart, _xlpm.MinutePart, 0),
        IF(LEFT(_xlpm.RawData, 1) = "ప",
            A120 + TIME(IF(AND(_xlpm.HourPart &gt;= HOUR(T121), _xlpm.HourPart &lt;= 12), _xlpm.HourPart, _xlpm.HourPart + 12), _xlpm.MinutePart, 0),
            _xlpm.BaseTime
        )))),
    _xlpm.isDateTime, ISNUMBER(DATEVALUE(K119)),
    _xlpm.adjustedResult,
        IF(AND(_xlpm.isDateTime, TEXT(_xlpm.AdjustedTime, "yyyy-MM-dd HH:mm") &lt; K119),
            _xlpm.AdjustedTime + 1,
            _xlpm.AdjustedTime),
    _xlpm.formattedResult, TEXT(_xlpm.adjustedResult, "yyyy-MM-dd HH:mm"),
    _xlpm.formattedResult
))</f>
        <v>2024-07-27 03:29</v>
      </c>
      <c r="L120" s="4">
        <f t="shared" si="109"/>
        <v>0</v>
      </c>
      <c r="M120">
        <f>IF('Raw data'!D120="పూర్తి",1,0)</f>
        <v>0</v>
      </c>
      <c r="N120">
        <f>IFERROR(INDEX(nakshatram!$A$1:$A$27, MATCH('Raw data'!E120, nakshatram!$C$1:$C$27, 0)), "Not Found")</f>
        <v>26</v>
      </c>
      <c r="O120" s="2">
        <f t="shared" si="110"/>
        <v>45498.865740740745</v>
      </c>
      <c r="P120" s="2" t="str">
        <f>IF('Raw data'!F120 = "పూర్తి", "", _xlfn.LET(
    _xlpm.RawData, 'Raw data'!F120,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A120 + TIME(_xlpm.HourPart, _xlpm.MinutePart, 0),
    _xlpm.AdjustedTime,
        IF(_xlpm.Prefix = "రా",
            IF(OR(_xlpm.HourPart=12,_xlpm.HourPart&lt;HOUR(T121)),A120+1,A120) + TIME(IF(_xlpm.HourPart &lt;= HOUR(T121), _xlpm.HourPart, _xlpm.HourPart + 12), _xlpm.MinutePart, 0),
        IF(_xlpm.Prefix = "తె",
            _xlpm.BaseTime + 1,
        IF(_xlpm.Prefix = "సా",
            A120 + TIME(12 + _xlpm.HourPart, _xlpm.MinutePart, 0),
        IF(LEFT(_xlpm.RawData, 1) = "ప",
            A120 + TIME(IF(AND(_xlpm.HourPart &gt;= HOUR(T121), _xlpm.HourPart &lt;= 12), _xlpm.HourPart, _xlpm.HourPart + 12), _xlpm.MinutePart, 0),
            _xlpm.BaseTime
        )))),
    _xlpm.isDateTime, ISNUMBER(DATEVALUE(P119)),
    _xlpm.adjustedResult,
        IF(AND(_xlpm.isDateTime, TEXT(_xlpm.AdjustedTime, "yyyy-MM-dd HH:mm") &lt; P119),
            _xlpm.AdjustedTime + 1,
            _xlpm.AdjustedTime),
    _xlpm.formattedResult, TEXT(_xlpm.adjustedResult, "yyyy-MM-dd HH:mm"),
    _xlpm.formattedResult
))</f>
        <v>2024-07-26 19:05</v>
      </c>
      <c r="Q120" s="4">
        <f t="shared" si="111"/>
        <v>0</v>
      </c>
      <c r="R120">
        <f>IF('Raw data'!F120="పూర్తి",1,0)</f>
        <v>0</v>
      </c>
      <c r="T120" t="str">
        <f>IF('Raw data'!G120="",T119,TEXT(SUBSTITUTE(SUBSTITUTE('Raw data'!G120, "సూ.ఉ.",""),".",":"), "hh:mm:ss"))</f>
        <v>05:40:00</v>
      </c>
      <c r="U120" t="str">
        <f>IF('Raw data'!H120="",U119,TEXT(SUBSTITUTE(SUBSTITUTE('Raw data'!H120, "సూ.అ.",""),".",":") + TIME(12, 0, 0), "hh:mm:ss"))</f>
        <v>18:32:00</v>
      </c>
    </row>
    <row r="121" spans="1:21" x14ac:dyDescent="0.35">
      <c r="A121" s="1">
        <f t="shared" si="102"/>
        <v>45500</v>
      </c>
      <c r="B121">
        <f t="shared" si="103"/>
        <v>38</v>
      </c>
      <c r="C121">
        <f t="shared" si="91"/>
        <v>1</v>
      </c>
      <c r="D121">
        <f t="shared" si="104"/>
        <v>2</v>
      </c>
      <c r="E121">
        <f t="shared" si="105"/>
        <v>7</v>
      </c>
      <c r="F121">
        <f>IFERROR(INDEX(vaaram!$A$1:$A$8, MATCH('Raw data'!B121, vaaram!$D$1:$D$8, 0)), "Not Found")</f>
        <v>7</v>
      </c>
      <c r="G121">
        <f t="shared" si="106"/>
        <v>4</v>
      </c>
      <c r="H121">
        <f t="shared" si="107"/>
        <v>2</v>
      </c>
      <c r="I121">
        <f>IFERROR(INDEX(thidhi!$A$1:$A$16, MATCH('Raw data'!C121, thidhi!$C$1:$C$16, 0)), "Not Found")</f>
        <v>7</v>
      </c>
      <c r="J121" s="2">
        <f t="shared" si="108"/>
        <v>45500.146296296298</v>
      </c>
      <c r="K121" t="str">
        <f>IF('Raw data'!D121 = "పూర్తి", "", _xlfn.LET(
    _xlpm.RawData, 'Raw data'!D121,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A121 + TIME(_xlpm.HourPart, _xlpm.MinutePart, 0),
    _xlpm.AdjustedTime,
        IF(_xlpm.Prefix = "రా",
            IF(OR(_xlpm.HourPart=12,_xlpm.HourPart&lt;HOUR(T122)),A121+1,A121) + TIME(IF(_xlpm.HourPart &lt;= HOUR(T122), _xlpm.HourPart, _xlpm.HourPart + 12), _xlpm.MinutePart, 0),
        IF(_xlpm.Prefix = "తె",
            _xlpm.BaseTime + 1,
        IF(_xlpm.Prefix = "సా",
            A121 + TIME(12 + _xlpm.HourPart, _xlpm.MinutePart, 0),
        IF(LEFT(_xlpm.RawData, 1) = "ప",
            A121 + TIME(IF(AND(_xlpm.HourPart &gt;= HOUR(T122), _xlpm.HourPart &lt;= 12), _xlpm.HourPart, _xlpm.HourPart + 12), _xlpm.MinutePart, 0),
            _xlpm.BaseTime
        )))),
    _xlpm.isDateTime, ISNUMBER(DATEVALUE(K120)),
    _xlpm.adjustedResult,
        IF(AND(_xlpm.isDateTime, TEXT(_xlpm.AdjustedTime, "yyyy-MM-dd HH:mm") &lt; K120),
            _xlpm.AdjustedTime + 1,
            _xlpm.AdjustedTime),
    _xlpm.formattedResult, TEXT(_xlpm.adjustedResult, "yyyy-MM-dd HH:mm"),
    _xlpm.formattedResult
))</f>
        <v>2024-07-28 01:04</v>
      </c>
      <c r="L121" s="4">
        <f t="shared" si="109"/>
        <v>0</v>
      </c>
      <c r="M121">
        <f>IF('Raw data'!D121="పూర్తి",1,0)</f>
        <v>0</v>
      </c>
      <c r="N121">
        <f>IFERROR(INDEX(nakshatram!$A$1:$A$27, MATCH('Raw data'!E121, nakshatram!$C$1:$C$27, 0)), "Not Found")</f>
        <v>27</v>
      </c>
      <c r="O121" s="2">
        <f t="shared" si="110"/>
        <v>45499.796296296299</v>
      </c>
      <c r="P121" s="2" t="str">
        <f>IF('Raw data'!F121 = "పూర్తి", "", _xlfn.LET(
    _xlpm.RawData, 'Raw data'!F121,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A121 + TIME(_xlpm.HourPart, _xlpm.MinutePart, 0),
    _xlpm.AdjustedTime,
        IF(_xlpm.Prefix = "రా",
            IF(OR(_xlpm.HourPart=12,_xlpm.HourPart&lt;HOUR(T122)),A121+1,A121) + TIME(IF(_xlpm.HourPart &lt;= HOUR(T122), _xlpm.HourPart, _xlpm.HourPart + 12), _xlpm.MinutePart, 0),
        IF(_xlpm.Prefix = "తె",
            _xlpm.BaseTime + 1,
        IF(_xlpm.Prefix = "సా",
            A121 + TIME(12 + _xlpm.HourPart, _xlpm.MinutePart, 0),
        IF(LEFT(_xlpm.RawData, 1) = "ప",
            A121 + TIME(IF(AND(_xlpm.HourPart &gt;= HOUR(T122), _xlpm.HourPart &lt;= 12), _xlpm.HourPart, _xlpm.HourPart + 12), _xlpm.MinutePart, 0),
            _xlpm.BaseTime
        )))),
    _xlpm.isDateTime, ISNUMBER(DATEVALUE(P120)),
    _xlpm.adjustedResult,
        IF(AND(_xlpm.isDateTime, TEXT(_xlpm.AdjustedTime, "yyyy-MM-dd HH:mm") &lt; P120),
            _xlpm.AdjustedTime + 1,
            _xlpm.AdjustedTime),
    _xlpm.formattedResult, TEXT(_xlpm.adjustedResult, "yyyy-MM-dd HH:mm"),
    _xlpm.formattedResult
))</f>
        <v>2024-07-27 17:27</v>
      </c>
      <c r="Q121" s="4">
        <f t="shared" si="111"/>
        <v>0</v>
      </c>
      <c r="R121">
        <f>IF('Raw data'!F121="పూర్తి",1,0)</f>
        <v>0</v>
      </c>
      <c r="T121" t="str">
        <f>IF('Raw data'!G121="",T120,TEXT(SUBSTITUTE(SUBSTITUTE('Raw data'!G121, "సూ.ఉ.",""),".",":"), "hh:mm:ss"))</f>
        <v>05:40:00</v>
      </c>
      <c r="U121" t="str">
        <f>IF('Raw data'!H121="",U120,TEXT(SUBSTITUTE(SUBSTITUTE('Raw data'!H121, "సూ.అ.",""),".",":") + TIME(12, 0, 0), "hh:mm:ss"))</f>
        <v>18:32:00</v>
      </c>
    </row>
    <row r="122" spans="1:21" x14ac:dyDescent="0.35">
      <c r="A122" s="1">
        <f t="shared" si="102"/>
        <v>45501</v>
      </c>
      <c r="B122">
        <f t="shared" si="103"/>
        <v>38</v>
      </c>
      <c r="C122">
        <f t="shared" si="91"/>
        <v>1</v>
      </c>
      <c r="D122">
        <f t="shared" si="104"/>
        <v>2</v>
      </c>
      <c r="E122">
        <f t="shared" si="105"/>
        <v>7</v>
      </c>
      <c r="F122">
        <f>IFERROR(INDEX(vaaram!$A$1:$A$8, MATCH('Raw data'!B122, vaaram!$D$1:$D$8, 0)), "Not Found")</f>
        <v>1</v>
      </c>
      <c r="G122">
        <f t="shared" si="106"/>
        <v>4</v>
      </c>
      <c r="H122">
        <f t="shared" si="107"/>
        <v>2</v>
      </c>
      <c r="I122">
        <f>IFERROR(INDEX(thidhi!$A$1:$A$16, MATCH('Raw data'!C122, thidhi!$C$1:$C$16, 0)), "Not Found")</f>
        <v>8</v>
      </c>
      <c r="J122" s="2">
        <f t="shared" si="108"/>
        <v>45501.045601851853</v>
      </c>
      <c r="K122" t="str">
        <f>IF('Raw data'!D122 = "పూర్తి", "", _xlfn.LET(
    _xlpm.RawData, 'Raw data'!D122,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A122 + TIME(_xlpm.HourPart, _xlpm.MinutePart, 0),
    _xlpm.AdjustedTime,
        IF(_xlpm.Prefix = "రా",
            IF(OR(_xlpm.HourPart=12,_xlpm.HourPart&lt;HOUR(T123)),A122+1,A122) + TIME(IF(_xlpm.HourPart &lt;= HOUR(T123), _xlpm.HourPart, _xlpm.HourPart + 12), _xlpm.MinutePart, 0),
        IF(_xlpm.Prefix = "తె",
            _xlpm.BaseTime + 1,
        IF(_xlpm.Prefix = "సా",
            A122 + TIME(12 + _xlpm.HourPart, _xlpm.MinutePart, 0),
        IF(LEFT(_xlpm.RawData, 1) = "ప",
            A122 + TIME(IF(AND(_xlpm.HourPart &gt;= HOUR(T123), _xlpm.HourPart &lt;= 12), _xlpm.HourPart, _xlpm.HourPart + 12), _xlpm.MinutePart, 0),
            _xlpm.BaseTime
        )))),
    _xlpm.isDateTime, ISNUMBER(DATEVALUE(K121)),
    _xlpm.adjustedResult,
        IF(AND(_xlpm.isDateTime, TEXT(_xlpm.AdjustedTime, "yyyy-MM-dd HH:mm") &lt; K121),
            _xlpm.AdjustedTime + 1,
            _xlpm.AdjustedTime),
    _xlpm.formattedResult, TEXT(_xlpm.adjustedResult, "yyyy-MM-dd HH:mm"),
    _xlpm.formattedResult
))</f>
        <v>2024-07-28 22:47</v>
      </c>
      <c r="L122" s="4">
        <f t="shared" si="109"/>
        <v>0</v>
      </c>
      <c r="M122">
        <f>IF('Raw data'!D122="పూర్తి",1,0)</f>
        <v>0</v>
      </c>
      <c r="N122">
        <f>IFERROR(INDEX(nakshatram!$A$1:$A$27, MATCH('Raw data'!E122, nakshatram!$C$1:$C$27, 0)), "Not Found")</f>
        <v>1</v>
      </c>
      <c r="O122" s="2">
        <f t="shared" si="110"/>
        <v>45500.72824074074</v>
      </c>
      <c r="P122" s="2" t="str">
        <f>IF('Raw data'!F122 = "పూర్తి", "", _xlfn.LET(
    _xlpm.RawData, 'Raw data'!F122,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A122 + TIME(_xlpm.HourPart, _xlpm.MinutePart, 0),
    _xlpm.AdjustedTime,
        IF(_xlpm.Prefix = "రా",
            IF(OR(_xlpm.HourPart=12,_xlpm.HourPart&lt;HOUR(T123)),A122+1,A122) + TIME(IF(_xlpm.HourPart &lt;= HOUR(T123), _xlpm.HourPart, _xlpm.HourPart + 12), _xlpm.MinutePart, 0),
        IF(_xlpm.Prefix = "తె",
            _xlpm.BaseTime + 1,
        IF(_xlpm.Prefix = "సా",
            A122 + TIME(12 + _xlpm.HourPart, _xlpm.MinutePart, 0),
        IF(LEFT(_xlpm.RawData, 1) = "ప",
            A122 + TIME(IF(AND(_xlpm.HourPart &gt;= HOUR(T123), _xlpm.HourPart &lt;= 12), _xlpm.HourPart, _xlpm.HourPart + 12), _xlpm.MinutePart, 0),
            _xlpm.BaseTime
        )))),
    _xlpm.isDateTime, ISNUMBER(DATEVALUE(P121)),
    _xlpm.adjustedResult,
        IF(AND(_xlpm.isDateTime, TEXT(_xlpm.AdjustedTime, "yyyy-MM-dd HH:mm") &lt; P121),
            _xlpm.AdjustedTime + 1,
            _xlpm.AdjustedTime),
    _xlpm.formattedResult, TEXT(_xlpm.adjustedResult, "yyyy-MM-dd HH:mm"),
    _xlpm.formattedResult
))</f>
        <v>2024-07-28 15:54</v>
      </c>
      <c r="Q122" s="4">
        <f t="shared" si="111"/>
        <v>0</v>
      </c>
      <c r="R122">
        <f>IF('Raw data'!F122="పూర్తి",1,0)</f>
        <v>0</v>
      </c>
      <c r="T122" t="str">
        <f>IF('Raw data'!G122="",T121,TEXT(SUBSTITUTE(SUBSTITUTE('Raw data'!G122, "సూ.ఉ.",""),".",":"), "hh:mm:ss"))</f>
        <v>05:40:00</v>
      </c>
      <c r="U122" t="str">
        <f>IF('Raw data'!H122="",U121,TEXT(SUBSTITUTE(SUBSTITUTE('Raw data'!H122, "సూ.అ.",""),".",":") + TIME(12, 0, 0), "hh:mm:ss"))</f>
        <v>18:31:00</v>
      </c>
    </row>
    <row r="123" spans="1:21" x14ac:dyDescent="0.35">
      <c r="A123" s="1">
        <f t="shared" si="102"/>
        <v>45502</v>
      </c>
      <c r="B123">
        <f t="shared" si="103"/>
        <v>38</v>
      </c>
      <c r="C123">
        <f t="shared" si="91"/>
        <v>1</v>
      </c>
      <c r="D123">
        <f t="shared" si="104"/>
        <v>2</v>
      </c>
      <c r="E123">
        <f t="shared" si="105"/>
        <v>7</v>
      </c>
      <c r="F123">
        <f>IFERROR(INDEX(vaaram!$A$1:$A$8, MATCH('Raw data'!B123, vaaram!$D$1:$D$8, 0)), "Not Found")</f>
        <v>2</v>
      </c>
      <c r="G123">
        <f t="shared" si="106"/>
        <v>4</v>
      </c>
      <c r="H123">
        <f t="shared" si="107"/>
        <v>2</v>
      </c>
      <c r="I123">
        <f>IFERROR(INDEX(thidhi!$A$1:$A$16, MATCH('Raw data'!C123, thidhi!$C$1:$C$16, 0)), "Not Found")</f>
        <v>9</v>
      </c>
      <c r="J123" s="2">
        <f t="shared" si="108"/>
        <v>45501.950462962966</v>
      </c>
      <c r="K123" t="str">
        <f>IF('Raw data'!D123 = "పూర్తి", "", _xlfn.LET(
    _xlpm.RawData, 'Raw data'!D123,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A123 + TIME(_xlpm.HourPart, _xlpm.MinutePart, 0),
    _xlpm.AdjustedTime,
        IF(_xlpm.Prefix = "రా",
            IF(OR(_xlpm.HourPart=12,_xlpm.HourPart&lt;HOUR(T124)),A123+1,A123) + TIME(IF(_xlpm.HourPart &lt;= HOUR(T124), _xlpm.HourPart, _xlpm.HourPart + 12), _xlpm.MinutePart, 0),
        IF(_xlpm.Prefix = "తె",
            _xlpm.BaseTime + 1,
        IF(_xlpm.Prefix = "సా",
            A123 + TIME(12 + _xlpm.HourPart, _xlpm.MinutePart, 0),
        IF(LEFT(_xlpm.RawData, 1) = "ప",
            A123 + TIME(IF(AND(_xlpm.HourPart &gt;= HOUR(T124), _xlpm.HourPart &lt;= 12), _xlpm.HourPart, _xlpm.HourPart + 12), _xlpm.MinutePart, 0),
            _xlpm.BaseTime
        )))),
    _xlpm.isDateTime, ISNUMBER(DATEVALUE(K122)),
    _xlpm.adjustedResult,
        IF(AND(_xlpm.isDateTime, TEXT(_xlpm.AdjustedTime, "yyyy-MM-dd HH:mm") &lt; K122),
            _xlpm.AdjustedTime + 1,
            _xlpm.AdjustedTime),
    _xlpm.formattedResult, TEXT(_xlpm.adjustedResult, "yyyy-MM-dd HH:mm"),
    _xlpm.formattedResult
))</f>
        <v>2024-07-29 20:41</v>
      </c>
      <c r="L123" s="4">
        <f t="shared" si="109"/>
        <v>0</v>
      </c>
      <c r="M123">
        <f>IF('Raw data'!D123="పూర్తి",1,0)</f>
        <v>0</v>
      </c>
      <c r="N123">
        <f>IFERROR(INDEX(nakshatram!$A$1:$A$27, MATCH('Raw data'!E123, nakshatram!$C$1:$C$27, 0)), "Not Found")</f>
        <v>2</v>
      </c>
      <c r="O123" s="2">
        <f t="shared" si="110"/>
        <v>45501.663657407407</v>
      </c>
      <c r="P123" s="2" t="str">
        <f>IF('Raw data'!F123 = "పూర్తి", "", _xlfn.LET(
    _xlpm.RawData, 'Raw data'!F123,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A123 + TIME(_xlpm.HourPart, _xlpm.MinutePart, 0),
    _xlpm.AdjustedTime,
        IF(_xlpm.Prefix = "రా",
            IF(OR(_xlpm.HourPart=12,_xlpm.HourPart&lt;HOUR(T124)),A123+1,A123) + TIME(IF(_xlpm.HourPart &lt;= HOUR(T124), _xlpm.HourPart, _xlpm.HourPart + 12), _xlpm.MinutePart, 0),
        IF(_xlpm.Prefix = "తె",
            _xlpm.BaseTime + 1,
        IF(_xlpm.Prefix = "సా",
            A123 + TIME(12 + _xlpm.HourPart, _xlpm.MinutePart, 0),
        IF(LEFT(_xlpm.RawData, 1) = "ప",
            A123 + TIME(IF(AND(_xlpm.HourPart &gt;= HOUR(T124), _xlpm.HourPart &lt;= 12), _xlpm.HourPart, _xlpm.HourPart + 12), _xlpm.MinutePart, 0),
            _xlpm.BaseTime
        )))),
    _xlpm.isDateTime, ISNUMBER(DATEVALUE(P122)),
    _xlpm.adjustedResult,
        IF(AND(_xlpm.isDateTime, TEXT(_xlpm.AdjustedTime, "yyyy-MM-dd HH:mm") &lt; P122),
            _xlpm.AdjustedTime + 1,
            _xlpm.AdjustedTime),
    _xlpm.formattedResult, TEXT(_xlpm.adjustedResult, "yyyy-MM-dd HH:mm"),
    _xlpm.formattedResult
))</f>
        <v>2024-07-29 14:31</v>
      </c>
      <c r="Q123" s="4">
        <f t="shared" si="111"/>
        <v>0</v>
      </c>
      <c r="R123">
        <f>IF('Raw data'!F123="పూర్తి",1,0)</f>
        <v>0</v>
      </c>
      <c r="T123" t="str">
        <f>IF('Raw data'!G123="",T122,TEXT(SUBSTITUTE(SUBSTITUTE('Raw data'!G123, "సూ.ఉ.",""),".",":"), "hh:mm:ss"))</f>
        <v>05:40:00</v>
      </c>
      <c r="U123" t="str">
        <f>IF('Raw data'!H123="",U122,TEXT(SUBSTITUTE(SUBSTITUTE('Raw data'!H123, "సూ.అ.",""),".",":") + TIME(12, 0, 0), "hh:mm:ss"))</f>
        <v>18:31:00</v>
      </c>
    </row>
    <row r="124" spans="1:21" x14ac:dyDescent="0.35">
      <c r="A124" s="1">
        <f t="shared" si="102"/>
        <v>45503</v>
      </c>
      <c r="B124">
        <f t="shared" si="103"/>
        <v>38</v>
      </c>
      <c r="C124">
        <f t="shared" si="91"/>
        <v>1</v>
      </c>
      <c r="D124">
        <f t="shared" si="104"/>
        <v>2</v>
      </c>
      <c r="E124">
        <f t="shared" si="105"/>
        <v>7</v>
      </c>
      <c r="F124">
        <f>IFERROR(INDEX(vaaram!$A$1:$A$8, MATCH('Raw data'!B124, vaaram!$D$1:$D$8, 0)), "Not Found")</f>
        <v>3</v>
      </c>
      <c r="G124">
        <f t="shared" si="106"/>
        <v>4</v>
      </c>
      <c r="H124">
        <f t="shared" si="107"/>
        <v>2</v>
      </c>
      <c r="I124">
        <f>IFERROR(INDEX(thidhi!$A$1:$A$16, MATCH('Raw data'!C124, thidhi!$C$1:$C$16, 0)), "Not Found")</f>
        <v>10</v>
      </c>
      <c r="J124" s="2">
        <f t="shared" si="108"/>
        <v>45502.862962962965</v>
      </c>
      <c r="K124" t="str">
        <f>IF('Raw data'!D124 = "పూర్తి", "", _xlfn.LET(
    _xlpm.RawData, 'Raw data'!D124,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A124 + TIME(_xlpm.HourPart, _xlpm.MinutePart, 0),
    _xlpm.AdjustedTime,
        IF(_xlpm.Prefix = "రా",
            IF(OR(_xlpm.HourPart=12,_xlpm.HourPart&lt;HOUR(T125)),A124+1,A124) + TIME(IF(_xlpm.HourPart &lt;= HOUR(T125), _xlpm.HourPart, _xlpm.HourPart + 12), _xlpm.MinutePart, 0),
        IF(_xlpm.Prefix = "తె",
            _xlpm.BaseTime + 1,
        IF(_xlpm.Prefix = "సా",
            A124 + TIME(12 + _xlpm.HourPart, _xlpm.MinutePart, 0),
        IF(LEFT(_xlpm.RawData, 1) = "ప",
            A124 + TIME(IF(AND(_xlpm.HourPart &gt;= HOUR(T125), _xlpm.HourPart &lt;= 12), _xlpm.HourPart, _xlpm.HourPart + 12), _xlpm.MinutePart, 0),
            _xlpm.BaseTime
        )))),
    _xlpm.isDateTime, ISNUMBER(DATEVALUE(K123)),
    _xlpm.adjustedResult,
        IF(AND(_xlpm.isDateTime, TEXT(_xlpm.AdjustedTime, "yyyy-MM-dd HH:mm") &lt; K123),
            _xlpm.AdjustedTime + 1,
            _xlpm.AdjustedTime),
    _xlpm.formattedResult, TEXT(_xlpm.adjustedResult, "yyyy-MM-dd HH:mm"),
    _xlpm.formattedResult
))</f>
        <v>2024-07-30 18:53</v>
      </c>
      <c r="L124" s="4">
        <f t="shared" si="109"/>
        <v>0</v>
      </c>
      <c r="M124">
        <f>IF('Raw data'!D124="పూర్తి",1,0)</f>
        <v>0</v>
      </c>
      <c r="N124">
        <f>IFERROR(INDEX(nakshatram!$A$1:$A$27, MATCH('Raw data'!E124, nakshatram!$C$1:$C$27, 0)), "Not Found")</f>
        <v>3</v>
      </c>
      <c r="O124" s="2">
        <f t="shared" si="110"/>
        <v>45502.60601851852</v>
      </c>
      <c r="P124" s="2" t="str">
        <f>IF('Raw data'!F124 = "పూర్తి", "", _xlfn.LET(
    _xlpm.RawData, 'Raw data'!F124,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A124 + TIME(_xlpm.HourPart, _xlpm.MinutePart, 0),
    _xlpm.AdjustedTime,
        IF(_xlpm.Prefix = "రా",
            IF(OR(_xlpm.HourPart=12,_xlpm.HourPart&lt;HOUR(T125)),A124+1,A124) + TIME(IF(_xlpm.HourPart &lt;= HOUR(T125), _xlpm.HourPart, _xlpm.HourPart + 12), _xlpm.MinutePart, 0),
        IF(_xlpm.Prefix = "తె",
            _xlpm.BaseTime + 1,
        IF(_xlpm.Prefix = "సా",
            A124 + TIME(12 + _xlpm.HourPart, _xlpm.MinutePart, 0),
        IF(LEFT(_xlpm.RawData, 1) = "ప",
            A124 + TIME(IF(AND(_xlpm.HourPart &gt;= HOUR(T125), _xlpm.HourPart &lt;= 12), _xlpm.HourPart, _xlpm.HourPart + 12), _xlpm.MinutePart, 0),
            _xlpm.BaseTime
        )))),
    _xlpm.isDateTime, ISNUMBER(DATEVALUE(P123)),
    _xlpm.adjustedResult,
        IF(AND(_xlpm.isDateTime, TEXT(_xlpm.AdjustedTime, "yyyy-MM-dd HH:mm") &lt; P123),
            _xlpm.AdjustedTime + 1,
            _xlpm.AdjustedTime),
    _xlpm.formattedResult, TEXT(_xlpm.adjustedResult, "yyyy-MM-dd HH:mm"),
    _xlpm.formattedResult
))</f>
        <v>2024-07-30 13:25</v>
      </c>
      <c r="Q124" s="4">
        <f t="shared" si="111"/>
        <v>0</v>
      </c>
      <c r="R124">
        <f>IF('Raw data'!F124="పూర్తి",1,0)</f>
        <v>0</v>
      </c>
      <c r="T124" t="str">
        <f>IF('Raw data'!G124="",T123,TEXT(SUBSTITUTE(SUBSTITUTE('Raw data'!G124, "సూ.ఉ.",""),".",":"), "hh:mm:ss"))</f>
        <v>05:40:00</v>
      </c>
      <c r="U124" t="str">
        <f>IF('Raw data'!H124="",U123,TEXT(SUBSTITUTE(SUBSTITUTE('Raw data'!H124, "సూ.అ.",""),".",":") + TIME(12, 0, 0), "hh:mm:ss"))</f>
        <v>18:31:00</v>
      </c>
    </row>
    <row r="125" spans="1:21" x14ac:dyDescent="0.35">
      <c r="A125" s="1">
        <f t="shared" si="102"/>
        <v>45504</v>
      </c>
      <c r="B125">
        <f t="shared" si="103"/>
        <v>38</v>
      </c>
      <c r="C125">
        <f t="shared" si="91"/>
        <v>1</v>
      </c>
      <c r="D125">
        <f t="shared" si="104"/>
        <v>2</v>
      </c>
      <c r="E125">
        <f t="shared" si="105"/>
        <v>7</v>
      </c>
      <c r="F125">
        <f>IFERROR(INDEX(vaaram!$A$1:$A$8, MATCH('Raw data'!B125, vaaram!$D$1:$D$8, 0)), "Not Found")</f>
        <v>4</v>
      </c>
      <c r="G125">
        <f t="shared" si="106"/>
        <v>4</v>
      </c>
      <c r="H125">
        <f t="shared" si="107"/>
        <v>2</v>
      </c>
      <c r="I125">
        <f>IFERROR(INDEX(thidhi!$A$1:$A$16, MATCH('Raw data'!C125, thidhi!$C$1:$C$16, 0)), "Not Found")</f>
        <v>11</v>
      </c>
      <c r="J125" s="2">
        <f t="shared" si="108"/>
        <v>45503.787962962968</v>
      </c>
      <c r="K125" t="str">
        <f>IF('Raw data'!D125 = "పూర్తి", "", _xlfn.LET(
    _xlpm.RawData, 'Raw data'!D125,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A125 + TIME(_xlpm.HourPart, _xlpm.MinutePart, 0),
    _xlpm.AdjustedTime,
        IF(_xlpm.Prefix = "రా",
            IF(OR(_xlpm.HourPart=12,_xlpm.HourPart&lt;HOUR(T126)),A125+1,A125) + TIME(IF(_xlpm.HourPart &lt;= HOUR(T126), _xlpm.HourPart, _xlpm.HourPart + 12), _xlpm.MinutePart, 0),
        IF(_xlpm.Prefix = "తె",
            _xlpm.BaseTime + 1,
        IF(_xlpm.Prefix = "సా",
            A125 + TIME(12 + _xlpm.HourPart, _xlpm.MinutePart, 0),
        IF(LEFT(_xlpm.RawData, 1) = "ప",
            A125 + TIME(IF(AND(_xlpm.HourPart &gt;= HOUR(T126), _xlpm.HourPart &lt;= 12), _xlpm.HourPart, _xlpm.HourPart + 12), _xlpm.MinutePart, 0),
            _xlpm.BaseTime
        )))),
    _xlpm.isDateTime, ISNUMBER(DATEVALUE(K124)),
    _xlpm.adjustedResult,
        IF(AND(_xlpm.isDateTime, TEXT(_xlpm.AdjustedTime, "yyyy-MM-dd HH:mm") &lt; K124),
            _xlpm.AdjustedTime + 1,
            _xlpm.AdjustedTime),
    _xlpm.formattedResult, TEXT(_xlpm.adjustedResult, "yyyy-MM-dd HH:mm"),
    _xlpm.formattedResult
))</f>
        <v>2024-07-31 17:23</v>
      </c>
      <c r="L125" s="4">
        <f t="shared" si="109"/>
        <v>0</v>
      </c>
      <c r="M125">
        <f>IF('Raw data'!D125="పూర్తి",1,0)</f>
        <v>0</v>
      </c>
      <c r="N125">
        <f>IFERROR(INDEX(nakshatram!$A$1:$A$27, MATCH('Raw data'!E125, nakshatram!$C$1:$C$27, 0)), "Not Found")</f>
        <v>4</v>
      </c>
      <c r="O125" s="2">
        <f t="shared" si="110"/>
        <v>45503.56018518519</v>
      </c>
      <c r="P125" s="2" t="str">
        <f>IF('Raw data'!F125 = "పూర్తి", "", _xlfn.LET(
    _xlpm.RawData, 'Raw data'!F125,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A125 + TIME(_xlpm.HourPart, _xlpm.MinutePart, 0),
    _xlpm.AdjustedTime,
        IF(_xlpm.Prefix = "రా",
            IF(OR(_xlpm.HourPart=12,_xlpm.HourPart&lt;HOUR(T126)),A125+1,A125) + TIME(IF(_xlpm.HourPart &lt;= HOUR(T126), _xlpm.HourPart, _xlpm.HourPart + 12), _xlpm.MinutePart, 0),
        IF(_xlpm.Prefix = "తె",
            _xlpm.BaseTime + 1,
        IF(_xlpm.Prefix = "సా",
            A125 + TIME(12 + _xlpm.HourPart, _xlpm.MinutePart, 0),
        IF(LEFT(_xlpm.RawData, 1) = "ప",
            A125 + TIME(IF(AND(_xlpm.HourPart &gt;= HOUR(T126), _xlpm.HourPart &lt;= 12), _xlpm.HourPart, _xlpm.HourPart + 12), _xlpm.MinutePart, 0),
            _xlpm.BaseTime
        )))),
    _xlpm.isDateTime, ISNUMBER(DATEVALUE(P124)),
    _xlpm.adjustedResult,
        IF(AND(_xlpm.isDateTime, TEXT(_xlpm.AdjustedTime, "yyyy-MM-dd HH:mm") &lt; P124),
            _xlpm.AdjustedTime + 1,
            _xlpm.AdjustedTime),
    _xlpm.formattedResult, TEXT(_xlpm.adjustedResult, "yyyy-MM-dd HH:mm"),
    _xlpm.formattedResult
))</f>
        <v>2024-07-31 12:37</v>
      </c>
      <c r="Q125" s="4">
        <f t="shared" si="111"/>
        <v>0</v>
      </c>
      <c r="R125">
        <f>IF('Raw data'!F125="పూర్తి",1,0)</f>
        <v>0</v>
      </c>
      <c r="T125" t="str">
        <f>IF('Raw data'!G125="",T124,TEXT(SUBSTITUTE(SUBSTITUTE('Raw data'!G125, "సూ.ఉ.",""),".",":"), "hh:mm:ss"))</f>
        <v>05:42:00</v>
      </c>
      <c r="U125" t="str">
        <f>IF('Raw data'!H125="",U124,TEXT(SUBSTITUTE(SUBSTITUTE('Raw data'!H125, "సూ.అ.",""),".",":") + TIME(12, 0, 0), "hh:mm:ss"))</f>
        <v>18:31:00</v>
      </c>
    </row>
    <row r="126" spans="1:21" x14ac:dyDescent="0.35">
      <c r="A126" s="1">
        <f t="shared" si="102"/>
        <v>45505</v>
      </c>
      <c r="B126">
        <f t="shared" si="103"/>
        <v>38</v>
      </c>
      <c r="C126">
        <f t="shared" si="91"/>
        <v>1</v>
      </c>
      <c r="D126">
        <f t="shared" si="104"/>
        <v>2</v>
      </c>
      <c r="E126">
        <f t="shared" si="105"/>
        <v>8</v>
      </c>
      <c r="F126">
        <f>IFERROR(INDEX(vaaram!$A$1:$A$8, MATCH('Raw data'!B126, vaaram!$D$1:$D$8, 0)), "Not Found")</f>
        <v>5</v>
      </c>
      <c r="G126">
        <f t="shared" si="106"/>
        <v>4</v>
      </c>
      <c r="H126">
        <f t="shared" si="107"/>
        <v>2</v>
      </c>
      <c r="I126">
        <f>IFERROR(INDEX(thidhi!$A$1:$A$16, MATCH('Raw data'!C126, thidhi!$C$1:$C$16, 0)), "Not Found")</f>
        <v>12</v>
      </c>
      <c r="J126" s="2">
        <f t="shared" si="108"/>
        <v>45504.725462962968</v>
      </c>
      <c r="K126" t="str">
        <f>IF('Raw data'!D126 = "పూర్తి", "", _xlfn.LET(
    _xlpm.RawData, 'Raw data'!D126,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A126 + TIME(_xlpm.HourPart, _xlpm.MinutePart, 0),
    _xlpm.AdjustedTime,
        IF(_xlpm.Prefix = "రా",
            IF(OR(_xlpm.HourPart=12,_xlpm.HourPart&lt;HOUR(T127)),A126+1,A126) + TIME(IF(_xlpm.HourPart &lt;= HOUR(T127), _xlpm.HourPart, _xlpm.HourPart + 12), _xlpm.MinutePart, 0),
        IF(_xlpm.Prefix = "తె",
            _xlpm.BaseTime + 1,
        IF(_xlpm.Prefix = "సా",
            A126 + TIME(12 + _xlpm.HourPart, _xlpm.MinutePart, 0),
        IF(LEFT(_xlpm.RawData, 1) = "ప",
            A126 + TIME(IF(AND(_xlpm.HourPart &gt;= HOUR(T127), _xlpm.HourPart &lt;= 12), _xlpm.HourPart, _xlpm.HourPart + 12), _xlpm.MinutePart, 0),
            _xlpm.BaseTime
        )))),
    _xlpm.isDateTime, ISNUMBER(DATEVALUE(K125)),
    _xlpm.adjustedResult,
        IF(AND(_xlpm.isDateTime, TEXT(_xlpm.AdjustedTime, "yyyy-MM-dd HH:mm") &lt; K125),
            _xlpm.AdjustedTime + 1,
            _xlpm.AdjustedTime),
    _xlpm.formattedResult, TEXT(_xlpm.adjustedResult, "yyyy-MM-dd HH:mm"),
    _xlpm.formattedResult
))</f>
        <v>2024-08-01 16:18</v>
      </c>
      <c r="L126" s="4">
        <f t="shared" si="109"/>
        <v>0</v>
      </c>
      <c r="M126">
        <f>IF('Raw data'!D126="పూర్తి",1,0)</f>
        <v>0</v>
      </c>
      <c r="N126">
        <f>IFERROR(INDEX(nakshatram!$A$1:$A$27, MATCH('Raw data'!E126, nakshatram!$C$1:$C$27, 0)), "Not Found")</f>
        <v>5</v>
      </c>
      <c r="O126" s="2">
        <f t="shared" si="110"/>
        <v>45504.52685185185</v>
      </c>
      <c r="P126" s="2" t="str">
        <f>IF('Raw data'!F126 = "పూర్తి", "", _xlfn.LET(
    _xlpm.RawData, 'Raw data'!F126,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A126 + TIME(_xlpm.HourPart, _xlpm.MinutePart, 0),
    _xlpm.AdjustedTime,
        IF(_xlpm.Prefix = "రా",
            IF(OR(_xlpm.HourPart=12,_xlpm.HourPart&lt;HOUR(T127)),A126+1,A126) + TIME(IF(_xlpm.HourPart &lt;= HOUR(T127), _xlpm.HourPart, _xlpm.HourPart + 12), _xlpm.MinutePart, 0),
        IF(_xlpm.Prefix = "తె",
            _xlpm.BaseTime + 1,
        IF(_xlpm.Prefix = "సా",
            A126 + TIME(12 + _xlpm.HourPart, _xlpm.MinutePart, 0),
        IF(LEFT(_xlpm.RawData, 1) = "ప",
            A126 + TIME(IF(AND(_xlpm.HourPart &gt;= HOUR(T127), _xlpm.HourPart &lt;= 12), _xlpm.HourPart, _xlpm.HourPart + 12), _xlpm.MinutePart, 0),
            _xlpm.BaseTime
        )))),
    _xlpm.isDateTime, ISNUMBER(DATEVALUE(P125)),
    _xlpm.adjustedResult,
        IF(AND(_xlpm.isDateTime, TEXT(_xlpm.AdjustedTime, "yyyy-MM-dd HH:mm") &lt; P125),
            _xlpm.AdjustedTime + 1,
            _xlpm.AdjustedTime),
    _xlpm.formattedResult, TEXT(_xlpm.adjustedResult, "yyyy-MM-dd HH:mm"),
    _xlpm.formattedResult
))</f>
        <v>2024-08-01 12:13</v>
      </c>
      <c r="Q126" s="4">
        <f t="shared" si="111"/>
        <v>0</v>
      </c>
      <c r="R126">
        <f>IF('Raw data'!F126="పూర్తి",1,0)</f>
        <v>0</v>
      </c>
      <c r="T126" t="str">
        <f>IF('Raw data'!G126="",T125,TEXT(SUBSTITUTE(SUBSTITUTE('Raw data'!G126, "సూ.ఉ.",""),".",":"), "hh:mm:ss"))</f>
        <v>05:42:00</v>
      </c>
      <c r="U126" t="str">
        <f>IF('Raw data'!H126="",U125,TEXT(SUBSTITUTE(SUBSTITUTE('Raw data'!H126, "సూ.అ.",""),".",":") + TIME(12, 0, 0), "hh:mm:ss"))</f>
        <v>18:31:00</v>
      </c>
    </row>
    <row r="127" spans="1:21" x14ac:dyDescent="0.35">
      <c r="A127" s="1">
        <f t="shared" si="102"/>
        <v>45506</v>
      </c>
      <c r="B127">
        <f t="shared" si="103"/>
        <v>38</v>
      </c>
      <c r="C127">
        <f t="shared" si="91"/>
        <v>1</v>
      </c>
      <c r="D127">
        <f t="shared" si="104"/>
        <v>2</v>
      </c>
      <c r="E127">
        <f t="shared" si="105"/>
        <v>8</v>
      </c>
      <c r="F127">
        <f>IFERROR(INDEX(vaaram!$A$1:$A$8, MATCH('Raw data'!B127, vaaram!$D$1:$D$8, 0)), "Not Found")</f>
        <v>6</v>
      </c>
      <c r="G127">
        <f t="shared" si="106"/>
        <v>4</v>
      </c>
      <c r="H127">
        <f t="shared" si="107"/>
        <v>2</v>
      </c>
      <c r="I127">
        <f>IFERROR(INDEX(thidhi!$A$1:$A$16, MATCH('Raw data'!C127, thidhi!$C$1:$C$16, 0)), "Not Found")</f>
        <v>13</v>
      </c>
      <c r="J127" s="2">
        <f t="shared" si="108"/>
        <v>45505.680324074077</v>
      </c>
      <c r="K127" t="str">
        <f>IF('Raw data'!D127 = "పూర్తి", "", _xlfn.LET(
    _xlpm.RawData, 'Raw data'!D127,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A127 + TIME(_xlpm.HourPart, _xlpm.MinutePart, 0),
    _xlpm.AdjustedTime,
        IF(_xlpm.Prefix = "రా",
            IF(OR(_xlpm.HourPart=12,_xlpm.HourPart&lt;HOUR(T128)),A127+1,A127) + TIME(IF(_xlpm.HourPart &lt;= HOUR(T128), _xlpm.HourPart, _xlpm.HourPart + 12), _xlpm.MinutePart, 0),
        IF(_xlpm.Prefix = "తె",
            _xlpm.BaseTime + 1,
        IF(_xlpm.Prefix = "సా",
            A127 + TIME(12 + _xlpm.HourPart, _xlpm.MinutePart, 0),
        IF(LEFT(_xlpm.RawData, 1) = "ప",
            A127 + TIME(IF(AND(_xlpm.HourPart &gt;= HOUR(T128), _xlpm.HourPart &lt;= 12), _xlpm.HourPart, _xlpm.HourPart + 12), _xlpm.MinutePart, 0),
            _xlpm.BaseTime
        )))),
    _xlpm.isDateTime, ISNUMBER(DATEVALUE(K126)),
    _xlpm.adjustedResult,
        IF(AND(_xlpm.isDateTime, TEXT(_xlpm.AdjustedTime, "yyyy-MM-dd HH:mm") &lt; K126),
            _xlpm.AdjustedTime + 1,
            _xlpm.AdjustedTime),
    _xlpm.formattedResult, TEXT(_xlpm.adjustedResult, "yyyy-MM-dd HH:mm"),
    _xlpm.formattedResult
))</f>
        <v>2024-08-02 15:42</v>
      </c>
      <c r="L127" s="4">
        <f t="shared" si="109"/>
        <v>0</v>
      </c>
      <c r="M127">
        <f>IF('Raw data'!D127="పూర్తి",1,0)</f>
        <v>0</v>
      </c>
      <c r="N127">
        <f>IFERROR(INDEX(nakshatram!$A$1:$A$27, MATCH('Raw data'!E127, nakshatram!$C$1:$C$27, 0)), "Not Found")</f>
        <v>6</v>
      </c>
      <c r="O127" s="2">
        <f t="shared" si="110"/>
        <v>45505.510185185187</v>
      </c>
      <c r="P127" s="2" t="str">
        <f>IF('Raw data'!F127 = "పూర్తి", "", _xlfn.LET(
    _xlpm.RawData, 'Raw data'!F127,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A127 + TIME(_xlpm.HourPart, _xlpm.MinutePart, 0),
    _xlpm.AdjustedTime,
        IF(_xlpm.Prefix = "రా",
            IF(OR(_xlpm.HourPart=12,_xlpm.HourPart&lt;HOUR(T128)),A127+1,A127) + TIME(IF(_xlpm.HourPart &lt;= HOUR(T128), _xlpm.HourPart, _xlpm.HourPart + 12), _xlpm.MinutePart, 0),
        IF(_xlpm.Prefix = "తె",
            _xlpm.BaseTime + 1,
        IF(_xlpm.Prefix = "సా",
            A127 + TIME(12 + _xlpm.HourPart, _xlpm.MinutePart, 0),
        IF(LEFT(_xlpm.RawData, 1) = "ప",
            A127 + TIME(IF(AND(_xlpm.HourPart &gt;= HOUR(T128), _xlpm.HourPart &lt;= 12), _xlpm.HourPart, _xlpm.HourPart + 12), _xlpm.MinutePart, 0),
            _xlpm.BaseTime
        )))),
    _xlpm.isDateTime, ISNUMBER(DATEVALUE(P126)),
    _xlpm.adjustedResult,
        IF(AND(_xlpm.isDateTime, TEXT(_xlpm.AdjustedTime, "yyyy-MM-dd HH:mm") &lt; P126),
            _xlpm.AdjustedTime + 1,
            _xlpm.AdjustedTime),
    _xlpm.formattedResult, TEXT(_xlpm.adjustedResult, "yyyy-MM-dd HH:mm"),
    _xlpm.formattedResult
))</f>
        <v>2024-08-02 12:16</v>
      </c>
      <c r="Q127" s="4">
        <f t="shared" si="111"/>
        <v>0</v>
      </c>
      <c r="R127">
        <f>IF('Raw data'!F127="పూర్తి",1,0)</f>
        <v>0</v>
      </c>
      <c r="T127" t="str">
        <f>IF('Raw data'!G127="",T126,TEXT(SUBSTITUTE(SUBSTITUTE('Raw data'!G127, "సూ.ఉ.",""),".",":"), "hh:mm:ss"))</f>
        <v>05:42:00</v>
      </c>
      <c r="U127" t="str">
        <f>IF('Raw data'!H127="",U126,TEXT(SUBSTITUTE(SUBSTITUTE('Raw data'!H127, "సూ.అ.",""),".",":") + TIME(12, 0, 0), "hh:mm:ss"))</f>
        <v>18:30:00</v>
      </c>
    </row>
    <row r="128" spans="1:21" x14ac:dyDescent="0.35">
      <c r="A128" s="1">
        <f t="shared" si="102"/>
        <v>45507</v>
      </c>
      <c r="B128">
        <f t="shared" si="103"/>
        <v>38</v>
      </c>
      <c r="C128">
        <f t="shared" si="91"/>
        <v>1</v>
      </c>
      <c r="D128">
        <f t="shared" si="104"/>
        <v>2</v>
      </c>
      <c r="E128">
        <f t="shared" si="105"/>
        <v>8</v>
      </c>
      <c r="F128">
        <f>IFERROR(INDEX(vaaram!$A$1:$A$8, MATCH('Raw data'!B128, vaaram!$D$1:$D$8, 0)), "Not Found")</f>
        <v>7</v>
      </c>
      <c r="G128">
        <f t="shared" si="106"/>
        <v>4</v>
      </c>
      <c r="H128">
        <f t="shared" si="107"/>
        <v>2</v>
      </c>
      <c r="I128">
        <f>IFERROR(INDEX(thidhi!$A$1:$A$16, MATCH('Raw data'!C128, thidhi!$C$1:$C$16, 0)), "Not Found")</f>
        <v>14</v>
      </c>
      <c r="J128" s="2">
        <f t="shared" si="108"/>
        <v>45506.655324074076</v>
      </c>
      <c r="K128" t="str">
        <f>IF('Raw data'!D128 = "పూర్తి", "", _xlfn.LET(
    _xlpm.RawData, 'Raw data'!D128,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A128 + TIME(_xlpm.HourPart, _xlpm.MinutePart, 0),
    _xlpm.AdjustedTime,
        IF(_xlpm.Prefix = "రా",
            IF(OR(_xlpm.HourPart=12,_xlpm.HourPart&lt;HOUR(T129)),A128+1,A128) + TIME(IF(_xlpm.HourPart &lt;= HOUR(T129), _xlpm.HourPart, _xlpm.HourPart + 12), _xlpm.MinutePart, 0),
        IF(_xlpm.Prefix = "తె",
            _xlpm.BaseTime + 1,
        IF(_xlpm.Prefix = "సా",
            A128 + TIME(12 + _xlpm.HourPart, _xlpm.MinutePart, 0),
        IF(LEFT(_xlpm.RawData, 1) = "ప",
            A128 + TIME(IF(AND(_xlpm.HourPart &gt;= HOUR(T129), _xlpm.HourPart &lt;= 12), _xlpm.HourPart, _xlpm.HourPart + 12), _xlpm.MinutePart, 0),
            _xlpm.BaseTime
        )))),
    _xlpm.isDateTime, ISNUMBER(DATEVALUE(K127)),
    _xlpm.adjustedResult,
        IF(AND(_xlpm.isDateTime, TEXT(_xlpm.AdjustedTime, "yyyy-MM-dd HH:mm") &lt; K127),
            _xlpm.AdjustedTime + 1,
            _xlpm.AdjustedTime),
    _xlpm.formattedResult, TEXT(_xlpm.adjustedResult, "yyyy-MM-dd HH:mm"),
    _xlpm.formattedResult
))</f>
        <v>2024-08-03 15:35</v>
      </c>
      <c r="L128" s="4">
        <f t="shared" si="109"/>
        <v>0</v>
      </c>
      <c r="M128">
        <f>IF('Raw data'!D128="పూర్తి",1,0)</f>
        <v>0</v>
      </c>
      <c r="N128">
        <f>IFERROR(INDEX(nakshatram!$A$1:$A$27, MATCH('Raw data'!E128, nakshatram!$C$1:$C$27, 0)), "Not Found")</f>
        <v>7</v>
      </c>
      <c r="O128" s="2">
        <f t="shared" si="110"/>
        <v>45506.51226851852</v>
      </c>
      <c r="P128" s="2" t="str">
        <f>IF('Raw data'!F128 = "పూర్తి", "", _xlfn.LET(
    _xlpm.RawData, 'Raw data'!F128,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A128 + TIME(_xlpm.HourPart, _xlpm.MinutePart, 0),
    _xlpm.AdjustedTime,
        IF(_xlpm.Prefix = "రా",
            IF(OR(_xlpm.HourPart=12,_xlpm.HourPart&lt;HOUR(T129)),A128+1,A128) + TIME(IF(_xlpm.HourPart &lt;= HOUR(T129), _xlpm.HourPart, _xlpm.HourPart + 12), _xlpm.MinutePart, 0),
        IF(_xlpm.Prefix = "తె",
            _xlpm.BaseTime + 1,
        IF(_xlpm.Prefix = "సా",
            A128 + TIME(12 + _xlpm.HourPart, _xlpm.MinutePart, 0),
        IF(LEFT(_xlpm.RawData, 1) = "ప",
            A128 + TIME(IF(AND(_xlpm.HourPart &gt;= HOUR(T129), _xlpm.HourPart &lt;= 12), _xlpm.HourPart, _xlpm.HourPart + 12), _xlpm.MinutePart, 0),
            _xlpm.BaseTime
        )))),
    _xlpm.isDateTime, ISNUMBER(DATEVALUE(P127)),
    _xlpm.adjustedResult,
        IF(AND(_xlpm.isDateTime, TEXT(_xlpm.AdjustedTime, "yyyy-MM-dd HH:mm") &lt; P127),
            _xlpm.AdjustedTime + 1,
            _xlpm.AdjustedTime),
    _xlpm.formattedResult, TEXT(_xlpm.adjustedResult, "yyyy-MM-dd HH:mm"),
    _xlpm.formattedResult
))</f>
        <v>2024-08-03 12:48</v>
      </c>
      <c r="Q128" s="4">
        <f t="shared" si="111"/>
        <v>0</v>
      </c>
      <c r="R128">
        <f>IF('Raw data'!F128="పూర్తి",1,0)</f>
        <v>0</v>
      </c>
      <c r="T128" t="str">
        <f>IF('Raw data'!G128="",T127,TEXT(SUBSTITUTE(SUBSTITUTE('Raw data'!G128, "సూ.ఉ.",""),".",":"), "hh:mm:ss"))</f>
        <v>05:42:00</v>
      </c>
      <c r="U128" t="str">
        <f>IF('Raw data'!H128="",U127,TEXT(SUBSTITUTE(SUBSTITUTE('Raw data'!H128, "సూ.అ.",""),".",":") + TIME(12, 0, 0), "hh:mm:ss"))</f>
        <v>18:30:00</v>
      </c>
    </row>
    <row r="129" spans="1:21" x14ac:dyDescent="0.35">
      <c r="A129" s="1">
        <f t="shared" si="102"/>
        <v>45508</v>
      </c>
      <c r="B129">
        <f t="shared" si="103"/>
        <v>38</v>
      </c>
      <c r="C129">
        <f t="shared" si="91"/>
        <v>1</v>
      </c>
      <c r="D129">
        <f t="shared" si="104"/>
        <v>2</v>
      </c>
      <c r="E129">
        <f t="shared" si="105"/>
        <v>8</v>
      </c>
      <c r="F129">
        <f>IFERROR(INDEX(vaaram!$A$1:$A$8, MATCH('Raw data'!B129, vaaram!$D$1:$D$8, 0)), "Not Found")</f>
        <v>1</v>
      </c>
      <c r="G129">
        <f t="shared" si="106"/>
        <v>4</v>
      </c>
      <c r="H129">
        <f t="shared" si="107"/>
        <v>2</v>
      </c>
      <c r="I129">
        <f>IFERROR(INDEX(thidhi!$A$1:$A$16, MATCH('Raw data'!C129, thidhi!$C$1:$C$16, 0)), "Not Found")</f>
        <v>16</v>
      </c>
      <c r="J129" s="2">
        <f t="shared" si="108"/>
        <v>45507.650462962964</v>
      </c>
      <c r="K129" t="str">
        <f>IF('Raw data'!D129 = "పూర్తి", "", _xlfn.LET(
    _xlpm.RawData, 'Raw data'!D129,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A129 + TIME(_xlpm.HourPart, _xlpm.MinutePart, 0),
    _xlpm.AdjustedTime,
        IF(_xlpm.Prefix = "రా",
            IF(OR(_xlpm.HourPart=12,_xlpm.HourPart&lt;HOUR(T130)),A129+1,A129) + TIME(IF(_xlpm.HourPart &lt;= HOUR(T130), _xlpm.HourPart, _xlpm.HourPart + 12), _xlpm.MinutePart, 0),
        IF(_xlpm.Prefix = "తె",
            _xlpm.BaseTime + 1,
        IF(_xlpm.Prefix = "సా",
            A129 + TIME(12 + _xlpm.HourPart, _xlpm.MinutePart, 0),
        IF(LEFT(_xlpm.RawData, 1) = "ప",
            A129 + TIME(IF(AND(_xlpm.HourPart &gt;= HOUR(T130), _xlpm.HourPart &lt;= 12), _xlpm.HourPart, _xlpm.HourPart + 12), _xlpm.MinutePart, 0),
            _xlpm.BaseTime
        )))),
    _xlpm.isDateTime, ISNUMBER(DATEVALUE(K128)),
    _xlpm.adjustedResult,
        IF(AND(_xlpm.isDateTime, TEXT(_xlpm.AdjustedTime, "yyyy-MM-dd HH:mm") &lt; K128),
            _xlpm.AdjustedTime + 1,
            _xlpm.AdjustedTime),
    _xlpm.formattedResult, TEXT(_xlpm.adjustedResult, "yyyy-MM-dd HH:mm"),
    _xlpm.formattedResult
))</f>
        <v>2024-08-04 15:59</v>
      </c>
      <c r="L129" s="4">
        <f t="shared" si="109"/>
        <v>0</v>
      </c>
      <c r="M129">
        <f>IF('Raw data'!D129="పూర్తి",1,0)</f>
        <v>0</v>
      </c>
      <c r="N129">
        <f>IFERROR(INDEX(nakshatram!$A$1:$A$27, MATCH('Raw data'!E129, nakshatram!$C$1:$C$27, 0)), "Not Found")</f>
        <v>8</v>
      </c>
      <c r="O129" s="2">
        <f t="shared" si="110"/>
        <v>45507.534490740742</v>
      </c>
      <c r="P129" s="2" t="str">
        <f>IF('Raw data'!F129 = "పూర్తి", "", _xlfn.LET(
    _xlpm.RawData, 'Raw data'!F129,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A129 + TIME(_xlpm.HourPart, _xlpm.MinutePart, 0),
    _xlpm.AdjustedTime,
        IF(_xlpm.Prefix = "రా",
            IF(OR(_xlpm.HourPart=12,_xlpm.HourPart&lt;HOUR(T130)),A129+1,A129) + TIME(IF(_xlpm.HourPart &lt;= HOUR(T130), _xlpm.HourPart, _xlpm.HourPart + 12), _xlpm.MinutePart, 0),
        IF(_xlpm.Prefix = "తె",
            _xlpm.BaseTime + 1,
        IF(_xlpm.Prefix = "సా",
            A129 + TIME(12 + _xlpm.HourPart, _xlpm.MinutePart, 0),
        IF(LEFT(_xlpm.RawData, 1) = "ప",
            A129 + TIME(IF(AND(_xlpm.HourPart &gt;= HOUR(T130), _xlpm.HourPart &lt;= 12), _xlpm.HourPart, _xlpm.HourPart + 12), _xlpm.MinutePart, 0),
            _xlpm.BaseTime
        )))),
    _xlpm.isDateTime, ISNUMBER(DATEVALUE(P128)),
    _xlpm.adjustedResult,
        IF(AND(_xlpm.isDateTime, TEXT(_xlpm.AdjustedTime, "yyyy-MM-dd HH:mm") &lt; P128),
            _xlpm.AdjustedTime + 1,
            _xlpm.AdjustedTime),
    _xlpm.formattedResult, TEXT(_xlpm.adjustedResult, "yyyy-MM-dd HH:mm"),
    _xlpm.formattedResult
))</f>
        <v>2024-08-04 13:50</v>
      </c>
      <c r="Q129" s="4">
        <f t="shared" si="111"/>
        <v>0</v>
      </c>
      <c r="R129">
        <f>IF('Raw data'!F129="పూర్తి",1,0)</f>
        <v>0</v>
      </c>
      <c r="T129" t="str">
        <f>IF('Raw data'!G129="",T128,TEXT(SUBSTITUTE(SUBSTITUTE('Raw data'!G129, "సూ.ఉ.",""),".",":"), "hh:mm:ss"))</f>
        <v>05:42:00</v>
      </c>
      <c r="U129" t="str">
        <f>IF('Raw data'!H129="",U128,TEXT(SUBSTITUTE(SUBSTITUTE('Raw data'!H129, "సూ.అ.",""),".",":") + TIME(12, 0, 0), "hh:mm:ss"))</f>
        <v>18:29:00</v>
      </c>
    </row>
    <row r="130" spans="1:21" x14ac:dyDescent="0.35">
      <c r="A130" s="1">
        <f t="shared" ref="A130:A162" si="112">IF(F130=F129,A129,A129+1)</f>
        <v>45509</v>
      </c>
      <c r="B130">
        <f t="shared" ref="B130:B162" si="113">IF(OR(D129=D130, D129&lt;D130),B129,B129+1)</f>
        <v>38</v>
      </c>
      <c r="C130">
        <f t="shared" si="91"/>
        <v>1</v>
      </c>
      <c r="D130">
        <f t="shared" ref="D130:D162" si="114">INT((G130+1)/2)</f>
        <v>3</v>
      </c>
      <c r="E130">
        <f t="shared" ref="E130:E162" si="115">MONTH(A130)</f>
        <v>8</v>
      </c>
      <c r="F130">
        <f>IFERROR(INDEX(vaaram!$A$1:$A$8, MATCH('Raw data'!B130, vaaram!$D$1:$D$8, 0)), "Not Found")</f>
        <v>2</v>
      </c>
      <c r="G130">
        <f t="shared" ref="G130:G162" si="116">IF(OR(H129=H130, H129&lt;H130),G129,IF(G129=12,1,G129+1))</f>
        <v>5</v>
      </c>
      <c r="H130">
        <f t="shared" ref="H130:H162" si="117">IF(I130&lt;I129,IF(I129=15,2,1),H129)</f>
        <v>1</v>
      </c>
      <c r="I130">
        <f>IFERROR(INDEX(thidhi!$A$1:$A$16, MATCH('Raw data'!C130, thidhi!$C$1:$C$16, 0)), "Not Found")</f>
        <v>1</v>
      </c>
      <c r="J130" s="2">
        <f t="shared" ref="J130:J162" si="118">IF(K130=K129,J129,IF(M129=0,K129+100/86400,""))</f>
        <v>45508.667129629634</v>
      </c>
      <c r="K130" t="str">
        <f>IF('Raw data'!D130 = "పూర్తి", "", _xlfn.LET(
    _xlpm.RawData, 'Raw data'!D130,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A130 + TIME(_xlpm.HourPart, _xlpm.MinutePart, 0),
    _xlpm.AdjustedTime,
        IF(_xlpm.Prefix = "రా",
            IF(OR(_xlpm.HourPart=12,_xlpm.HourPart&lt;HOUR(T131)),A130+1,A130) + TIME(IF(_xlpm.HourPart &lt;= HOUR(T131), _xlpm.HourPart, _xlpm.HourPart + 12), _xlpm.MinutePart, 0),
        IF(_xlpm.Prefix = "తె",
            _xlpm.BaseTime + 1,
        IF(_xlpm.Prefix = "సా",
            A130 + TIME(12 + _xlpm.HourPart, _xlpm.MinutePart, 0),
        IF(LEFT(_xlpm.RawData, 1) = "ప",
            A130 + TIME(IF(AND(_xlpm.HourPart &gt;= HOUR(T131), _xlpm.HourPart &lt;= 12), _xlpm.HourPart, _xlpm.HourPart + 12), _xlpm.MinutePart, 0),
            _xlpm.BaseTime
        )))),
    _xlpm.isDateTime, ISNUMBER(DATEVALUE(K129)),
    _xlpm.adjustedResult,
        IF(AND(_xlpm.isDateTime, TEXT(_xlpm.AdjustedTime, "yyyy-MM-dd HH:mm") &lt; K129),
            _xlpm.AdjustedTime + 1,
            _xlpm.AdjustedTime),
    _xlpm.formattedResult, TEXT(_xlpm.adjustedResult, "yyyy-MM-dd HH:mm"),
    _xlpm.formattedResult
))</f>
        <v>2024-08-05 16:52</v>
      </c>
      <c r="L130" s="4">
        <f t="shared" ref="L130:L162" si="119">IF(A130=A131,IF(I130&lt;&gt;I131,1,0),0)</f>
        <v>0</v>
      </c>
      <c r="M130">
        <f>IF('Raw data'!D130="పూర్తి",1,0)</f>
        <v>0</v>
      </c>
      <c r="N130">
        <f>IFERROR(INDEX(nakshatram!$A$1:$A$27, MATCH('Raw data'!E130, nakshatram!$C$1:$C$27, 0)), "Not Found")</f>
        <v>9</v>
      </c>
      <c r="O130" s="2">
        <f t="shared" ref="O130:O162" si="120">IF(P130=P129,O129,IF(R129=0,P129+100/86400,""))</f>
        <v>45508.577546296299</v>
      </c>
      <c r="P130" s="2" t="str">
        <f>IF('Raw data'!F130 = "పూర్తి", "", _xlfn.LET(
    _xlpm.RawData, 'Raw data'!F130,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A130 + TIME(_xlpm.HourPart, _xlpm.MinutePart, 0),
    _xlpm.AdjustedTime,
        IF(_xlpm.Prefix = "రా",
            IF(OR(_xlpm.HourPart=12,_xlpm.HourPart&lt;HOUR(T131)),A130+1,A130) + TIME(IF(_xlpm.HourPart &lt;= HOUR(T131), _xlpm.HourPart, _xlpm.HourPart + 12), _xlpm.MinutePart, 0),
        IF(_xlpm.Prefix = "తె",
            _xlpm.BaseTime + 1,
        IF(_xlpm.Prefix = "సా",
            A130 + TIME(12 + _xlpm.HourPart, _xlpm.MinutePart, 0),
        IF(LEFT(_xlpm.RawData, 1) = "ప",
            A130 + TIME(IF(AND(_xlpm.HourPart &gt;= HOUR(T131), _xlpm.HourPart &lt;= 12), _xlpm.HourPart, _xlpm.HourPart + 12), _xlpm.MinutePart, 0),
            _xlpm.BaseTime
        )))),
    _xlpm.isDateTime, ISNUMBER(DATEVALUE(P129)),
    _xlpm.adjustedResult,
        IF(AND(_xlpm.isDateTime, TEXT(_xlpm.AdjustedTime, "yyyy-MM-dd HH:mm") &lt; P129),
            _xlpm.AdjustedTime + 1,
            _xlpm.AdjustedTime),
    _xlpm.formattedResult, TEXT(_xlpm.adjustedResult, "yyyy-MM-dd HH:mm"),
    _xlpm.formattedResult
))</f>
        <v>2024-08-05 15:22</v>
      </c>
      <c r="Q130" s="4">
        <f t="shared" ref="Q130:Q162" si="121">IF(A130=A131,IF(N130&lt;&gt;N131,1,0),0)</f>
        <v>0</v>
      </c>
      <c r="R130">
        <f>IF('Raw data'!F130="పూర్తి",1,0)</f>
        <v>0</v>
      </c>
      <c r="T130" t="str">
        <f>IF('Raw data'!G130="",T129,TEXT(SUBSTITUTE(SUBSTITUTE('Raw data'!G130, "సూ.ఉ.",""),".",":"), "hh:mm:ss"))</f>
        <v>05:43:00</v>
      </c>
      <c r="U130" t="str">
        <f>IF('Raw data'!H130="",U129,TEXT(SUBSTITUTE(SUBSTITUTE('Raw data'!H130, "సూ.అ.",""),".",":") + TIME(12, 0, 0), "hh:mm:ss"))</f>
        <v>18:29:00</v>
      </c>
    </row>
    <row r="131" spans="1:21" x14ac:dyDescent="0.35">
      <c r="A131" s="1">
        <f t="shared" si="112"/>
        <v>45510</v>
      </c>
      <c r="B131">
        <f t="shared" si="113"/>
        <v>38</v>
      </c>
      <c r="C131">
        <f t="shared" si="91"/>
        <v>1</v>
      </c>
      <c r="D131">
        <f t="shared" si="114"/>
        <v>3</v>
      </c>
      <c r="E131">
        <f t="shared" si="115"/>
        <v>8</v>
      </c>
      <c r="F131">
        <f>IFERROR(INDEX(vaaram!$A$1:$A$8, MATCH('Raw data'!B131, vaaram!$D$1:$D$8, 0)), "Not Found")</f>
        <v>3</v>
      </c>
      <c r="G131">
        <f t="shared" si="116"/>
        <v>5</v>
      </c>
      <c r="H131">
        <f t="shared" si="117"/>
        <v>1</v>
      </c>
      <c r="I131">
        <f>IFERROR(INDEX(thidhi!$A$1:$A$16, MATCH('Raw data'!C131, thidhi!$C$1:$C$16, 0)), "Not Found")</f>
        <v>2</v>
      </c>
      <c r="J131" s="2">
        <f t="shared" si="118"/>
        <v>45509.703935185185</v>
      </c>
      <c r="K131" t="str">
        <f>IF('Raw data'!D131 = "పూర్తి", "", _xlfn.LET(
    _xlpm.RawData, 'Raw data'!D131,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A131 + TIME(_xlpm.HourPart, _xlpm.MinutePart, 0),
    _xlpm.AdjustedTime,
        IF(_xlpm.Prefix = "రా",
            IF(OR(_xlpm.HourPart=12,_xlpm.HourPart&lt;HOUR(T132)),A131+1,A131) + TIME(IF(_xlpm.HourPart &lt;= HOUR(T132), _xlpm.HourPart, _xlpm.HourPart + 12), _xlpm.MinutePart, 0),
        IF(_xlpm.Prefix = "తె",
            _xlpm.BaseTime + 1,
        IF(_xlpm.Prefix = "సా",
            A131 + TIME(12 + _xlpm.HourPart, _xlpm.MinutePart, 0),
        IF(LEFT(_xlpm.RawData, 1) = "ప",
            A131 + TIME(IF(AND(_xlpm.HourPart &gt;= HOUR(T132), _xlpm.HourPart &lt;= 12), _xlpm.HourPart, _xlpm.HourPart + 12), _xlpm.MinutePart, 0),
            _xlpm.BaseTime
        )))),
    _xlpm.isDateTime, ISNUMBER(DATEVALUE(K130)),
    _xlpm.adjustedResult,
        IF(AND(_xlpm.isDateTime, TEXT(_xlpm.AdjustedTime, "yyyy-MM-dd HH:mm") &lt; K130),
            _xlpm.AdjustedTime + 1,
            _xlpm.AdjustedTime),
    _xlpm.formattedResult, TEXT(_xlpm.adjustedResult, "yyyy-MM-dd HH:mm"),
    _xlpm.formattedResult
))</f>
        <v>2024-08-06 18:12</v>
      </c>
      <c r="L131" s="4">
        <f t="shared" si="119"/>
        <v>0</v>
      </c>
      <c r="M131">
        <f>IF('Raw data'!D131="పూర్తి",1,0)</f>
        <v>0</v>
      </c>
      <c r="N131">
        <f>IFERROR(INDEX(nakshatram!$A$1:$A$27, MATCH('Raw data'!E131, nakshatram!$C$1:$C$27, 0)), "Not Found")</f>
        <v>10</v>
      </c>
      <c r="O131" s="2">
        <f t="shared" si="120"/>
        <v>45509.641435185185</v>
      </c>
      <c r="P131" s="2" t="str">
        <f>IF('Raw data'!F131 = "పూర్తి", "", _xlfn.LET(
    _xlpm.RawData, 'Raw data'!F131,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A131 + TIME(_xlpm.HourPart, _xlpm.MinutePart, 0),
    _xlpm.AdjustedTime,
        IF(_xlpm.Prefix = "రా",
            IF(OR(_xlpm.HourPart=12,_xlpm.HourPart&lt;HOUR(T132)),A131+1,A131) + TIME(IF(_xlpm.HourPart &lt;= HOUR(T132), _xlpm.HourPart, _xlpm.HourPart + 12), _xlpm.MinutePart, 0),
        IF(_xlpm.Prefix = "తె",
            _xlpm.BaseTime + 1,
        IF(_xlpm.Prefix = "సా",
            A131 + TIME(12 + _xlpm.HourPart, _xlpm.MinutePart, 0),
        IF(LEFT(_xlpm.RawData, 1) = "ప",
            A131 + TIME(IF(AND(_xlpm.HourPart &gt;= HOUR(T132), _xlpm.HourPart &lt;= 12), _xlpm.HourPart, _xlpm.HourPart + 12), _xlpm.MinutePart, 0),
            _xlpm.BaseTime
        )))),
    _xlpm.isDateTime, ISNUMBER(DATEVALUE(P130)),
    _xlpm.adjustedResult,
        IF(AND(_xlpm.isDateTime, TEXT(_xlpm.AdjustedTime, "yyyy-MM-dd HH:mm") &lt; P130),
            _xlpm.AdjustedTime + 1,
            _xlpm.AdjustedTime),
    _xlpm.formattedResult, TEXT(_xlpm.adjustedResult, "yyyy-MM-dd HH:mm"),
    _xlpm.formattedResult
))</f>
        <v>2024-08-06 17:19</v>
      </c>
      <c r="Q131" s="4">
        <f t="shared" si="121"/>
        <v>0</v>
      </c>
      <c r="R131">
        <f>IF('Raw data'!F131="పూర్తి",1,0)</f>
        <v>0</v>
      </c>
      <c r="T131" t="str">
        <f>IF('Raw data'!G131="",T130,TEXT(SUBSTITUTE(SUBSTITUTE('Raw data'!G131, "సూ.ఉ.",""),".",":"), "hh:mm:ss"))</f>
        <v>05:43:00</v>
      </c>
      <c r="U131" t="str">
        <f>IF('Raw data'!H131="",U130,TEXT(SUBSTITUTE(SUBSTITUTE('Raw data'!H131, "సూ.అ.",""),".",":") + TIME(12, 0, 0), "hh:mm:ss"))</f>
        <v>18:28:00</v>
      </c>
    </row>
    <row r="132" spans="1:21" x14ac:dyDescent="0.35">
      <c r="A132" s="1">
        <f t="shared" si="112"/>
        <v>45511</v>
      </c>
      <c r="B132">
        <f t="shared" si="113"/>
        <v>38</v>
      </c>
      <c r="C132">
        <f t="shared" ref="C132:C195" si="122">C131</f>
        <v>1</v>
      </c>
      <c r="D132">
        <f t="shared" si="114"/>
        <v>3</v>
      </c>
      <c r="E132">
        <f t="shared" si="115"/>
        <v>8</v>
      </c>
      <c r="F132">
        <f>IFERROR(INDEX(vaaram!$A$1:$A$8, MATCH('Raw data'!B132, vaaram!$D$1:$D$8, 0)), "Not Found")</f>
        <v>4</v>
      </c>
      <c r="G132">
        <f t="shared" si="116"/>
        <v>5</v>
      </c>
      <c r="H132">
        <f t="shared" si="117"/>
        <v>1</v>
      </c>
      <c r="I132">
        <f>IFERROR(INDEX(thidhi!$A$1:$A$16, MATCH('Raw data'!C132, thidhi!$C$1:$C$16, 0)), "Not Found")</f>
        <v>3</v>
      </c>
      <c r="J132" s="2">
        <f t="shared" si="118"/>
        <v>45510.75949074074</v>
      </c>
      <c r="K132" t="str">
        <f>IF('Raw data'!D132 = "పూర్తి", "", _xlfn.LET(
    _xlpm.RawData, 'Raw data'!D132,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A132 + TIME(_xlpm.HourPart, _xlpm.MinutePart, 0),
    _xlpm.AdjustedTime,
        IF(_xlpm.Prefix = "రా",
            IF(OR(_xlpm.HourPart=12,_xlpm.HourPart&lt;HOUR(T133)),A132+1,A132) + TIME(IF(_xlpm.HourPart &lt;= HOUR(T133), _xlpm.HourPart, _xlpm.HourPart + 12), _xlpm.MinutePart, 0),
        IF(_xlpm.Prefix = "తె",
            _xlpm.BaseTime + 1,
        IF(_xlpm.Prefix = "సా",
            A132 + TIME(12 + _xlpm.HourPart, _xlpm.MinutePart, 0),
        IF(LEFT(_xlpm.RawData, 1) = "ప",
            A132 + TIME(IF(AND(_xlpm.HourPart &gt;= HOUR(T133), _xlpm.HourPart &lt;= 12), _xlpm.HourPart, _xlpm.HourPart + 12), _xlpm.MinutePart, 0),
            _xlpm.BaseTime
        )))),
    _xlpm.isDateTime, ISNUMBER(DATEVALUE(K131)),
    _xlpm.adjustedResult,
        IF(AND(_xlpm.isDateTime, TEXT(_xlpm.AdjustedTime, "yyyy-MM-dd HH:mm") &lt; K131),
            _xlpm.AdjustedTime + 1,
            _xlpm.AdjustedTime),
    _xlpm.formattedResult, TEXT(_xlpm.adjustedResult, "yyyy-MM-dd HH:mm"),
    _xlpm.formattedResult
))</f>
        <v>2024-08-07 19:54</v>
      </c>
      <c r="L132" s="4">
        <f t="shared" si="119"/>
        <v>0</v>
      </c>
      <c r="M132">
        <f>IF('Raw data'!D132="పూర్తి",1,0)</f>
        <v>0</v>
      </c>
      <c r="N132">
        <f>IFERROR(INDEX(nakshatram!$A$1:$A$27, MATCH('Raw data'!E132, nakshatram!$C$1:$C$27, 0)), "Not Found")</f>
        <v>11</v>
      </c>
      <c r="O132" s="2">
        <f t="shared" si="120"/>
        <v>45510.722685185188</v>
      </c>
      <c r="P132" s="2" t="str">
        <f>IF('Raw data'!F132 = "పూర్తి", "", _xlfn.LET(
    _xlpm.RawData, 'Raw data'!F132,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A132 + TIME(_xlpm.HourPart, _xlpm.MinutePart, 0),
    _xlpm.AdjustedTime,
        IF(_xlpm.Prefix = "రా",
            IF(OR(_xlpm.HourPart=12,_xlpm.HourPart&lt;HOUR(T133)),A132+1,A132) + TIME(IF(_xlpm.HourPart &lt;= HOUR(T133), _xlpm.HourPart, _xlpm.HourPart + 12), _xlpm.MinutePart, 0),
        IF(_xlpm.Prefix = "తె",
            _xlpm.BaseTime + 1,
        IF(_xlpm.Prefix = "సా",
            A132 + TIME(12 + _xlpm.HourPart, _xlpm.MinutePart, 0),
        IF(LEFT(_xlpm.RawData, 1) = "ప",
            A132 + TIME(IF(AND(_xlpm.HourPart &gt;= HOUR(T133), _xlpm.HourPart &lt;= 12), _xlpm.HourPart, _xlpm.HourPart + 12), _xlpm.MinutePart, 0),
            _xlpm.BaseTime
        )))),
    _xlpm.isDateTime, ISNUMBER(DATEVALUE(P131)),
    _xlpm.adjustedResult,
        IF(AND(_xlpm.isDateTime, TEXT(_xlpm.AdjustedTime, "yyyy-MM-dd HH:mm") &lt; P131),
            _xlpm.AdjustedTime + 1,
            _xlpm.AdjustedTime),
    _xlpm.formattedResult, TEXT(_xlpm.adjustedResult, "yyyy-MM-dd HH:mm"),
    _xlpm.formattedResult
))</f>
        <v>2024-08-07 19:38</v>
      </c>
      <c r="Q132" s="4">
        <f t="shared" si="121"/>
        <v>0</v>
      </c>
      <c r="R132">
        <f>IF('Raw data'!F132="పూర్తి",1,0)</f>
        <v>0</v>
      </c>
      <c r="T132" t="str">
        <f>IF('Raw data'!G132="",T131,TEXT(SUBSTITUTE(SUBSTITUTE('Raw data'!G132, "సూ.ఉ.",""),".",":"), "hh:mm:ss"))</f>
        <v>05:44:00</v>
      </c>
      <c r="U132" t="str">
        <f>IF('Raw data'!H132="",U131,TEXT(SUBSTITUTE(SUBSTITUTE('Raw data'!H132, "సూ.అ.",""),".",":") + TIME(12, 0, 0), "hh:mm:ss"))</f>
        <v>18:28:00</v>
      </c>
    </row>
    <row r="133" spans="1:21" x14ac:dyDescent="0.35">
      <c r="A133" s="1">
        <f t="shared" si="112"/>
        <v>45512</v>
      </c>
      <c r="B133">
        <f t="shared" si="113"/>
        <v>38</v>
      </c>
      <c r="C133">
        <f t="shared" si="122"/>
        <v>1</v>
      </c>
      <c r="D133">
        <f t="shared" si="114"/>
        <v>3</v>
      </c>
      <c r="E133">
        <f t="shared" si="115"/>
        <v>8</v>
      </c>
      <c r="F133">
        <f>IFERROR(INDEX(vaaram!$A$1:$A$8, MATCH('Raw data'!B133, vaaram!$D$1:$D$8, 0)), "Not Found")</f>
        <v>5</v>
      </c>
      <c r="G133">
        <f t="shared" si="116"/>
        <v>5</v>
      </c>
      <c r="H133">
        <f t="shared" si="117"/>
        <v>1</v>
      </c>
      <c r="I133">
        <f>IFERROR(INDEX(thidhi!$A$1:$A$16, MATCH('Raw data'!C133, thidhi!$C$1:$C$16, 0)), "Not Found")</f>
        <v>4</v>
      </c>
      <c r="J133" s="2">
        <f t="shared" si="118"/>
        <v>45511.830324074079</v>
      </c>
      <c r="K133" t="str">
        <f>IF('Raw data'!D133 = "పూర్తి", "", _xlfn.LET(
    _xlpm.RawData, 'Raw data'!D133,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A133 + TIME(_xlpm.HourPart, _xlpm.MinutePart, 0),
    _xlpm.AdjustedTime,
        IF(_xlpm.Prefix = "రా",
            IF(OR(_xlpm.HourPart=12,_xlpm.HourPart&lt;HOUR(T134)),A133+1,A133) + TIME(IF(_xlpm.HourPart &lt;= HOUR(T134), _xlpm.HourPart, _xlpm.HourPart + 12), _xlpm.MinutePart, 0),
        IF(_xlpm.Prefix = "తె",
            _xlpm.BaseTime + 1,
        IF(_xlpm.Prefix = "సా",
            A133 + TIME(12 + _xlpm.HourPart, _xlpm.MinutePart, 0),
        IF(LEFT(_xlpm.RawData, 1) = "ప",
            A133 + TIME(IF(AND(_xlpm.HourPart &gt;= HOUR(T134), _xlpm.HourPart &lt;= 12), _xlpm.HourPart, _xlpm.HourPart + 12), _xlpm.MinutePart, 0),
            _xlpm.BaseTime
        )))),
    _xlpm.isDateTime, ISNUMBER(DATEVALUE(K132)),
    _xlpm.adjustedResult,
        IF(AND(_xlpm.isDateTime, TEXT(_xlpm.AdjustedTime, "yyyy-MM-dd HH:mm") &lt; K132),
            _xlpm.AdjustedTime + 1,
            _xlpm.AdjustedTime),
    _xlpm.formattedResult, TEXT(_xlpm.adjustedResult, "yyyy-MM-dd HH:mm"),
    _xlpm.formattedResult
))</f>
        <v>2024-08-08 21:51</v>
      </c>
      <c r="L133" s="4">
        <f t="shared" si="119"/>
        <v>0</v>
      </c>
      <c r="M133">
        <f>IF('Raw data'!D133="పూర్తి",1,0)</f>
        <v>0</v>
      </c>
      <c r="N133">
        <f>IFERROR(INDEX(nakshatram!$A$1:$A$27, MATCH('Raw data'!E133, nakshatram!$C$1:$C$27, 0)), "Not Found")</f>
        <v>12</v>
      </c>
      <c r="O133" s="2">
        <f t="shared" si="120"/>
        <v>45511.819212962968</v>
      </c>
      <c r="P133" s="2" t="str">
        <f>IF('Raw data'!F133 = "పూర్తి", "", _xlfn.LET(
    _xlpm.RawData, 'Raw data'!F133,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A133 + TIME(_xlpm.HourPart, _xlpm.MinutePart, 0),
    _xlpm.AdjustedTime,
        IF(_xlpm.Prefix = "రా",
            IF(OR(_xlpm.HourPart=12,_xlpm.HourPart&lt;HOUR(T134)),A133+1,A133) + TIME(IF(_xlpm.HourPart &lt;= HOUR(T134), _xlpm.HourPart, _xlpm.HourPart + 12), _xlpm.MinutePart, 0),
        IF(_xlpm.Prefix = "తె",
            _xlpm.BaseTime + 1,
        IF(_xlpm.Prefix = "సా",
            A133 + TIME(12 + _xlpm.HourPart, _xlpm.MinutePart, 0),
        IF(LEFT(_xlpm.RawData, 1) = "ప",
            A133 + TIME(IF(AND(_xlpm.HourPart &gt;= HOUR(T134), _xlpm.HourPart &lt;= 12), _xlpm.HourPart, _xlpm.HourPart + 12), _xlpm.MinutePart, 0),
            _xlpm.BaseTime
        )))),
    _xlpm.isDateTime, ISNUMBER(DATEVALUE(P132)),
    _xlpm.adjustedResult,
        IF(AND(_xlpm.isDateTime, TEXT(_xlpm.AdjustedTime, "yyyy-MM-dd HH:mm") &lt; P132),
            _xlpm.AdjustedTime + 1,
            _xlpm.AdjustedTime),
    _xlpm.formattedResult, TEXT(_xlpm.adjustedResult, "yyyy-MM-dd HH:mm"),
    _xlpm.formattedResult
))</f>
        <v>2024-08-08 22:10</v>
      </c>
      <c r="Q133" s="4">
        <f t="shared" si="121"/>
        <v>0</v>
      </c>
      <c r="R133">
        <f>IF('Raw data'!F133="పూర్తి",1,0)</f>
        <v>0</v>
      </c>
      <c r="T133" t="str">
        <f>IF('Raw data'!G133="",T132,TEXT(SUBSTITUTE(SUBSTITUTE('Raw data'!G133, "సూ.ఉ.",""),".",":"), "hh:mm:ss"))</f>
        <v>05:44:00</v>
      </c>
      <c r="U133" t="str">
        <f>IF('Raw data'!H133="",U132,TEXT(SUBSTITUTE(SUBSTITUTE('Raw data'!H133, "సూ.అ.",""),".",":") + TIME(12, 0, 0), "hh:mm:ss"))</f>
        <v>18:28:00</v>
      </c>
    </row>
    <row r="134" spans="1:21" x14ac:dyDescent="0.35">
      <c r="A134" s="1">
        <f t="shared" si="112"/>
        <v>45513</v>
      </c>
      <c r="B134">
        <f t="shared" si="113"/>
        <v>38</v>
      </c>
      <c r="C134">
        <f t="shared" si="122"/>
        <v>1</v>
      </c>
      <c r="D134">
        <f t="shared" si="114"/>
        <v>3</v>
      </c>
      <c r="E134">
        <f t="shared" si="115"/>
        <v>8</v>
      </c>
      <c r="F134">
        <f>IFERROR(INDEX(vaaram!$A$1:$A$8, MATCH('Raw data'!B134, vaaram!$D$1:$D$8, 0)), "Not Found")</f>
        <v>6</v>
      </c>
      <c r="G134">
        <f t="shared" si="116"/>
        <v>5</v>
      </c>
      <c r="H134">
        <f t="shared" si="117"/>
        <v>1</v>
      </c>
      <c r="I134">
        <f>IFERROR(INDEX(thidhi!$A$1:$A$16, MATCH('Raw data'!C134, thidhi!$C$1:$C$16, 0)), "Not Found")</f>
        <v>5</v>
      </c>
      <c r="J134" s="2">
        <f t="shared" si="118"/>
        <v>45512.911574074074</v>
      </c>
      <c r="K134" t="str">
        <f>IF('Raw data'!D134 = "పూర్తి", "", _xlfn.LET(
    _xlpm.RawData, 'Raw data'!D134,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A134 + TIME(_xlpm.HourPart, _xlpm.MinutePart, 0),
    _xlpm.AdjustedTime,
        IF(_xlpm.Prefix = "రా",
            IF(OR(_xlpm.HourPart=12,_xlpm.HourPart&lt;HOUR(T135)),A134+1,A134) + TIME(IF(_xlpm.HourPart &lt;= HOUR(T135), _xlpm.HourPart, _xlpm.HourPart + 12), _xlpm.MinutePart, 0),
        IF(_xlpm.Prefix = "తె",
            _xlpm.BaseTime + 1,
        IF(_xlpm.Prefix = "సా",
            A134 + TIME(12 + _xlpm.HourPart, _xlpm.MinutePart, 0),
        IF(LEFT(_xlpm.RawData, 1) = "ప",
            A134 + TIME(IF(AND(_xlpm.HourPart &gt;= HOUR(T135), _xlpm.HourPart &lt;= 12), _xlpm.HourPart, _xlpm.HourPart + 12), _xlpm.MinutePart, 0),
            _xlpm.BaseTime
        )))),
    _xlpm.isDateTime, ISNUMBER(DATEVALUE(K133)),
    _xlpm.adjustedResult,
        IF(AND(_xlpm.isDateTime, TEXT(_xlpm.AdjustedTime, "yyyy-MM-dd HH:mm") &lt; K133),
            _xlpm.AdjustedTime + 1,
            _xlpm.AdjustedTime),
    _xlpm.formattedResult, TEXT(_xlpm.adjustedResult, "yyyy-MM-dd HH:mm"),
    _xlpm.formattedResult
))</f>
        <v>2024-08-09 23:50</v>
      </c>
      <c r="L134" s="4">
        <f t="shared" si="119"/>
        <v>0</v>
      </c>
      <c r="M134">
        <f>IF('Raw data'!D134="పూర్తి",1,0)</f>
        <v>0</v>
      </c>
      <c r="N134">
        <f>IFERROR(INDEX(nakshatram!$A$1:$A$27, MATCH('Raw data'!E134, nakshatram!$C$1:$C$27, 0)), "Not Found")</f>
        <v>13</v>
      </c>
      <c r="O134" s="2">
        <f t="shared" si="120"/>
        <v>45512.924768518518</v>
      </c>
      <c r="P134" s="2" t="str">
        <f>IF('Raw data'!F134 = "పూర్తి", "", _xlfn.LET(
    _xlpm.RawData, 'Raw data'!F134,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A134 + TIME(_xlpm.HourPart, _xlpm.MinutePart, 0),
    _xlpm.AdjustedTime,
        IF(_xlpm.Prefix = "రా",
            IF(OR(_xlpm.HourPart=12,_xlpm.HourPart&lt;HOUR(T135)),A134+1,A134) + TIME(IF(_xlpm.HourPart &lt;= HOUR(T135), _xlpm.HourPart, _xlpm.HourPart + 12), _xlpm.MinutePart, 0),
        IF(_xlpm.Prefix = "తె",
            _xlpm.BaseTime + 1,
        IF(_xlpm.Prefix = "సా",
            A134 + TIME(12 + _xlpm.HourPart, _xlpm.MinutePart, 0),
        IF(LEFT(_xlpm.RawData, 1) = "ప",
            A134 + TIME(IF(AND(_xlpm.HourPart &gt;= HOUR(T135), _xlpm.HourPart &lt;= 12), _xlpm.HourPart, _xlpm.HourPart + 12), _xlpm.MinutePart, 0),
            _xlpm.BaseTime
        )))),
    _xlpm.isDateTime, ISNUMBER(DATEVALUE(P133)),
    _xlpm.adjustedResult,
        IF(AND(_xlpm.isDateTime, TEXT(_xlpm.AdjustedTime, "yyyy-MM-dd HH:mm") &lt; P133),
            _xlpm.AdjustedTime + 1,
            _xlpm.AdjustedTime),
    _xlpm.formattedResult, TEXT(_xlpm.adjustedResult, "yyyy-MM-dd HH:mm"),
    _xlpm.formattedResult
))</f>
        <v>2024-08-10 00:46</v>
      </c>
      <c r="Q134" s="4">
        <f t="shared" si="121"/>
        <v>0</v>
      </c>
      <c r="R134">
        <f>IF('Raw data'!F134="పూర్తి",1,0)</f>
        <v>0</v>
      </c>
      <c r="T134" t="str">
        <f>IF('Raw data'!G134="",T133,TEXT(SUBSTITUTE(SUBSTITUTE('Raw data'!G134, "సూ.ఉ.",""),".",":"), "hh:mm:ss"))</f>
        <v>05:44:00</v>
      </c>
      <c r="U134" t="str">
        <f>IF('Raw data'!H134="",U133,TEXT(SUBSTITUTE(SUBSTITUTE('Raw data'!H134, "సూ.అ.",""),".",":") + TIME(12, 0, 0), "hh:mm:ss"))</f>
        <v>18:27:00</v>
      </c>
    </row>
    <row r="135" spans="1:21" x14ac:dyDescent="0.35">
      <c r="A135" s="1">
        <f t="shared" si="112"/>
        <v>45514</v>
      </c>
      <c r="B135">
        <f t="shared" si="113"/>
        <v>38</v>
      </c>
      <c r="C135">
        <f t="shared" si="122"/>
        <v>1</v>
      </c>
      <c r="D135">
        <f t="shared" si="114"/>
        <v>3</v>
      </c>
      <c r="E135">
        <f t="shared" si="115"/>
        <v>8</v>
      </c>
      <c r="F135">
        <f>IFERROR(INDEX(vaaram!$A$1:$A$8, MATCH('Raw data'!B135, vaaram!$D$1:$D$8, 0)), "Not Found")</f>
        <v>7</v>
      </c>
      <c r="G135">
        <f t="shared" si="116"/>
        <v>5</v>
      </c>
      <c r="H135">
        <f t="shared" si="117"/>
        <v>1</v>
      </c>
      <c r="I135">
        <f>IFERROR(INDEX(thidhi!$A$1:$A$16, MATCH('Raw data'!C135, thidhi!$C$1:$C$16, 0)), "Not Found")</f>
        <v>6</v>
      </c>
      <c r="J135" s="2">
        <f t="shared" si="118"/>
        <v>45513.994212962964</v>
      </c>
      <c r="K135" t="str">
        <f>IF('Raw data'!D135 = "పూర్తి", "", _xlfn.LET(
    _xlpm.RawData, 'Raw data'!D135,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A135 + TIME(_xlpm.HourPart, _xlpm.MinutePart, 0),
    _xlpm.AdjustedTime,
        IF(_xlpm.Prefix = "రా",
            IF(OR(_xlpm.HourPart=12,_xlpm.HourPart&lt;HOUR(T136)),A135+1,A135) + TIME(IF(_xlpm.HourPart &lt;= HOUR(T136), _xlpm.HourPart, _xlpm.HourPart + 12), _xlpm.MinutePart, 0),
        IF(_xlpm.Prefix = "తె",
            _xlpm.BaseTime + 1,
        IF(_xlpm.Prefix = "సా",
            A135 + TIME(12 + _xlpm.HourPart, _xlpm.MinutePart, 0),
        IF(LEFT(_xlpm.RawData, 1) = "ప",
            A135 + TIME(IF(AND(_xlpm.HourPart &gt;= HOUR(T136), _xlpm.HourPart &lt;= 12), _xlpm.HourPart, _xlpm.HourPart + 12), _xlpm.MinutePart, 0),
            _xlpm.BaseTime
        )))),
    _xlpm.isDateTime, ISNUMBER(DATEVALUE(K134)),
    _xlpm.adjustedResult,
        IF(AND(_xlpm.isDateTime, TEXT(_xlpm.AdjustedTime, "yyyy-MM-dd HH:mm") &lt; K134),
            _xlpm.AdjustedTime + 1,
            _xlpm.AdjustedTime),
    _xlpm.formattedResult, TEXT(_xlpm.adjustedResult, "yyyy-MM-dd HH:mm"),
    _xlpm.formattedResult
))</f>
        <v>2024-08-11 01:46</v>
      </c>
      <c r="L135" s="4">
        <f t="shared" si="119"/>
        <v>0</v>
      </c>
      <c r="M135">
        <f>IF('Raw data'!D135="పూర్తి",1,0)</f>
        <v>0</v>
      </c>
      <c r="N135">
        <f>IFERROR(INDEX(nakshatram!$A$1:$A$27, MATCH('Raw data'!E135, nakshatram!$C$1:$C$27, 0)), "Not Found")</f>
        <v>14</v>
      </c>
      <c r="O135" s="2">
        <f t="shared" si="120"/>
        <v>45514.033101851855</v>
      </c>
      <c r="P135" s="2" t="str">
        <f>IF('Raw data'!F135 = "పూర్తి", "", _xlfn.LET(
    _xlpm.RawData, 'Raw data'!F135,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A135 + TIME(_xlpm.HourPart, _xlpm.MinutePart, 0),
    _xlpm.AdjustedTime,
        IF(_xlpm.Prefix = "రా",
            IF(OR(_xlpm.HourPart=12,_xlpm.HourPart&lt;HOUR(T136)),A135+1,A135) + TIME(IF(_xlpm.HourPart &lt;= HOUR(T136), _xlpm.HourPart, _xlpm.HourPart + 12), _xlpm.MinutePart, 0),
        IF(_xlpm.Prefix = "తె",
            _xlpm.BaseTime + 1,
        IF(_xlpm.Prefix = "సా",
            A135 + TIME(12 + _xlpm.HourPart, _xlpm.MinutePart, 0),
        IF(LEFT(_xlpm.RawData, 1) = "ప",
            A135 + TIME(IF(AND(_xlpm.HourPart &gt;= HOUR(T136), _xlpm.HourPart &lt;= 12), _xlpm.HourPart, _xlpm.HourPart + 12), _xlpm.MinutePart, 0),
            _xlpm.BaseTime
        )))),
    _xlpm.isDateTime, ISNUMBER(DATEVALUE(P134)),
    _xlpm.adjustedResult,
        IF(AND(_xlpm.isDateTime, TEXT(_xlpm.AdjustedTime, "yyyy-MM-dd HH:mm") &lt; P134),
            _xlpm.AdjustedTime + 1,
            _xlpm.AdjustedTime),
    _xlpm.formattedResult, TEXT(_xlpm.adjustedResult, "yyyy-MM-dd HH:mm"),
    _xlpm.formattedResult
))</f>
        <v>2024-08-11 03:17</v>
      </c>
      <c r="Q135" s="4">
        <f t="shared" si="121"/>
        <v>0</v>
      </c>
      <c r="R135">
        <f>IF('Raw data'!F135="పూర్తి",1,0)</f>
        <v>0</v>
      </c>
      <c r="T135" t="str">
        <f>IF('Raw data'!G135="",T134,TEXT(SUBSTITUTE(SUBSTITUTE('Raw data'!G135, "సూ.ఉ.",""),".",":"), "hh:mm:ss"))</f>
        <v>05:44:00</v>
      </c>
      <c r="U135" t="str">
        <f>IF('Raw data'!H135="",U134,TEXT(SUBSTITUTE(SUBSTITUTE('Raw data'!H135, "సూ.అ.",""),".",":") + TIME(12, 0, 0), "hh:mm:ss"))</f>
        <v>18:27:00</v>
      </c>
    </row>
    <row r="136" spans="1:21" x14ac:dyDescent="0.35">
      <c r="A136" s="1">
        <f t="shared" si="112"/>
        <v>45515</v>
      </c>
      <c r="B136">
        <f t="shared" si="113"/>
        <v>38</v>
      </c>
      <c r="C136">
        <f t="shared" si="122"/>
        <v>1</v>
      </c>
      <c r="D136">
        <f t="shared" si="114"/>
        <v>3</v>
      </c>
      <c r="E136">
        <f t="shared" si="115"/>
        <v>8</v>
      </c>
      <c r="F136">
        <f>IFERROR(INDEX(vaaram!$A$1:$A$8, MATCH('Raw data'!B136, vaaram!$D$1:$D$8, 0)), "Not Found")</f>
        <v>1</v>
      </c>
      <c r="G136">
        <f t="shared" si="116"/>
        <v>5</v>
      </c>
      <c r="H136">
        <f t="shared" si="117"/>
        <v>1</v>
      </c>
      <c r="I136">
        <f>IFERROR(INDEX(thidhi!$A$1:$A$16, MATCH('Raw data'!C136, thidhi!$C$1:$C$16, 0)), "Not Found")</f>
        <v>7</v>
      </c>
      <c r="J136" s="2">
        <f t="shared" si="118"/>
        <v>45515.07476851852</v>
      </c>
      <c r="K136" t="str">
        <f>IF('Raw data'!D136 = "పూర్తి", "", _xlfn.LET(
    _xlpm.RawData, 'Raw data'!D136,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A136 + TIME(_xlpm.HourPart, _xlpm.MinutePart, 0),
    _xlpm.AdjustedTime,
        IF(_xlpm.Prefix = "రా",
            IF(OR(_xlpm.HourPart=12,_xlpm.HourPart&lt;HOUR(T137)),A136+1,A136) + TIME(IF(_xlpm.HourPart &lt;= HOUR(T137), _xlpm.HourPart, _xlpm.HourPart + 12), _xlpm.MinutePart, 0),
        IF(_xlpm.Prefix = "తె",
            _xlpm.BaseTime + 1,
        IF(_xlpm.Prefix = "సా",
            A136 + TIME(12 + _xlpm.HourPart, _xlpm.MinutePart, 0),
        IF(LEFT(_xlpm.RawData, 1) = "ప",
            A136 + TIME(IF(AND(_xlpm.HourPart &gt;= HOUR(T137), _xlpm.HourPart &lt;= 12), _xlpm.HourPart, _xlpm.HourPart + 12), _xlpm.MinutePart, 0),
            _xlpm.BaseTime
        )))),
    _xlpm.isDateTime, ISNUMBER(DATEVALUE(K135)),
    _xlpm.adjustedResult,
        IF(AND(_xlpm.isDateTime, TEXT(_xlpm.AdjustedTime, "yyyy-MM-dd HH:mm") &lt; K135),
            _xlpm.AdjustedTime + 1,
            _xlpm.AdjustedTime),
    _xlpm.formattedResult, TEXT(_xlpm.adjustedResult, "yyyy-MM-dd HH:mm"),
    _xlpm.formattedResult
))</f>
        <v>2024-08-12 03:26</v>
      </c>
      <c r="L136" s="4">
        <f t="shared" si="119"/>
        <v>0</v>
      </c>
      <c r="M136">
        <f>IF('Raw data'!D136="పూర్తి",1,0)</f>
        <v>0</v>
      </c>
      <c r="N136">
        <f>IFERROR(INDEX(nakshatram!$A$1:$A$27, MATCH('Raw data'!E136, nakshatram!$C$1:$C$27, 0)), "Not Found")</f>
        <v>15</v>
      </c>
      <c r="O136" s="2">
        <f t="shared" si="120"/>
        <v>45515.137962962966</v>
      </c>
      <c r="P136" s="2" t="str">
        <f>IF('Raw data'!F136 = "పూర్తి", "", _xlfn.LET(
    _xlpm.RawData, 'Raw data'!F136,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A136 + TIME(_xlpm.HourPart, _xlpm.MinutePart, 0),
    _xlpm.AdjustedTime,
        IF(_xlpm.Prefix = "రా",
            IF(OR(_xlpm.HourPart=12,_xlpm.HourPart&lt;HOUR(T137)),A136+1,A136) + TIME(IF(_xlpm.HourPart &lt;= HOUR(T137), _xlpm.HourPart, _xlpm.HourPart + 12), _xlpm.MinutePart, 0),
        IF(_xlpm.Prefix = "తె",
            _xlpm.BaseTime + 1,
        IF(_xlpm.Prefix = "సా",
            A136 + TIME(12 + _xlpm.HourPart, _xlpm.MinutePart, 0),
        IF(LEFT(_xlpm.RawData, 1) = "ప",
            A136 + TIME(IF(AND(_xlpm.HourPart &gt;= HOUR(T137), _xlpm.HourPart &lt;= 12), _xlpm.HourPart, _xlpm.HourPart + 12), _xlpm.MinutePart, 0),
            _xlpm.BaseTime
        )))),
    _xlpm.isDateTime, ISNUMBER(DATEVALUE(P135)),
    _xlpm.adjustedResult,
        IF(AND(_xlpm.isDateTime, TEXT(_xlpm.AdjustedTime, "yyyy-MM-dd HH:mm") &lt; P135),
            _xlpm.AdjustedTime + 1,
            _xlpm.AdjustedTime),
    _xlpm.formattedResult, TEXT(_xlpm.adjustedResult, "yyyy-MM-dd HH:mm"),
    _xlpm.formattedResult
))</f>
        <v>2024-08-12 05:33</v>
      </c>
      <c r="Q136" s="4">
        <f t="shared" si="121"/>
        <v>0</v>
      </c>
      <c r="R136">
        <f>IF('Raw data'!F136="పూర్తి",1,0)</f>
        <v>0</v>
      </c>
      <c r="T136" t="str">
        <f>IF('Raw data'!G136="",T135,TEXT(SUBSTITUTE(SUBSTITUTE('Raw data'!G136, "సూ.ఉ.",""),".",":"), "hh:mm:ss"))</f>
        <v>05:45:00</v>
      </c>
      <c r="U136" t="str">
        <f>IF('Raw data'!H136="",U135,TEXT(SUBSTITUTE(SUBSTITUTE('Raw data'!H136, "సూ.అ.",""),".",":") + TIME(12, 0, 0), "hh:mm:ss"))</f>
        <v>18:26:00</v>
      </c>
    </row>
    <row r="137" spans="1:21" x14ac:dyDescent="0.35">
      <c r="A137" s="1">
        <f t="shared" si="112"/>
        <v>45516</v>
      </c>
      <c r="B137">
        <f t="shared" si="113"/>
        <v>38</v>
      </c>
      <c r="C137">
        <f t="shared" si="122"/>
        <v>1</v>
      </c>
      <c r="D137">
        <f t="shared" si="114"/>
        <v>3</v>
      </c>
      <c r="E137">
        <f t="shared" si="115"/>
        <v>8</v>
      </c>
      <c r="F137">
        <f>IFERROR(INDEX(vaaram!$A$1:$A$8, MATCH('Raw data'!B137, vaaram!$D$1:$D$8, 0)), "Not Found")</f>
        <v>2</v>
      </c>
      <c r="G137">
        <f t="shared" si="116"/>
        <v>5</v>
      </c>
      <c r="H137">
        <f t="shared" si="117"/>
        <v>1</v>
      </c>
      <c r="I137">
        <f>IFERROR(INDEX(thidhi!$A$1:$A$16, MATCH('Raw data'!C137, thidhi!$C$1:$C$16, 0)), "Not Found")</f>
        <v>8</v>
      </c>
      <c r="J137" s="2">
        <f t="shared" si="118"/>
        <v>45516.144212962965</v>
      </c>
      <c r="K137" t="str">
        <f>IF('Raw data'!D137 = "పూర్తి", "", _xlfn.LET(
    _xlpm.RawData, 'Raw data'!D137,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A137 + TIME(_xlpm.HourPart, _xlpm.MinutePart, 0),
    _xlpm.AdjustedTime,
        IF(_xlpm.Prefix = "రా",
            IF(OR(_xlpm.HourPart=12,_xlpm.HourPart&lt;HOUR(T138)),A137+1,A137) + TIME(IF(_xlpm.HourPart &lt;= HOUR(T138), _xlpm.HourPart, _xlpm.HourPart + 12), _xlpm.MinutePart, 0),
        IF(_xlpm.Prefix = "తె",
            _xlpm.BaseTime + 1,
        IF(_xlpm.Prefix = "సా",
            A137 + TIME(12 + _xlpm.HourPart, _xlpm.MinutePart, 0),
        IF(LEFT(_xlpm.RawData, 1) = "ప",
            A137 + TIME(IF(AND(_xlpm.HourPart &gt;= HOUR(T138), _xlpm.HourPart &lt;= 12), _xlpm.HourPart, _xlpm.HourPart + 12), _xlpm.MinutePart, 0),
            _xlpm.BaseTime
        )))),
    _xlpm.isDateTime, ISNUMBER(DATEVALUE(K136)),
    _xlpm.adjustedResult,
        IF(AND(_xlpm.isDateTime, TEXT(_xlpm.AdjustedTime, "yyyy-MM-dd HH:mm") &lt; K136),
            _xlpm.AdjustedTime + 1,
            _xlpm.AdjustedTime),
    _xlpm.formattedResult, TEXT(_xlpm.adjustedResult, "yyyy-MM-dd HH:mm"),
    _xlpm.formattedResult
))</f>
        <v>2024-08-13 04:44</v>
      </c>
      <c r="L137" s="4">
        <f t="shared" si="119"/>
        <v>0</v>
      </c>
      <c r="M137">
        <f>IF('Raw data'!D137="పూర్తి",1,0)</f>
        <v>0</v>
      </c>
      <c r="N137">
        <f>IFERROR(INDEX(nakshatram!$A$1:$A$27, MATCH('Raw data'!E137, nakshatram!$C$1:$C$27, 0)), "Not Found")</f>
        <v>16</v>
      </c>
      <c r="O137" s="2">
        <f t="shared" si="120"/>
        <v>45516.232407407406</v>
      </c>
      <c r="P137" s="2" t="str">
        <f>IF('Raw data'!F137 = "పూర్తి", "", _xlfn.LET(
    _xlpm.RawData, 'Raw data'!F137,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A137 + TIME(_xlpm.HourPart, _xlpm.MinutePart, 0),
    _xlpm.AdjustedTime,
        IF(_xlpm.Prefix = "రా",
            IF(OR(_xlpm.HourPart=12,_xlpm.HourPart&lt;HOUR(T138)),A137+1,A137) + TIME(IF(_xlpm.HourPart &lt;= HOUR(T138), _xlpm.HourPart, _xlpm.HourPart + 12), _xlpm.MinutePart, 0),
        IF(_xlpm.Prefix = "తె",
            _xlpm.BaseTime + 1,
        IF(_xlpm.Prefix = "సా",
            A137 + TIME(12 + _xlpm.HourPart, _xlpm.MinutePart, 0),
        IF(LEFT(_xlpm.RawData, 1) = "ప",
            A137 + TIME(IF(AND(_xlpm.HourPart &gt;= HOUR(T138), _xlpm.HourPart &lt;= 12), _xlpm.HourPart, _xlpm.HourPart + 12), _xlpm.MinutePart, 0),
            _xlpm.BaseTime
        )))),
    _xlpm.isDateTime, ISNUMBER(DATEVALUE(P136)),
    _xlpm.adjustedResult,
        IF(AND(_xlpm.isDateTime, TEXT(_xlpm.AdjustedTime, "yyyy-MM-dd HH:mm") &lt; P136),
            _xlpm.AdjustedTime + 1,
            _xlpm.AdjustedTime),
    _xlpm.formattedResult, TEXT(_xlpm.adjustedResult, "yyyy-MM-dd HH:mm"),
    _xlpm.formattedResult
))</f>
        <v/>
      </c>
      <c r="Q137" s="4">
        <f t="shared" si="121"/>
        <v>0</v>
      </c>
      <c r="R137">
        <f>IF('Raw data'!F137="పూర్తి",1,0)</f>
        <v>1</v>
      </c>
      <c r="T137" t="str">
        <f>IF('Raw data'!G137="",T136,TEXT(SUBSTITUTE(SUBSTITUTE('Raw data'!G137, "సూ.ఉ.",""),".",":"), "hh:mm:ss"))</f>
        <v>05:45:00</v>
      </c>
      <c r="U137" t="str">
        <f>IF('Raw data'!H137="",U136,TEXT(SUBSTITUTE(SUBSTITUTE('Raw data'!H137, "సూ.అ.",""),".",":") + TIME(12, 0, 0), "hh:mm:ss"))</f>
        <v>18:25:00</v>
      </c>
    </row>
    <row r="138" spans="1:21" x14ac:dyDescent="0.35">
      <c r="A138" s="1">
        <f t="shared" si="112"/>
        <v>45517</v>
      </c>
      <c r="B138">
        <f t="shared" si="113"/>
        <v>38</v>
      </c>
      <c r="C138">
        <f t="shared" si="122"/>
        <v>1</v>
      </c>
      <c r="D138">
        <f t="shared" si="114"/>
        <v>3</v>
      </c>
      <c r="E138">
        <f t="shared" si="115"/>
        <v>8</v>
      </c>
      <c r="F138">
        <f>IFERROR(INDEX(vaaram!$A$1:$A$8, MATCH('Raw data'!B138, vaaram!$D$1:$D$8, 0)), "Not Found")</f>
        <v>3</v>
      </c>
      <c r="G138">
        <f t="shared" si="116"/>
        <v>5</v>
      </c>
      <c r="H138">
        <f t="shared" si="117"/>
        <v>1</v>
      </c>
      <c r="I138">
        <f>IFERROR(INDEX(thidhi!$A$1:$A$16, MATCH('Raw data'!C138, thidhi!$C$1:$C$16, 0)), "Not Found")</f>
        <v>9</v>
      </c>
      <c r="J138" s="2">
        <f t="shared" si="118"/>
        <v>45517.198379629634</v>
      </c>
      <c r="K138" t="str">
        <f>IF('Raw data'!D138 = "పూర్తి", "", _xlfn.LET(
    _xlpm.RawData, 'Raw data'!D138,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A138 + TIME(_xlpm.HourPart, _xlpm.MinutePart, 0),
    _xlpm.AdjustedTime,
        IF(_xlpm.Prefix = "రా",
            IF(OR(_xlpm.HourPart=12,_xlpm.HourPart&lt;HOUR(T139)),A138+1,A138) + TIME(IF(_xlpm.HourPart &lt;= HOUR(T139), _xlpm.HourPart, _xlpm.HourPart + 12), _xlpm.MinutePart, 0),
        IF(_xlpm.Prefix = "తె",
            _xlpm.BaseTime + 1,
        IF(_xlpm.Prefix = "సా",
            A138 + TIME(12 + _xlpm.HourPart, _xlpm.MinutePart, 0),
        IF(LEFT(_xlpm.RawData, 1) = "ప",
            A138 + TIME(IF(AND(_xlpm.HourPart &gt;= HOUR(T139), _xlpm.HourPart &lt;= 12), _xlpm.HourPart, _xlpm.HourPart + 12), _xlpm.MinutePart, 0),
            _xlpm.BaseTime
        )))),
    _xlpm.isDateTime, ISNUMBER(DATEVALUE(K137)),
    _xlpm.adjustedResult,
        IF(AND(_xlpm.isDateTime, TEXT(_xlpm.AdjustedTime, "yyyy-MM-dd HH:mm") &lt; K137),
            _xlpm.AdjustedTime + 1,
            _xlpm.AdjustedTime),
    _xlpm.formattedResult, TEXT(_xlpm.adjustedResult, "yyyy-MM-dd HH:mm"),
    _xlpm.formattedResult
))</f>
        <v>2024-08-14 05:35</v>
      </c>
      <c r="L138" s="4">
        <f t="shared" si="119"/>
        <v>0</v>
      </c>
      <c r="M138">
        <f>IF('Raw data'!D138="పూర్తి",1,0)</f>
        <v>0</v>
      </c>
      <c r="N138">
        <f>IFERROR(INDEX(nakshatram!$A$1:$A$27, MATCH('Raw data'!E138, nakshatram!$C$1:$C$27, 0)), "Not Found")</f>
        <v>16</v>
      </c>
      <c r="O138" s="2" t="str">
        <f t="shared" si="120"/>
        <v/>
      </c>
      <c r="P138" s="2" t="str">
        <f>IF('Raw data'!F138 = "పూర్తి", "", _xlfn.LET(
    _xlpm.RawData, 'Raw data'!F138,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A138 + TIME(_xlpm.HourPart, _xlpm.MinutePart, 0),
    _xlpm.AdjustedTime,
        IF(_xlpm.Prefix = "రా",
            IF(OR(_xlpm.HourPart=12,_xlpm.HourPart&lt;HOUR(T139)),A138+1,A138) + TIME(IF(_xlpm.HourPart &lt;= HOUR(T139), _xlpm.HourPart, _xlpm.HourPart + 12), _xlpm.MinutePart, 0),
        IF(_xlpm.Prefix = "తె",
            _xlpm.BaseTime + 1,
        IF(_xlpm.Prefix = "సా",
            A138 + TIME(12 + _xlpm.HourPart, _xlpm.MinutePart, 0),
        IF(LEFT(_xlpm.RawData, 1) = "ప",
            A138 + TIME(IF(AND(_xlpm.HourPart &gt;= HOUR(T139), _xlpm.HourPart &lt;= 12), _xlpm.HourPart, _xlpm.HourPart + 12), _xlpm.MinutePart, 0),
            _xlpm.BaseTime
        )))),
    _xlpm.isDateTime, ISNUMBER(DATEVALUE(P137)),
    _xlpm.adjustedResult,
        IF(AND(_xlpm.isDateTime, TEXT(_xlpm.AdjustedTime, "yyyy-MM-dd HH:mm") &lt; P137),
            _xlpm.AdjustedTime + 1,
            _xlpm.AdjustedTime),
    _xlpm.formattedResult, TEXT(_xlpm.adjustedResult, "yyyy-MM-dd HH:mm"),
    _xlpm.formattedResult
))</f>
        <v>2024-08-13 07:30</v>
      </c>
      <c r="Q138" s="4">
        <f t="shared" si="121"/>
        <v>0</v>
      </c>
      <c r="R138">
        <f>IF('Raw data'!F138="పూర్తి",1,0)</f>
        <v>0</v>
      </c>
      <c r="T138" t="str">
        <f>IF('Raw data'!G138="",T137,TEXT(SUBSTITUTE(SUBSTITUTE('Raw data'!G138, "సూ.ఉ.",""),".",":"), "hh:mm:ss"))</f>
        <v>05:45:00</v>
      </c>
      <c r="U138" t="str">
        <f>IF('Raw data'!H138="",U137,TEXT(SUBSTITUTE(SUBSTITUTE('Raw data'!H138, "సూ.అ.",""),".",":") + TIME(12, 0, 0), "hh:mm:ss"))</f>
        <v>18:24:00</v>
      </c>
    </row>
    <row r="139" spans="1:21" x14ac:dyDescent="0.35">
      <c r="A139" s="1">
        <f t="shared" si="112"/>
        <v>45518</v>
      </c>
      <c r="B139">
        <f t="shared" si="113"/>
        <v>38</v>
      </c>
      <c r="C139">
        <f t="shared" si="122"/>
        <v>1</v>
      </c>
      <c r="D139">
        <f t="shared" si="114"/>
        <v>3</v>
      </c>
      <c r="E139">
        <f t="shared" si="115"/>
        <v>8</v>
      </c>
      <c r="F139">
        <f>IFERROR(INDEX(vaaram!$A$1:$A$8, MATCH('Raw data'!B139, vaaram!$D$1:$D$8, 0)), "Not Found")</f>
        <v>4</v>
      </c>
      <c r="G139">
        <f t="shared" si="116"/>
        <v>5</v>
      </c>
      <c r="H139">
        <f t="shared" si="117"/>
        <v>1</v>
      </c>
      <c r="I139">
        <f>IFERROR(INDEX(thidhi!$A$1:$A$16, MATCH('Raw data'!C139, thidhi!$C$1:$C$16, 0)), "Not Found")</f>
        <v>10</v>
      </c>
      <c r="J139" s="2">
        <f t="shared" si="118"/>
        <v>45518.233796296299</v>
      </c>
      <c r="K139" t="str">
        <f>IF('Raw data'!D139 = "పూర్తి", "", _xlfn.LET(
    _xlpm.RawData, 'Raw data'!D139,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A139 + TIME(_xlpm.HourPart, _xlpm.MinutePart, 0),
    _xlpm.AdjustedTime,
        IF(_xlpm.Prefix = "రా",
            IF(OR(_xlpm.HourPart=12,_xlpm.HourPart&lt;HOUR(T140)),A139+1,A139) + TIME(IF(_xlpm.HourPart &lt;= HOUR(T140), _xlpm.HourPart, _xlpm.HourPart + 12), _xlpm.MinutePart, 0),
        IF(_xlpm.Prefix = "తె",
            _xlpm.BaseTime + 1,
        IF(_xlpm.Prefix = "సా",
            A139 + TIME(12 + _xlpm.HourPart, _xlpm.MinutePart, 0),
        IF(LEFT(_xlpm.RawData, 1) = "ప",
            A139 + TIME(IF(AND(_xlpm.HourPart &gt;= HOUR(T140), _xlpm.HourPart &lt;= 12), _xlpm.HourPart, _xlpm.HourPart + 12), _xlpm.MinutePart, 0),
            _xlpm.BaseTime
        )))),
    _xlpm.isDateTime, ISNUMBER(DATEVALUE(K138)),
    _xlpm.adjustedResult,
        IF(AND(_xlpm.isDateTime, TEXT(_xlpm.AdjustedTime, "yyyy-MM-dd HH:mm") &lt; K138),
            _xlpm.AdjustedTime + 1,
            _xlpm.AdjustedTime),
    _xlpm.formattedResult, TEXT(_xlpm.adjustedResult, "yyyy-MM-dd HH:mm"),
    _xlpm.formattedResult
))</f>
        <v/>
      </c>
      <c r="L139" s="4">
        <f t="shared" si="119"/>
        <v>0</v>
      </c>
      <c r="M139">
        <f>IF('Raw data'!D139="పూర్తి",1,0)</f>
        <v>1</v>
      </c>
      <c r="N139">
        <f>IFERROR(INDEX(nakshatram!$A$1:$A$27, MATCH('Raw data'!E139, nakshatram!$C$1:$C$27, 0)), "Not Found")</f>
        <v>17</v>
      </c>
      <c r="O139" s="2">
        <f t="shared" si="120"/>
        <v>45517.313657407409</v>
      </c>
      <c r="P139" s="2" t="str">
        <f>IF('Raw data'!F139 = "పూర్తి", "", _xlfn.LET(
    _xlpm.RawData, 'Raw data'!F139,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A139 + TIME(_xlpm.HourPart, _xlpm.MinutePart, 0),
    _xlpm.AdjustedTime,
        IF(_xlpm.Prefix = "రా",
            IF(OR(_xlpm.HourPart=12,_xlpm.HourPart&lt;HOUR(T140)),A139+1,A139) + TIME(IF(_xlpm.HourPart &lt;= HOUR(T140), _xlpm.HourPart, _xlpm.HourPart + 12), _xlpm.MinutePart, 0),
        IF(_xlpm.Prefix = "తె",
            _xlpm.BaseTime + 1,
        IF(_xlpm.Prefix = "సా",
            A139 + TIME(12 + _xlpm.HourPart, _xlpm.MinutePart, 0),
        IF(LEFT(_xlpm.RawData, 1) = "ప",
            A139 + TIME(IF(AND(_xlpm.HourPart &gt;= HOUR(T140), _xlpm.HourPart &lt;= 12), _xlpm.HourPart, _xlpm.HourPart + 12), _xlpm.MinutePart, 0),
            _xlpm.BaseTime
        )))),
    _xlpm.isDateTime, ISNUMBER(DATEVALUE(P138)),
    _xlpm.adjustedResult,
        IF(AND(_xlpm.isDateTime, TEXT(_xlpm.AdjustedTime, "yyyy-MM-dd HH:mm") &lt; P138),
            _xlpm.AdjustedTime + 1,
            _xlpm.AdjustedTime),
    _xlpm.formattedResult, TEXT(_xlpm.adjustedResult, "yyyy-MM-dd HH:mm"),
    _xlpm.formattedResult
))</f>
        <v>2024-08-14 08:58</v>
      </c>
      <c r="Q139" s="4">
        <f t="shared" si="121"/>
        <v>0</v>
      </c>
      <c r="R139">
        <f>IF('Raw data'!F139="పూర్తి",1,0)</f>
        <v>0</v>
      </c>
      <c r="T139" t="str">
        <f>IF('Raw data'!G139="",T138,TEXT(SUBSTITUTE(SUBSTITUTE('Raw data'!G139, "సూ.ఉ.",""),".",":"), "hh:mm:ss"))</f>
        <v>05:46:00</v>
      </c>
      <c r="U139" t="str">
        <f>IF('Raw data'!H139="",U138,TEXT(SUBSTITUTE(SUBSTITUTE('Raw data'!H139, "సూ.అ.",""),".",":") + TIME(12, 0, 0), "hh:mm:ss"))</f>
        <v>18:24:00</v>
      </c>
    </row>
    <row r="140" spans="1:21" x14ac:dyDescent="0.35">
      <c r="A140" s="1">
        <f t="shared" si="112"/>
        <v>45519</v>
      </c>
      <c r="B140">
        <f t="shared" si="113"/>
        <v>38</v>
      </c>
      <c r="C140">
        <f t="shared" si="122"/>
        <v>1</v>
      </c>
      <c r="D140">
        <f t="shared" si="114"/>
        <v>3</v>
      </c>
      <c r="E140">
        <f t="shared" si="115"/>
        <v>8</v>
      </c>
      <c r="F140">
        <f>IFERROR(INDEX(vaaram!$A$1:$A$8, MATCH('Raw data'!B140, vaaram!$D$1:$D$8, 0)), "Not Found")</f>
        <v>5</v>
      </c>
      <c r="G140">
        <f t="shared" si="116"/>
        <v>5</v>
      </c>
      <c r="H140">
        <f t="shared" si="117"/>
        <v>1</v>
      </c>
      <c r="I140">
        <f>IFERROR(INDEX(thidhi!$A$1:$A$16, MATCH('Raw data'!C140, thidhi!$C$1:$C$16, 0)), "Not Found")</f>
        <v>10</v>
      </c>
      <c r="J140" s="2" t="str">
        <f t="shared" si="118"/>
        <v/>
      </c>
      <c r="K140" t="str">
        <f>IF('Raw data'!D140 = "పూర్తి", "", _xlfn.LET(
    _xlpm.RawData, 'Raw data'!D140,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A140 + TIME(_xlpm.HourPart, _xlpm.MinutePart, 0),
    _xlpm.AdjustedTime,
        IF(_xlpm.Prefix = "రా",
            IF(OR(_xlpm.HourPart=12,_xlpm.HourPart&lt;HOUR(T141)),A140+1,A140) + TIME(IF(_xlpm.HourPart &lt;= HOUR(T141), _xlpm.HourPart, _xlpm.HourPart + 12), _xlpm.MinutePart, 0),
        IF(_xlpm.Prefix = "తె",
            _xlpm.BaseTime + 1,
        IF(_xlpm.Prefix = "సా",
            A140 + TIME(12 + _xlpm.HourPart, _xlpm.MinutePart, 0),
        IF(LEFT(_xlpm.RawData, 1) = "ప",
            A140 + TIME(IF(AND(_xlpm.HourPart &gt;= HOUR(T141), _xlpm.HourPart &lt;= 12), _xlpm.HourPart, _xlpm.HourPart + 12), _xlpm.MinutePart, 0),
            _xlpm.BaseTime
        )))),
    _xlpm.isDateTime, ISNUMBER(DATEVALUE(K139)),
    _xlpm.adjustedResult,
        IF(AND(_xlpm.isDateTime, TEXT(_xlpm.AdjustedTime, "yyyy-MM-dd HH:mm") &lt; K139),
            _xlpm.AdjustedTime + 1,
            _xlpm.AdjustedTime),
    _xlpm.formattedResult, TEXT(_xlpm.adjustedResult, "yyyy-MM-dd HH:mm"),
    _xlpm.formattedResult
))</f>
        <v>2024-08-15 06:04</v>
      </c>
      <c r="L140" s="4">
        <f t="shared" si="119"/>
        <v>0</v>
      </c>
      <c r="M140">
        <f>IF('Raw data'!D140="పూర్తి",1,0)</f>
        <v>0</v>
      </c>
      <c r="N140">
        <f>IFERROR(INDEX(nakshatram!$A$1:$A$27, MATCH('Raw data'!E140, nakshatram!$C$1:$C$27, 0)), "Not Found")</f>
        <v>18</v>
      </c>
      <c r="O140" s="2">
        <f t="shared" si="120"/>
        <v>45518.374768518523</v>
      </c>
      <c r="P140" s="2" t="str">
        <f>IF('Raw data'!F140 = "పూర్తి", "", _xlfn.LET(
    _xlpm.RawData, 'Raw data'!F140,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A140 + TIME(_xlpm.HourPart, _xlpm.MinutePart, 0),
    _xlpm.AdjustedTime,
        IF(_xlpm.Prefix = "రా",
            IF(OR(_xlpm.HourPart=12,_xlpm.HourPart&lt;HOUR(T141)),A140+1,A140) + TIME(IF(_xlpm.HourPart &lt;= HOUR(T141), _xlpm.HourPart, _xlpm.HourPart + 12), _xlpm.MinutePart, 0),
        IF(_xlpm.Prefix = "తె",
            _xlpm.BaseTime + 1,
        IF(_xlpm.Prefix = "సా",
            A140 + TIME(12 + _xlpm.HourPart, _xlpm.MinutePart, 0),
        IF(LEFT(_xlpm.RawData, 1) = "ప",
            A140 + TIME(IF(AND(_xlpm.HourPart &gt;= HOUR(T141), _xlpm.HourPart &lt;= 12), _xlpm.HourPart, _xlpm.HourPart + 12), _xlpm.MinutePart, 0),
            _xlpm.BaseTime
        )))),
    _xlpm.isDateTime, ISNUMBER(DATEVALUE(P139)),
    _xlpm.adjustedResult,
        IF(AND(_xlpm.isDateTime, TEXT(_xlpm.AdjustedTime, "yyyy-MM-dd HH:mm") &lt; P139),
            _xlpm.AdjustedTime + 1,
            _xlpm.AdjustedTime),
    _xlpm.formattedResult, TEXT(_xlpm.adjustedResult, "yyyy-MM-dd HH:mm"),
    _xlpm.formattedResult
))</f>
        <v>2024-08-15 09:54</v>
      </c>
      <c r="Q140" s="4">
        <f t="shared" si="121"/>
        <v>0</v>
      </c>
      <c r="R140">
        <f>IF('Raw data'!F140="పూర్తి",1,0)</f>
        <v>0</v>
      </c>
      <c r="T140" t="str">
        <f>IF('Raw data'!G140="",T139,TEXT(SUBSTITUTE(SUBSTITUTE('Raw data'!G140, "సూ.ఉ.",""),".",":"), "hh:mm:ss"))</f>
        <v>05:46:00</v>
      </c>
      <c r="U140" t="str">
        <f>IF('Raw data'!H140="",U139,TEXT(SUBSTITUTE(SUBSTITUTE('Raw data'!H140, "సూ.అ.",""),".",":") + TIME(12, 0, 0), "hh:mm:ss"))</f>
        <v>18:23:00</v>
      </c>
    </row>
    <row r="141" spans="1:21" x14ac:dyDescent="0.35">
      <c r="A141" s="1">
        <f t="shared" si="112"/>
        <v>45520</v>
      </c>
      <c r="B141">
        <f t="shared" si="113"/>
        <v>38</v>
      </c>
      <c r="C141">
        <f t="shared" si="122"/>
        <v>1</v>
      </c>
      <c r="D141">
        <f t="shared" si="114"/>
        <v>3</v>
      </c>
      <c r="E141">
        <f t="shared" si="115"/>
        <v>8</v>
      </c>
      <c r="F141">
        <f>IFERROR(INDEX(vaaram!$A$1:$A$8, MATCH('Raw data'!B141, vaaram!$D$1:$D$8, 0)), "Not Found")</f>
        <v>6</v>
      </c>
      <c r="G141">
        <f t="shared" si="116"/>
        <v>5</v>
      </c>
      <c r="H141">
        <f t="shared" si="117"/>
        <v>1</v>
      </c>
      <c r="I141">
        <f>IFERROR(INDEX(thidhi!$A$1:$A$16, MATCH('Raw data'!C141, thidhi!$C$1:$C$16, 0)), "Not Found")</f>
        <v>11</v>
      </c>
      <c r="J141" s="2">
        <f t="shared" si="118"/>
        <v>45519.253935185188</v>
      </c>
      <c r="K141" t="str">
        <f>IF('Raw data'!D141 = "పూర్తి", "", _xlfn.LET(
    _xlpm.RawData, 'Raw data'!D141,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A141 + TIME(_xlpm.HourPart, _xlpm.MinutePart, 0),
    _xlpm.AdjustedTime,
        IF(_xlpm.Prefix = "రా",
            IF(OR(_xlpm.HourPart=12,_xlpm.HourPart&lt;HOUR(T142)),A141+1,A141) + TIME(IF(_xlpm.HourPart &lt;= HOUR(T142), _xlpm.HourPart, _xlpm.HourPart + 12), _xlpm.MinutePart, 0),
        IF(_xlpm.Prefix = "తె",
            _xlpm.BaseTime + 1,
        IF(_xlpm.Prefix = "సా",
            A141 + TIME(12 + _xlpm.HourPart, _xlpm.MinutePart, 0),
        IF(LEFT(_xlpm.RawData, 1) = "ప",
            A141 + TIME(IF(AND(_xlpm.HourPart &gt;= HOUR(T142), _xlpm.HourPart &lt;= 12), _xlpm.HourPart, _xlpm.HourPart + 12), _xlpm.MinutePart, 0),
            _xlpm.BaseTime
        )))),
    _xlpm.isDateTime, ISNUMBER(DATEVALUE(K140)),
    _xlpm.adjustedResult,
        IF(AND(_xlpm.isDateTime, TEXT(_xlpm.AdjustedTime, "yyyy-MM-dd HH:mm") &lt; K140),
            _xlpm.AdjustedTime + 1,
            _xlpm.AdjustedTime),
    _xlpm.formattedResult, TEXT(_xlpm.adjustedResult, "yyyy-MM-dd HH:mm"),
    _xlpm.formattedResult
))</f>
        <v>2024-08-16 05:56</v>
      </c>
      <c r="L141" s="4">
        <f t="shared" si="119"/>
        <v>1</v>
      </c>
      <c r="M141">
        <f>IF('Raw data'!D141="పూర్తి",1,0)</f>
        <v>0</v>
      </c>
      <c r="N141">
        <f>IFERROR(INDEX(nakshatram!$A$1:$A$27, MATCH('Raw data'!E141, nakshatram!$C$1:$C$27, 0)), "Not Found")</f>
        <v>19</v>
      </c>
      <c r="O141" s="2">
        <f t="shared" si="120"/>
        <v>45519.413657407407</v>
      </c>
      <c r="P141" s="2" t="str">
        <f>IF('Raw data'!F141 = "పూర్తి", "", _xlfn.LET(
    _xlpm.RawData, 'Raw data'!F141,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A141 + TIME(_xlpm.HourPart, _xlpm.MinutePart, 0),
    _xlpm.AdjustedTime,
        IF(_xlpm.Prefix = "రా",
            IF(OR(_xlpm.HourPart=12,_xlpm.HourPart&lt;HOUR(T142)),A141+1,A141) + TIME(IF(_xlpm.HourPart &lt;= HOUR(T142), _xlpm.HourPart, _xlpm.HourPart + 12), _xlpm.MinutePart, 0),
        IF(_xlpm.Prefix = "తె",
            _xlpm.BaseTime + 1,
        IF(_xlpm.Prefix = "సా",
            A141 + TIME(12 + _xlpm.HourPart, _xlpm.MinutePart, 0),
        IF(LEFT(_xlpm.RawData, 1) = "ప",
            A141 + TIME(IF(AND(_xlpm.HourPart &gt;= HOUR(T142), _xlpm.HourPart &lt;= 12), _xlpm.HourPart, _xlpm.HourPart + 12), _xlpm.MinutePart, 0),
            _xlpm.BaseTime
        )))),
    _xlpm.isDateTime, ISNUMBER(DATEVALUE(P140)),
    _xlpm.adjustedResult,
        IF(AND(_xlpm.isDateTime, TEXT(_xlpm.AdjustedTime, "yyyy-MM-dd HH:mm") &lt; P140),
            _xlpm.AdjustedTime + 1,
            _xlpm.AdjustedTime),
    _xlpm.formattedResult, TEXT(_xlpm.adjustedResult, "yyyy-MM-dd HH:mm"),
    _xlpm.formattedResult
))</f>
        <v>2024-08-16 10:22</v>
      </c>
      <c r="Q141" s="4">
        <f t="shared" si="121"/>
        <v>0</v>
      </c>
      <c r="R141">
        <f>IF('Raw data'!F141="పూర్తి",1,0)</f>
        <v>0</v>
      </c>
      <c r="T141" t="str">
        <f>IF('Raw data'!G141="",T140,TEXT(SUBSTITUTE(SUBSTITUTE('Raw data'!G141, "సూ.ఉ.",""),".",":"), "hh:mm:ss"))</f>
        <v>05:46:00</v>
      </c>
      <c r="U141" t="str">
        <f>IF('Raw data'!H141="",U140,TEXT(SUBSTITUTE(SUBSTITUTE('Raw data'!H141, "సూ.అ.",""),".",":") + TIME(12, 0, 0), "hh:mm:ss"))</f>
        <v>18:23:00</v>
      </c>
    </row>
    <row r="142" spans="1:21" x14ac:dyDescent="0.35">
      <c r="A142" s="1">
        <f t="shared" si="112"/>
        <v>45520</v>
      </c>
      <c r="B142">
        <f t="shared" si="113"/>
        <v>38</v>
      </c>
      <c r="C142">
        <f t="shared" si="122"/>
        <v>1</v>
      </c>
      <c r="D142">
        <f t="shared" si="114"/>
        <v>3</v>
      </c>
      <c r="E142">
        <f t="shared" si="115"/>
        <v>8</v>
      </c>
      <c r="F142">
        <f>IFERROR(INDEX(vaaram!$A$1:$A$8, MATCH('Raw data'!B142, vaaram!$D$1:$D$8, 0)), "Not Found")</f>
        <v>6</v>
      </c>
      <c r="G142">
        <f t="shared" si="116"/>
        <v>5</v>
      </c>
      <c r="H142">
        <f t="shared" si="117"/>
        <v>1</v>
      </c>
      <c r="I142">
        <f>IFERROR(INDEX(thidhi!$A$1:$A$16, MATCH('Raw data'!C142, thidhi!$C$1:$C$16, 0)), "Not Found")</f>
        <v>12</v>
      </c>
      <c r="J142" s="2">
        <f t="shared" si="118"/>
        <v>45520.248379629629</v>
      </c>
      <c r="K142" t="str">
        <f>IF('Raw data'!D142 = "పూర్తి", "", _xlfn.LET(
    _xlpm.RawData, 'Raw data'!D142,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A142 + TIME(_xlpm.HourPart, _xlpm.MinutePart, 0),
    _xlpm.AdjustedTime,
        IF(_xlpm.Prefix = "రా",
            IF(OR(_xlpm.HourPart=12,_xlpm.HourPart&lt;HOUR(T143)),A142+1,A142) + TIME(IF(_xlpm.HourPart &lt;= HOUR(T143), _xlpm.HourPart, _xlpm.HourPart + 12), _xlpm.MinutePart, 0),
        IF(_xlpm.Prefix = "తె",
            _xlpm.BaseTime + 1,
        IF(_xlpm.Prefix = "సా",
            A142 + TIME(12 + _xlpm.HourPart, _xlpm.MinutePart, 0),
        IF(LEFT(_xlpm.RawData, 1) = "ప",
            A142 + TIME(IF(AND(_xlpm.HourPart &gt;= HOUR(T143), _xlpm.HourPart &lt;= 12), _xlpm.HourPart, _xlpm.HourPart + 12), _xlpm.MinutePart, 0),
            _xlpm.BaseTime
        )))),
    _xlpm.isDateTime, ISNUMBER(DATEVALUE(K141)),
    _xlpm.adjustedResult,
        IF(AND(_xlpm.isDateTime, TEXT(_xlpm.AdjustedTime, "yyyy-MM-dd HH:mm") &lt; K141),
            _xlpm.AdjustedTime + 1,
            _xlpm.AdjustedTime),
    _xlpm.formattedResult, TEXT(_xlpm.adjustedResult, "yyyy-MM-dd HH:mm"),
    _xlpm.formattedResult
))</f>
        <v>2024-08-17 05:09</v>
      </c>
      <c r="L142" s="4">
        <f t="shared" si="119"/>
        <v>0</v>
      </c>
      <c r="M142">
        <f>IF('Raw data'!D142="పూర్తి",1,0)</f>
        <v>0</v>
      </c>
      <c r="N142">
        <f>IFERROR(INDEX(nakshatram!$A$1:$A$27, MATCH('Raw data'!E142, nakshatram!$C$1:$C$27, 0)), "Not Found")</f>
        <v>19</v>
      </c>
      <c r="O142" s="2">
        <f t="shared" si="120"/>
        <v>45519.413657407407</v>
      </c>
      <c r="P142" s="2" t="str">
        <f>IF('Raw data'!F142 = "పూర్తి", "", _xlfn.LET(
    _xlpm.RawData, 'Raw data'!F142,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A142 + TIME(_xlpm.HourPart, _xlpm.MinutePart, 0),
    _xlpm.AdjustedTime,
        IF(_xlpm.Prefix = "రా",
            IF(OR(_xlpm.HourPart=12,_xlpm.HourPart&lt;HOUR(T143)),A142+1,A142) + TIME(IF(_xlpm.HourPart &lt;= HOUR(T143), _xlpm.HourPart, _xlpm.HourPart + 12), _xlpm.MinutePart, 0),
        IF(_xlpm.Prefix = "తె",
            _xlpm.BaseTime + 1,
        IF(_xlpm.Prefix = "సా",
            A142 + TIME(12 + _xlpm.HourPart, _xlpm.MinutePart, 0),
        IF(LEFT(_xlpm.RawData, 1) = "ప",
            A142 + TIME(IF(AND(_xlpm.HourPart &gt;= HOUR(T143), _xlpm.HourPart &lt;= 12), _xlpm.HourPart, _xlpm.HourPart + 12), _xlpm.MinutePart, 0),
            _xlpm.BaseTime
        )))),
    _xlpm.isDateTime, ISNUMBER(DATEVALUE(P141)),
    _xlpm.adjustedResult,
        IF(AND(_xlpm.isDateTime, TEXT(_xlpm.AdjustedTime, "yyyy-MM-dd HH:mm") &lt; P141),
            _xlpm.AdjustedTime + 1,
            _xlpm.AdjustedTime),
    _xlpm.formattedResult, TEXT(_xlpm.adjustedResult, "yyyy-MM-dd HH:mm"),
    _xlpm.formattedResult
))</f>
        <v>2024-08-16 10:22</v>
      </c>
      <c r="Q142" s="4">
        <f t="shared" si="121"/>
        <v>0</v>
      </c>
      <c r="R142">
        <f>IF('Raw data'!F142="పూర్తి",1,0)</f>
        <v>0</v>
      </c>
      <c r="T142" t="str">
        <f>IF('Raw data'!G142="",T141,TEXT(SUBSTITUTE(SUBSTITUTE('Raw data'!G142, "సూ.ఉ.",""),".",":"), "hh:mm:ss"))</f>
        <v>05:46:00</v>
      </c>
      <c r="U142" t="str">
        <f>IF('Raw data'!H142="",U141,TEXT(SUBSTITUTE(SUBSTITUTE('Raw data'!H142, "సూ.అ.",""),".",":") + TIME(12, 0, 0), "hh:mm:ss"))</f>
        <v>18:23:00</v>
      </c>
    </row>
    <row r="143" spans="1:21" x14ac:dyDescent="0.35">
      <c r="A143" s="1">
        <f t="shared" si="112"/>
        <v>45521</v>
      </c>
      <c r="B143">
        <f t="shared" si="113"/>
        <v>38</v>
      </c>
      <c r="C143">
        <f t="shared" si="122"/>
        <v>1</v>
      </c>
      <c r="D143">
        <f t="shared" si="114"/>
        <v>3</v>
      </c>
      <c r="E143">
        <f t="shared" si="115"/>
        <v>8</v>
      </c>
      <c r="F143">
        <f>IFERROR(INDEX(vaaram!$A$1:$A$8, MATCH('Raw data'!B143, vaaram!$D$1:$D$8, 0)), "Not Found")</f>
        <v>7</v>
      </c>
      <c r="G143">
        <f t="shared" si="116"/>
        <v>5</v>
      </c>
      <c r="H143">
        <f t="shared" si="117"/>
        <v>1</v>
      </c>
      <c r="I143">
        <f>IFERROR(INDEX(thidhi!$A$1:$A$16, MATCH('Raw data'!C143, thidhi!$C$1:$C$16, 0)), "Not Found")</f>
        <v>13</v>
      </c>
      <c r="J143" s="2">
        <f t="shared" si="118"/>
        <v>45521.215740740743</v>
      </c>
      <c r="K143" t="str">
        <f>IF('Raw data'!D143 = "పూర్తి", "", _xlfn.LET(
    _xlpm.RawData, 'Raw data'!D143,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A143 + TIME(_xlpm.HourPart, _xlpm.MinutePart, 0),
    _xlpm.AdjustedTime,
        IF(_xlpm.Prefix = "రా",
            IF(OR(_xlpm.HourPart=12,_xlpm.HourPart&lt;HOUR(T144)),A143+1,A143) + TIME(IF(_xlpm.HourPart &lt;= HOUR(T144), _xlpm.HourPart, _xlpm.HourPart + 12), _xlpm.MinutePart, 0),
        IF(_xlpm.Prefix = "తె",
            _xlpm.BaseTime + 1,
        IF(_xlpm.Prefix = "సా",
            A143 + TIME(12 + _xlpm.HourPart, _xlpm.MinutePart, 0),
        IF(LEFT(_xlpm.RawData, 1) = "ప",
            A143 + TIME(IF(AND(_xlpm.HourPart &gt;= HOUR(T144), _xlpm.HourPart &lt;= 12), _xlpm.HourPart, _xlpm.HourPart + 12), _xlpm.MinutePart, 0),
            _xlpm.BaseTime
        )))),
    _xlpm.isDateTime, ISNUMBER(DATEVALUE(K142)),
    _xlpm.adjustedResult,
        IF(AND(_xlpm.isDateTime, TEXT(_xlpm.AdjustedTime, "yyyy-MM-dd HH:mm") &lt; K142),
            _xlpm.AdjustedTime + 1,
            _xlpm.AdjustedTime),
    _xlpm.formattedResult, TEXT(_xlpm.adjustedResult, "yyyy-MM-dd HH:mm"),
    _xlpm.formattedResult
))</f>
        <v>2024-08-18 04:04</v>
      </c>
      <c r="L143" s="4">
        <f t="shared" si="119"/>
        <v>0</v>
      </c>
      <c r="M143">
        <f>IF('Raw data'!D143="పూర్తి",1,0)</f>
        <v>0</v>
      </c>
      <c r="N143">
        <f>IFERROR(INDEX(nakshatram!$A$1:$A$27, MATCH('Raw data'!E143, nakshatram!$C$1:$C$27, 0)), "Not Found")</f>
        <v>20</v>
      </c>
      <c r="O143" s="2">
        <f t="shared" si="120"/>
        <v>45520.43310185185</v>
      </c>
      <c r="P143" s="2" t="str">
        <f>IF('Raw data'!F143 = "పూర్తి", "", _xlfn.LET(
    _xlpm.RawData, 'Raw data'!F143,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A143 + TIME(_xlpm.HourPart, _xlpm.MinutePart, 0),
    _xlpm.AdjustedTime,
        IF(_xlpm.Prefix = "రా",
            IF(OR(_xlpm.HourPart=12,_xlpm.HourPart&lt;HOUR(T144)),A143+1,A143) + TIME(IF(_xlpm.HourPart &lt;= HOUR(T144), _xlpm.HourPart, _xlpm.HourPart + 12), _xlpm.MinutePart, 0),
        IF(_xlpm.Prefix = "తె",
            _xlpm.BaseTime + 1,
        IF(_xlpm.Prefix = "సా",
            A143 + TIME(12 + _xlpm.HourPart, _xlpm.MinutePart, 0),
        IF(LEFT(_xlpm.RawData, 1) = "ప",
            A143 + TIME(IF(AND(_xlpm.HourPart &gt;= HOUR(T144), _xlpm.HourPart &lt;= 12), _xlpm.HourPart, _xlpm.HourPart + 12), _xlpm.MinutePart, 0),
            _xlpm.BaseTime
        )))),
    _xlpm.isDateTime, ISNUMBER(DATEVALUE(P142)),
    _xlpm.adjustedResult,
        IF(AND(_xlpm.isDateTime, TEXT(_xlpm.AdjustedTime, "yyyy-MM-dd HH:mm") &lt; P142),
            _xlpm.AdjustedTime + 1,
            _xlpm.AdjustedTime),
    _xlpm.formattedResult, TEXT(_xlpm.adjustedResult, "yyyy-MM-dd HH:mm"),
    _xlpm.formattedResult
))</f>
        <v>2024-08-17 10:21</v>
      </c>
      <c r="Q143" s="4">
        <f t="shared" si="121"/>
        <v>0</v>
      </c>
      <c r="R143">
        <f>IF('Raw data'!F143="పూర్తి",1,0)</f>
        <v>0</v>
      </c>
      <c r="T143" t="str">
        <f>IF('Raw data'!G143="",T142,TEXT(SUBSTITUTE(SUBSTITUTE('Raw data'!G143, "సూ.ఉ.",""),".",":"), "hh:mm:ss"))</f>
        <v>05:46:00</v>
      </c>
      <c r="U143" t="str">
        <f>IF('Raw data'!H143="",U142,TEXT(SUBSTITUTE(SUBSTITUTE('Raw data'!H143, "సూ.అ.",""),".",":") + TIME(12, 0, 0), "hh:mm:ss"))</f>
        <v>18:23:00</v>
      </c>
    </row>
    <row r="144" spans="1:21" x14ac:dyDescent="0.35">
      <c r="A144" s="1">
        <f t="shared" si="112"/>
        <v>45522</v>
      </c>
      <c r="B144">
        <f t="shared" si="113"/>
        <v>38</v>
      </c>
      <c r="C144">
        <f t="shared" si="122"/>
        <v>1</v>
      </c>
      <c r="D144">
        <f t="shared" si="114"/>
        <v>3</v>
      </c>
      <c r="E144">
        <f t="shared" si="115"/>
        <v>8</v>
      </c>
      <c r="F144">
        <f>IFERROR(INDEX(vaaram!$A$1:$A$8, MATCH('Raw data'!B144, vaaram!$D$1:$D$8, 0)), "Not Found")</f>
        <v>1</v>
      </c>
      <c r="G144">
        <f t="shared" si="116"/>
        <v>5</v>
      </c>
      <c r="H144">
        <f t="shared" si="117"/>
        <v>1</v>
      </c>
      <c r="I144">
        <f>IFERROR(INDEX(thidhi!$A$1:$A$16, MATCH('Raw data'!C144, thidhi!$C$1:$C$16, 0)), "Not Found")</f>
        <v>14</v>
      </c>
      <c r="J144" s="2">
        <f t="shared" si="118"/>
        <v>45522.170601851853</v>
      </c>
      <c r="K144" t="str">
        <f>IF('Raw data'!D144 = "పూర్తి", "", _xlfn.LET(
    _xlpm.RawData, 'Raw data'!D144,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A144 + TIME(_xlpm.HourPart, _xlpm.MinutePart, 0),
    _xlpm.AdjustedTime,
        IF(_xlpm.Prefix = "రా",
            IF(OR(_xlpm.HourPart=12,_xlpm.HourPart&lt;HOUR(T145)),A144+1,A144) + TIME(IF(_xlpm.HourPart &lt;= HOUR(T145), _xlpm.HourPart, _xlpm.HourPart + 12), _xlpm.MinutePart, 0),
        IF(_xlpm.Prefix = "తె",
            _xlpm.BaseTime + 1,
        IF(_xlpm.Prefix = "సా",
            A144 + TIME(12 + _xlpm.HourPart, _xlpm.MinutePart, 0),
        IF(LEFT(_xlpm.RawData, 1) = "ప",
            A144 + TIME(IF(AND(_xlpm.HourPart &gt;= HOUR(T145), _xlpm.HourPart &lt;= 12), _xlpm.HourPart, _xlpm.HourPart + 12), _xlpm.MinutePart, 0),
            _xlpm.BaseTime
        )))),
    _xlpm.isDateTime, ISNUMBER(DATEVALUE(K143)),
    _xlpm.adjustedResult,
        IF(AND(_xlpm.isDateTime, TEXT(_xlpm.AdjustedTime, "yyyy-MM-dd HH:mm") &lt; K143),
            _xlpm.AdjustedTime + 1,
            _xlpm.AdjustedTime),
    _xlpm.formattedResult, TEXT(_xlpm.adjustedResult, "yyyy-MM-dd HH:mm"),
    _xlpm.formattedResult
))</f>
        <v>2024-08-19 02:33</v>
      </c>
      <c r="L144" s="4">
        <f t="shared" si="119"/>
        <v>0</v>
      </c>
      <c r="M144">
        <f>IF('Raw data'!D144="పూర్తి",1,0)</f>
        <v>0</v>
      </c>
      <c r="N144">
        <f>IFERROR(INDEX(nakshatram!$A$1:$A$27, MATCH('Raw data'!E144, nakshatram!$C$1:$C$27, 0)), "Not Found")</f>
        <v>21</v>
      </c>
      <c r="O144" s="2">
        <f t="shared" si="120"/>
        <v>45521.43240740741</v>
      </c>
      <c r="P144" s="2" t="str">
        <f>IF('Raw data'!F144 = "పూర్తి", "", _xlfn.LET(
    _xlpm.RawData, 'Raw data'!F144,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A144 + TIME(_xlpm.HourPart, _xlpm.MinutePart, 0),
    _xlpm.AdjustedTime,
        IF(_xlpm.Prefix = "రా",
            IF(OR(_xlpm.HourPart=12,_xlpm.HourPart&lt;HOUR(T145)),A144+1,A144) + TIME(IF(_xlpm.HourPart &lt;= HOUR(T145), _xlpm.HourPart, _xlpm.HourPart + 12), _xlpm.MinutePart, 0),
        IF(_xlpm.Prefix = "తె",
            _xlpm.BaseTime + 1,
        IF(_xlpm.Prefix = "సా",
            A144 + TIME(12 + _xlpm.HourPart, _xlpm.MinutePart, 0),
        IF(LEFT(_xlpm.RawData, 1) = "ప",
            A144 + TIME(IF(AND(_xlpm.HourPart &gt;= HOUR(T145), _xlpm.HourPart &lt;= 12), _xlpm.HourPart, _xlpm.HourPart + 12), _xlpm.MinutePart, 0),
            _xlpm.BaseTime
        )))),
    _xlpm.isDateTime, ISNUMBER(DATEVALUE(P143)),
    _xlpm.adjustedResult,
        IF(AND(_xlpm.isDateTime, TEXT(_xlpm.AdjustedTime, "yyyy-MM-dd HH:mm") &lt; P143),
            _xlpm.AdjustedTime + 1,
            _xlpm.AdjustedTime),
    _xlpm.formattedResult, TEXT(_xlpm.adjustedResult, "yyyy-MM-dd HH:mm"),
    _xlpm.formattedResult
))</f>
        <v>2024-08-18 09:54</v>
      </c>
      <c r="Q144" s="4">
        <f t="shared" si="121"/>
        <v>0</v>
      </c>
      <c r="R144">
        <f>IF('Raw data'!F144="పూర్తి",1,0)</f>
        <v>0</v>
      </c>
      <c r="T144" t="str">
        <f>IF('Raw data'!G144="",T143,TEXT(SUBSTITUTE(SUBSTITUTE('Raw data'!G144, "సూ.ఉ.",""),".",":"), "hh:mm:ss"))</f>
        <v>05:46:00</v>
      </c>
      <c r="U144" t="str">
        <f>IF('Raw data'!H144="",U143,TEXT(SUBSTITUTE(SUBSTITUTE('Raw data'!H144, "సూ.అ.",""),".",":") + TIME(12, 0, 0), "hh:mm:ss"))</f>
        <v>18:21:00</v>
      </c>
    </row>
    <row r="145" spans="1:21" x14ac:dyDescent="0.35">
      <c r="A145" s="1">
        <f t="shared" si="112"/>
        <v>45523</v>
      </c>
      <c r="B145">
        <f t="shared" si="113"/>
        <v>38</v>
      </c>
      <c r="C145">
        <f t="shared" si="122"/>
        <v>1</v>
      </c>
      <c r="D145">
        <f t="shared" si="114"/>
        <v>3</v>
      </c>
      <c r="E145">
        <f t="shared" si="115"/>
        <v>8</v>
      </c>
      <c r="F145">
        <f>IFERROR(INDEX(vaaram!$A$1:$A$8, MATCH('Raw data'!B145, vaaram!$D$1:$D$8, 0)), "Not Found")</f>
        <v>2</v>
      </c>
      <c r="G145">
        <f t="shared" si="116"/>
        <v>5</v>
      </c>
      <c r="H145">
        <f t="shared" si="117"/>
        <v>1</v>
      </c>
      <c r="I145">
        <f>IFERROR(INDEX(thidhi!$A$1:$A$16, MATCH('Raw data'!C145, thidhi!$C$1:$C$16, 0)), "Not Found")</f>
        <v>15</v>
      </c>
      <c r="J145" s="2">
        <f t="shared" si="118"/>
        <v>45523.107407407406</v>
      </c>
      <c r="K145" t="str">
        <f>IF('Raw data'!D145 = "పూర్తి", "", _xlfn.LET(
    _xlpm.RawData, 'Raw data'!D145,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A145 + TIME(_xlpm.HourPart, _xlpm.MinutePart, 0),
    _xlpm.AdjustedTime,
        IF(_xlpm.Prefix = "రా",
            IF(OR(_xlpm.HourPart=12,_xlpm.HourPart&lt;HOUR(T146)),A145+1,A145) + TIME(IF(_xlpm.HourPart &lt;= HOUR(T146), _xlpm.HourPart, _xlpm.HourPart + 12), _xlpm.MinutePart, 0),
        IF(_xlpm.Prefix = "తె",
            _xlpm.BaseTime + 1,
        IF(_xlpm.Prefix = "సా",
            A145 + TIME(12 + _xlpm.HourPart, _xlpm.MinutePart, 0),
        IF(LEFT(_xlpm.RawData, 1) = "ప",
            A145 + TIME(IF(AND(_xlpm.HourPart &gt;= HOUR(T146), _xlpm.HourPart &lt;= 12), _xlpm.HourPart, _xlpm.HourPart + 12), _xlpm.MinutePart, 0),
            _xlpm.BaseTime
        )))),
    _xlpm.isDateTime, ISNUMBER(DATEVALUE(K144)),
    _xlpm.adjustedResult,
        IF(AND(_xlpm.isDateTime, TEXT(_xlpm.AdjustedTime, "yyyy-MM-dd HH:mm") &lt; K144),
            _xlpm.AdjustedTime + 1,
            _xlpm.AdjustedTime),
    _xlpm.formattedResult, TEXT(_xlpm.adjustedResult, "yyyy-MM-dd HH:mm"),
    _xlpm.formattedResult
))</f>
        <v>2024-08-20 00:43</v>
      </c>
      <c r="L145" s="4">
        <f t="shared" si="119"/>
        <v>0</v>
      </c>
      <c r="M145">
        <f>IF('Raw data'!D145="పూర్తి",1,0)</f>
        <v>0</v>
      </c>
      <c r="N145">
        <f>IFERROR(INDEX(nakshatram!$A$1:$A$27, MATCH('Raw data'!E145, nakshatram!$C$1:$C$27, 0)), "Not Found")</f>
        <v>22</v>
      </c>
      <c r="O145" s="2">
        <f t="shared" si="120"/>
        <v>45522.413657407407</v>
      </c>
      <c r="P145" s="2" t="str">
        <f>IF('Raw data'!F145 = "పూర్తి", "", _xlfn.LET(
    _xlpm.RawData, 'Raw data'!F145,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A145 + TIME(_xlpm.HourPart, _xlpm.MinutePart, 0),
    _xlpm.AdjustedTime,
        IF(_xlpm.Prefix = "రా",
            IF(OR(_xlpm.HourPart=12,_xlpm.HourPart&lt;HOUR(T146)),A145+1,A145) + TIME(IF(_xlpm.HourPart &lt;= HOUR(T146), _xlpm.HourPart, _xlpm.HourPart + 12), _xlpm.MinutePart, 0),
        IF(_xlpm.Prefix = "తె",
            _xlpm.BaseTime + 1,
        IF(_xlpm.Prefix = "సా",
            A145 + TIME(12 + _xlpm.HourPart, _xlpm.MinutePart, 0),
        IF(LEFT(_xlpm.RawData, 1) = "ప",
            A145 + TIME(IF(AND(_xlpm.HourPart &gt;= HOUR(T146), _xlpm.HourPart &lt;= 12), _xlpm.HourPart, _xlpm.HourPart + 12), _xlpm.MinutePart, 0),
            _xlpm.BaseTime
        )))),
    _xlpm.isDateTime, ISNUMBER(DATEVALUE(P144)),
    _xlpm.adjustedResult,
        IF(AND(_xlpm.isDateTime, TEXT(_xlpm.AdjustedTime, "yyyy-MM-dd HH:mm") &lt; P144),
            _xlpm.AdjustedTime + 1,
            _xlpm.AdjustedTime),
    _xlpm.formattedResult, TEXT(_xlpm.adjustedResult, "yyyy-MM-dd HH:mm"),
    _xlpm.formattedResult
))</f>
        <v>2024-08-19 09:04</v>
      </c>
      <c r="Q145" s="4">
        <f t="shared" si="121"/>
        <v>0</v>
      </c>
      <c r="R145">
        <f>IF('Raw data'!F145="పూర్తి",1,0)</f>
        <v>0</v>
      </c>
      <c r="T145" t="str">
        <f>IF('Raw data'!G145="",T144,TEXT(SUBSTITUTE(SUBSTITUTE('Raw data'!G145, "సూ.ఉ.",""),".",":"), "hh:mm:ss"))</f>
        <v>05:46:00</v>
      </c>
      <c r="U145" t="str">
        <f>IF('Raw data'!H145="",U144,TEXT(SUBSTITUTE(SUBSTITUTE('Raw data'!H145, "సూ.అ.",""),".",":") + TIME(12, 0, 0), "hh:mm:ss"))</f>
        <v>18:21:00</v>
      </c>
    </row>
    <row r="146" spans="1:21" x14ac:dyDescent="0.35">
      <c r="A146" s="1">
        <f t="shared" si="112"/>
        <v>45524</v>
      </c>
      <c r="B146">
        <f t="shared" si="113"/>
        <v>38</v>
      </c>
      <c r="C146">
        <f t="shared" si="122"/>
        <v>1</v>
      </c>
      <c r="D146">
        <f t="shared" si="114"/>
        <v>3</v>
      </c>
      <c r="E146">
        <f t="shared" si="115"/>
        <v>8</v>
      </c>
      <c r="F146">
        <f>IFERROR(INDEX(vaaram!$A$1:$A$8, MATCH('Raw data'!B146, vaaram!$D$1:$D$8, 0)), "Not Found")</f>
        <v>3</v>
      </c>
      <c r="G146">
        <f t="shared" si="116"/>
        <v>5</v>
      </c>
      <c r="H146">
        <f t="shared" si="117"/>
        <v>2</v>
      </c>
      <c r="I146">
        <f>IFERROR(INDEX(thidhi!$A$1:$A$16, MATCH('Raw data'!C146, thidhi!$C$1:$C$16, 0)), "Not Found")</f>
        <v>1</v>
      </c>
      <c r="J146" s="2">
        <f t="shared" si="118"/>
        <v>45524.031018518523</v>
      </c>
      <c r="K146" t="str">
        <f>IF('Raw data'!D146 = "పూర్తి", "", _xlfn.LET(
    _xlpm.RawData, 'Raw data'!D146,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A146 + TIME(_xlpm.HourPart, _xlpm.MinutePart, 0),
    _xlpm.AdjustedTime,
        IF(_xlpm.Prefix = "రా",
            IF(OR(_xlpm.HourPart=12,_xlpm.HourPart&lt;HOUR(T147)),A146+1,A146) + TIME(IF(_xlpm.HourPart &lt;= HOUR(T147), _xlpm.HourPart, _xlpm.HourPart + 12), _xlpm.MinutePart, 0),
        IF(_xlpm.Prefix = "తె",
            _xlpm.BaseTime + 1,
        IF(_xlpm.Prefix = "సా",
            A146 + TIME(12 + _xlpm.HourPart, _xlpm.MinutePart, 0),
        IF(LEFT(_xlpm.RawData, 1) = "ప",
            A146 + TIME(IF(AND(_xlpm.HourPart &gt;= HOUR(T147), _xlpm.HourPart &lt;= 12), _xlpm.HourPart, _xlpm.HourPart + 12), _xlpm.MinutePart, 0),
            _xlpm.BaseTime
        )))),
    _xlpm.isDateTime, ISNUMBER(DATEVALUE(K145)),
    _xlpm.adjustedResult,
        IF(AND(_xlpm.isDateTime, TEXT(_xlpm.AdjustedTime, "yyyy-MM-dd HH:mm") &lt; K145),
            _xlpm.AdjustedTime + 1,
            _xlpm.AdjustedTime),
    _xlpm.formattedResult, TEXT(_xlpm.adjustedResult, "yyyy-MM-dd HH:mm"),
    _xlpm.formattedResult
))</f>
        <v>2024-08-20 22:38</v>
      </c>
      <c r="L146" s="4">
        <f t="shared" si="119"/>
        <v>0</v>
      </c>
      <c r="M146">
        <f>IF('Raw data'!D146="పూర్తి",1,0)</f>
        <v>0</v>
      </c>
      <c r="N146">
        <f>IFERROR(INDEX(nakshatram!$A$1:$A$27, MATCH('Raw data'!E146, nakshatram!$C$1:$C$27, 0)), "Not Found")</f>
        <v>23</v>
      </c>
      <c r="O146" s="2">
        <f t="shared" si="120"/>
        <v>45523.378935185188</v>
      </c>
      <c r="P146" s="2" t="str">
        <f>IF('Raw data'!F146 = "పూర్తి", "", _xlfn.LET(
    _xlpm.RawData, 'Raw data'!F146,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A146 + TIME(_xlpm.HourPart, _xlpm.MinutePart, 0),
    _xlpm.AdjustedTime,
        IF(_xlpm.Prefix = "రా",
            IF(OR(_xlpm.HourPart=12,_xlpm.HourPart&lt;HOUR(T147)),A146+1,A146) + TIME(IF(_xlpm.HourPart &lt;= HOUR(T147), _xlpm.HourPart, _xlpm.HourPart + 12), _xlpm.MinutePart, 0),
        IF(_xlpm.Prefix = "తె",
            _xlpm.BaseTime + 1,
        IF(_xlpm.Prefix = "సా",
            A146 + TIME(12 + _xlpm.HourPart, _xlpm.MinutePart, 0),
        IF(LEFT(_xlpm.RawData, 1) = "ప",
            A146 + TIME(IF(AND(_xlpm.HourPart &gt;= HOUR(T147), _xlpm.HourPart &lt;= 12), _xlpm.HourPart, _xlpm.HourPart + 12), _xlpm.MinutePart, 0),
            _xlpm.BaseTime
        )))),
    _xlpm.isDateTime, ISNUMBER(DATEVALUE(P145)),
    _xlpm.adjustedResult,
        IF(AND(_xlpm.isDateTime, TEXT(_xlpm.AdjustedTime, "yyyy-MM-dd HH:mm") &lt; P145),
            _xlpm.AdjustedTime + 1,
            _xlpm.AdjustedTime),
    _xlpm.formattedResult, TEXT(_xlpm.adjustedResult, "yyyy-MM-dd HH:mm"),
    _xlpm.formattedResult
))</f>
        <v>2024-08-20 07:55</v>
      </c>
      <c r="Q146" s="4">
        <f t="shared" si="121"/>
        <v>0</v>
      </c>
      <c r="R146">
        <f>IF('Raw data'!F146="పూర్తి",1,0)</f>
        <v>0</v>
      </c>
      <c r="T146" t="str">
        <f>IF('Raw data'!G146="",T145,TEXT(SUBSTITUTE(SUBSTITUTE('Raw data'!G146, "సూ.ఉ.",""),".",":"), "hh:mm:ss"))</f>
        <v>05:47:00</v>
      </c>
      <c r="U146" t="str">
        <f>IF('Raw data'!H146="",U145,TEXT(SUBSTITUTE(SUBSTITUTE('Raw data'!H146, "సూ.అ.",""),".",":") + TIME(12, 0, 0), "hh:mm:ss"))</f>
        <v>18:20:00</v>
      </c>
    </row>
    <row r="147" spans="1:21" x14ac:dyDescent="0.35">
      <c r="A147" s="1">
        <f t="shared" si="112"/>
        <v>45525</v>
      </c>
      <c r="B147">
        <f t="shared" si="113"/>
        <v>38</v>
      </c>
      <c r="C147">
        <f t="shared" si="122"/>
        <v>1</v>
      </c>
      <c r="D147">
        <f t="shared" si="114"/>
        <v>3</v>
      </c>
      <c r="E147">
        <f t="shared" si="115"/>
        <v>8</v>
      </c>
      <c r="F147">
        <f>IFERROR(INDEX(vaaram!$A$1:$A$8, MATCH('Raw data'!B147, vaaram!$D$1:$D$8, 0)), "Not Found")</f>
        <v>4</v>
      </c>
      <c r="G147">
        <f t="shared" si="116"/>
        <v>5</v>
      </c>
      <c r="H147">
        <f t="shared" si="117"/>
        <v>2</v>
      </c>
      <c r="I147">
        <f>IFERROR(INDEX(thidhi!$A$1:$A$16, MATCH('Raw data'!C147, thidhi!$C$1:$C$16, 0)), "Not Found")</f>
        <v>2</v>
      </c>
      <c r="J147" s="2">
        <f t="shared" si="118"/>
        <v>45524.944212962968</v>
      </c>
      <c r="K147" t="str">
        <f>IF('Raw data'!D147 = "పూర్తి", "", _xlfn.LET(
    _xlpm.RawData, 'Raw data'!D147,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A147 + TIME(_xlpm.HourPart, _xlpm.MinutePart, 0),
    _xlpm.AdjustedTime,
        IF(_xlpm.Prefix = "రా",
            IF(OR(_xlpm.HourPart=12,_xlpm.HourPart&lt;HOUR(T148)),A147+1,A147) + TIME(IF(_xlpm.HourPart &lt;= HOUR(T148), _xlpm.HourPart, _xlpm.HourPart + 12), _xlpm.MinutePart, 0),
        IF(_xlpm.Prefix = "తె",
            _xlpm.BaseTime + 1,
        IF(_xlpm.Prefix = "సా",
            A147 + TIME(12 + _xlpm.HourPart, _xlpm.MinutePart, 0),
        IF(LEFT(_xlpm.RawData, 1) = "ప",
            A147 + TIME(IF(AND(_xlpm.HourPart &gt;= HOUR(T148), _xlpm.HourPart &lt;= 12), _xlpm.HourPart, _xlpm.HourPart + 12), _xlpm.MinutePart, 0),
            _xlpm.BaseTime
        )))),
    _xlpm.isDateTime, ISNUMBER(DATEVALUE(K146)),
    _xlpm.adjustedResult,
        IF(AND(_xlpm.isDateTime, TEXT(_xlpm.AdjustedTime, "yyyy-MM-dd HH:mm") &lt; K146),
            _xlpm.AdjustedTime + 1,
            _xlpm.AdjustedTime),
    _xlpm.formattedResult, TEXT(_xlpm.adjustedResult, "yyyy-MM-dd HH:mm"),
    _xlpm.formattedResult
))</f>
        <v>2024-08-21 20:21</v>
      </c>
      <c r="L147" s="4">
        <f t="shared" si="119"/>
        <v>0</v>
      </c>
      <c r="M147">
        <f>IF('Raw data'!D147="పూర్తి",1,0)</f>
        <v>0</v>
      </c>
      <c r="N147">
        <f>IFERROR(INDEX(nakshatram!$A$1:$A$27, MATCH('Raw data'!E147, nakshatram!$C$1:$C$27, 0)), "Not Found")</f>
        <v>24</v>
      </c>
      <c r="O147" s="2">
        <f t="shared" si="120"/>
        <v>45524.331018518518</v>
      </c>
      <c r="P147" s="2" t="str">
        <f>IF('Raw data'!F147 = "పూర్తి", "", _xlfn.LET(
    _xlpm.RawData, 'Raw data'!F147,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A147 + TIME(_xlpm.HourPart, _xlpm.MinutePart, 0),
    _xlpm.AdjustedTime,
        IF(_xlpm.Prefix = "రా",
            IF(OR(_xlpm.HourPart=12,_xlpm.HourPart&lt;HOUR(T148)),A147+1,A147) + TIME(IF(_xlpm.HourPart &lt;= HOUR(T148), _xlpm.HourPart, _xlpm.HourPart + 12), _xlpm.MinutePart, 0),
        IF(_xlpm.Prefix = "తె",
            _xlpm.BaseTime + 1,
        IF(_xlpm.Prefix = "సా",
            A147 + TIME(12 + _xlpm.HourPart, _xlpm.MinutePart, 0),
        IF(LEFT(_xlpm.RawData, 1) = "ప",
            A147 + TIME(IF(AND(_xlpm.HourPart &gt;= HOUR(T148), _xlpm.HourPart &lt;= 12), _xlpm.HourPart, _xlpm.HourPart + 12), _xlpm.MinutePart, 0),
            _xlpm.BaseTime
        )))),
    _xlpm.isDateTime, ISNUMBER(DATEVALUE(P146)),
    _xlpm.adjustedResult,
        IF(AND(_xlpm.isDateTime, TEXT(_xlpm.AdjustedTime, "yyyy-MM-dd HH:mm") &lt; P146),
            _xlpm.AdjustedTime + 1,
            _xlpm.AdjustedTime),
    _xlpm.formattedResult, TEXT(_xlpm.adjustedResult, "yyyy-MM-dd HH:mm"),
    _xlpm.formattedResult
))</f>
        <v>2024-08-21 06:31</v>
      </c>
      <c r="Q147" s="4">
        <f t="shared" si="121"/>
        <v>1</v>
      </c>
      <c r="R147">
        <f>IF('Raw data'!F147="పూర్తి",1,0)</f>
        <v>0</v>
      </c>
      <c r="T147" t="str">
        <f>IF('Raw data'!G147="",T146,TEXT(SUBSTITUTE(SUBSTITUTE('Raw data'!G147, "సూ.ఉ.",""),".",":"), "hh:mm:ss"))</f>
        <v>05:47:00</v>
      </c>
      <c r="U147" t="str">
        <f>IF('Raw data'!H147="",U146,TEXT(SUBSTITUTE(SUBSTITUTE('Raw data'!H147, "సూ.అ.",""),".",":") + TIME(12, 0, 0), "hh:mm:ss"))</f>
        <v>18:20:00</v>
      </c>
    </row>
    <row r="148" spans="1:21" x14ac:dyDescent="0.35">
      <c r="A148" s="1">
        <f t="shared" si="112"/>
        <v>45525</v>
      </c>
      <c r="B148">
        <f t="shared" si="113"/>
        <v>38</v>
      </c>
      <c r="C148">
        <f t="shared" si="122"/>
        <v>1</v>
      </c>
      <c r="D148">
        <f t="shared" si="114"/>
        <v>3</v>
      </c>
      <c r="E148">
        <f t="shared" si="115"/>
        <v>8</v>
      </c>
      <c r="F148">
        <f>IFERROR(INDEX(vaaram!$A$1:$A$8, MATCH('Raw data'!B148, vaaram!$D$1:$D$8, 0)), "Not Found")</f>
        <v>4</v>
      </c>
      <c r="G148">
        <f t="shared" si="116"/>
        <v>5</v>
      </c>
      <c r="H148">
        <f t="shared" si="117"/>
        <v>2</v>
      </c>
      <c r="I148">
        <f>IFERROR(INDEX(thidhi!$A$1:$A$16, MATCH('Raw data'!C148, thidhi!$C$1:$C$16, 0)), "Not Found")</f>
        <v>2</v>
      </c>
      <c r="J148" s="2">
        <f t="shared" si="118"/>
        <v>45524.944212962968</v>
      </c>
      <c r="K148" t="str">
        <f>IF('Raw data'!D148 = "పూర్తి", "", _xlfn.LET(
    _xlpm.RawData, 'Raw data'!D148,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A148 + TIME(_xlpm.HourPart, _xlpm.MinutePart, 0),
    _xlpm.AdjustedTime,
        IF(_xlpm.Prefix = "రా",
            IF(OR(_xlpm.HourPart=12,_xlpm.HourPart&lt;HOUR(T149)),A148+1,A148) + TIME(IF(_xlpm.HourPart &lt;= HOUR(T149), _xlpm.HourPart, _xlpm.HourPart + 12), _xlpm.MinutePart, 0),
        IF(_xlpm.Prefix = "తె",
            _xlpm.BaseTime + 1,
        IF(_xlpm.Prefix = "సా",
            A148 + TIME(12 + _xlpm.HourPart, _xlpm.MinutePart, 0),
        IF(LEFT(_xlpm.RawData, 1) = "ప",
            A148 + TIME(IF(AND(_xlpm.HourPart &gt;= HOUR(T149), _xlpm.HourPart &lt;= 12), _xlpm.HourPart, _xlpm.HourPart + 12), _xlpm.MinutePart, 0),
            _xlpm.BaseTime
        )))),
    _xlpm.isDateTime, ISNUMBER(DATEVALUE(K147)),
    _xlpm.adjustedResult,
        IF(AND(_xlpm.isDateTime, TEXT(_xlpm.AdjustedTime, "yyyy-MM-dd HH:mm") &lt; K147),
            _xlpm.AdjustedTime + 1,
            _xlpm.AdjustedTime),
    _xlpm.formattedResult, TEXT(_xlpm.adjustedResult, "yyyy-MM-dd HH:mm"),
    _xlpm.formattedResult
))</f>
        <v>2024-08-21 20:21</v>
      </c>
      <c r="L148" s="4">
        <f t="shared" si="119"/>
        <v>0</v>
      </c>
      <c r="M148">
        <f>IF('Raw data'!D148="పూర్తి",1,0)</f>
        <v>0</v>
      </c>
      <c r="N148">
        <f>IFERROR(INDEX(nakshatram!$A$1:$A$27, MATCH('Raw data'!E148, nakshatram!$C$1:$C$27, 0)), "Not Found")</f>
        <v>25</v>
      </c>
      <c r="O148" s="2">
        <f t="shared" si="120"/>
        <v>45525.272685185184</v>
      </c>
      <c r="P148" s="2" t="str">
        <f>IF('Raw data'!F148 = "పూర్తి", "", _xlfn.LET(
    _xlpm.RawData, 'Raw data'!F148,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A148 + TIME(_xlpm.HourPart, _xlpm.MinutePart, 0),
    _xlpm.AdjustedTime,
        IF(_xlpm.Prefix = "రా",
            IF(OR(_xlpm.HourPart=12,_xlpm.HourPart&lt;HOUR(T149)),A148+1,A148) + TIME(IF(_xlpm.HourPart &lt;= HOUR(T149), _xlpm.HourPart, _xlpm.HourPart + 12), _xlpm.MinutePart, 0),
        IF(_xlpm.Prefix = "తె",
            _xlpm.BaseTime + 1,
        IF(_xlpm.Prefix = "సా",
            A148 + TIME(12 + _xlpm.HourPart, _xlpm.MinutePart, 0),
        IF(LEFT(_xlpm.RawData, 1) = "ప",
            A148 + TIME(IF(AND(_xlpm.HourPart &gt;= HOUR(T149), _xlpm.HourPart &lt;= 12), _xlpm.HourPart, _xlpm.HourPart + 12), _xlpm.MinutePart, 0),
            _xlpm.BaseTime
        )))),
    _xlpm.isDateTime, ISNUMBER(DATEVALUE(P147)),
    _xlpm.adjustedResult,
        IF(AND(_xlpm.isDateTime, TEXT(_xlpm.AdjustedTime, "yyyy-MM-dd HH:mm") &lt; P147),
            _xlpm.AdjustedTime + 1,
            _xlpm.AdjustedTime),
    _xlpm.formattedResult, TEXT(_xlpm.adjustedResult, "yyyy-MM-dd HH:mm"),
    _xlpm.formattedResult
))</f>
        <v>2024-08-22 04:56</v>
      </c>
      <c r="Q148" s="4">
        <f t="shared" si="121"/>
        <v>0</v>
      </c>
      <c r="R148">
        <f>IF('Raw data'!F148="పూర్తి",1,0)</f>
        <v>0</v>
      </c>
      <c r="T148" t="str">
        <f>IF('Raw data'!G148="",T147,TEXT(SUBSTITUTE(SUBSTITUTE('Raw data'!G148, "సూ.ఉ.",""),".",":"), "hh:mm:ss"))</f>
        <v>05:47:00</v>
      </c>
      <c r="U148" t="str">
        <f>IF('Raw data'!H148="",U147,TEXT(SUBSTITUTE(SUBSTITUTE('Raw data'!H148, "సూ.అ.",""),".",":") + TIME(12, 0, 0), "hh:mm:ss"))</f>
        <v>18:20:00</v>
      </c>
    </row>
    <row r="149" spans="1:21" x14ac:dyDescent="0.35">
      <c r="A149" s="1">
        <f t="shared" si="112"/>
        <v>45526</v>
      </c>
      <c r="B149">
        <f t="shared" si="113"/>
        <v>38</v>
      </c>
      <c r="C149">
        <f t="shared" si="122"/>
        <v>1</v>
      </c>
      <c r="D149">
        <f t="shared" si="114"/>
        <v>3</v>
      </c>
      <c r="E149">
        <f t="shared" si="115"/>
        <v>8</v>
      </c>
      <c r="F149">
        <f>IFERROR(INDEX(vaaram!$A$1:$A$8, MATCH('Raw data'!B149, vaaram!$D$1:$D$8, 0)), "Not Found")</f>
        <v>5</v>
      </c>
      <c r="G149">
        <f t="shared" si="116"/>
        <v>5</v>
      </c>
      <c r="H149">
        <f t="shared" si="117"/>
        <v>2</v>
      </c>
      <c r="I149">
        <f>IFERROR(INDEX(thidhi!$A$1:$A$16, MATCH('Raw data'!C149, thidhi!$C$1:$C$16, 0)), "Not Found")</f>
        <v>3</v>
      </c>
      <c r="J149" s="2">
        <f t="shared" si="118"/>
        <v>45525.849074074074</v>
      </c>
      <c r="K149" t="str">
        <f>IF('Raw data'!D149 = "పూర్తి", "", _xlfn.LET(
    _xlpm.RawData, 'Raw data'!D149,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A149 + TIME(_xlpm.HourPart, _xlpm.MinutePart, 0),
    _xlpm.AdjustedTime,
        IF(_xlpm.Prefix = "రా",
            IF(OR(_xlpm.HourPart=12,_xlpm.HourPart&lt;HOUR(T150)),A149+1,A149) + TIME(IF(_xlpm.HourPart &lt;= HOUR(T150), _xlpm.HourPart, _xlpm.HourPart + 12), _xlpm.MinutePart, 0),
        IF(_xlpm.Prefix = "తె",
            _xlpm.BaseTime + 1,
        IF(_xlpm.Prefix = "సా",
            A149 + TIME(12 + _xlpm.HourPart, _xlpm.MinutePart, 0),
        IF(LEFT(_xlpm.RawData, 1) = "ప",
            A149 + TIME(IF(AND(_xlpm.HourPart &gt;= HOUR(T150), _xlpm.HourPart &lt;= 12), _xlpm.HourPart, _xlpm.HourPart + 12), _xlpm.MinutePart, 0),
            _xlpm.BaseTime
        )))),
    _xlpm.isDateTime, ISNUMBER(DATEVALUE(K148)),
    _xlpm.adjustedResult,
        IF(AND(_xlpm.isDateTime, TEXT(_xlpm.AdjustedTime, "yyyy-MM-dd HH:mm") &lt; K148),
            _xlpm.AdjustedTime + 1,
            _xlpm.AdjustedTime),
    _xlpm.formattedResult, TEXT(_xlpm.adjustedResult, "yyyy-MM-dd HH:mm"),
    _xlpm.formattedResult
))</f>
        <v>2024-08-22 17:57</v>
      </c>
      <c r="L149" s="4">
        <f t="shared" si="119"/>
        <v>0</v>
      </c>
      <c r="M149">
        <f>IF('Raw data'!D149="పూర్తి",1,0)</f>
        <v>0</v>
      </c>
      <c r="N149">
        <f>IFERROR(INDEX(nakshatram!$A$1:$A$27, MATCH('Raw data'!E149, nakshatram!$C$1:$C$27, 0)), "Not Found")</f>
        <v>26</v>
      </c>
      <c r="O149" s="2">
        <f t="shared" si="120"/>
        <v>45526.206712962965</v>
      </c>
      <c r="P149" s="2" t="str">
        <f>IF('Raw data'!F149 = "పూర్తి", "", _xlfn.LET(
    _xlpm.RawData, 'Raw data'!F149,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A149 + TIME(_xlpm.HourPart, _xlpm.MinutePart, 0),
    _xlpm.AdjustedTime,
        IF(_xlpm.Prefix = "రా",
            IF(OR(_xlpm.HourPart=12,_xlpm.HourPart&lt;HOUR(T150)),A149+1,A149) + TIME(IF(_xlpm.HourPart &lt;= HOUR(T150), _xlpm.HourPart, _xlpm.HourPart + 12), _xlpm.MinutePart, 0),
        IF(_xlpm.Prefix = "తె",
            _xlpm.BaseTime + 1,
        IF(_xlpm.Prefix = "సా",
            A149 + TIME(12 + _xlpm.HourPart, _xlpm.MinutePart, 0),
        IF(LEFT(_xlpm.RawData, 1) = "ప",
            A149 + TIME(IF(AND(_xlpm.HourPart &gt;= HOUR(T150), _xlpm.HourPart &lt;= 12), _xlpm.HourPart, _xlpm.HourPart + 12), _xlpm.MinutePart, 0),
            _xlpm.BaseTime
        )))),
    _xlpm.isDateTime, ISNUMBER(DATEVALUE(P148)),
    _xlpm.adjustedResult,
        IF(AND(_xlpm.isDateTime, TEXT(_xlpm.AdjustedTime, "yyyy-MM-dd HH:mm") &lt; P148),
            _xlpm.AdjustedTime + 1,
            _xlpm.AdjustedTime),
    _xlpm.formattedResult, TEXT(_xlpm.adjustedResult, "yyyy-MM-dd HH:mm"),
    _xlpm.formattedResult
))</f>
        <v>2024-08-23 03:16</v>
      </c>
      <c r="Q149" s="4">
        <f t="shared" si="121"/>
        <v>0</v>
      </c>
      <c r="R149">
        <f>IF('Raw data'!F149="పూర్తి",1,0)</f>
        <v>0</v>
      </c>
      <c r="T149" t="str">
        <f>IF('Raw data'!G149="",T148,TEXT(SUBSTITUTE(SUBSTITUTE('Raw data'!G149, "సూ.ఉ.",""),".",":"), "hh:mm:ss"))</f>
        <v>05:47:00</v>
      </c>
      <c r="U149" t="str">
        <f>IF('Raw data'!H149="",U148,TEXT(SUBSTITUTE(SUBSTITUTE('Raw data'!H149, "సూ.అ.",""),".",":") + TIME(12, 0, 0), "hh:mm:ss"))</f>
        <v>18:20:00</v>
      </c>
    </row>
    <row r="150" spans="1:21" x14ac:dyDescent="0.35">
      <c r="A150" s="1">
        <f t="shared" si="112"/>
        <v>45527</v>
      </c>
      <c r="B150">
        <f t="shared" si="113"/>
        <v>38</v>
      </c>
      <c r="C150">
        <f t="shared" si="122"/>
        <v>1</v>
      </c>
      <c r="D150">
        <f t="shared" si="114"/>
        <v>3</v>
      </c>
      <c r="E150">
        <f t="shared" si="115"/>
        <v>8</v>
      </c>
      <c r="F150">
        <f>IFERROR(INDEX(vaaram!$A$1:$A$8, MATCH('Raw data'!B150, vaaram!$D$1:$D$8, 0)), "Not Found")</f>
        <v>6</v>
      </c>
      <c r="G150">
        <f t="shared" si="116"/>
        <v>5</v>
      </c>
      <c r="H150">
        <f t="shared" si="117"/>
        <v>2</v>
      </c>
      <c r="I150">
        <f>IFERROR(INDEX(thidhi!$A$1:$A$16, MATCH('Raw data'!C150, thidhi!$C$1:$C$16, 0)), "Not Found")</f>
        <v>4</v>
      </c>
      <c r="J150" s="2">
        <f t="shared" si="118"/>
        <v>45526.749074074076</v>
      </c>
      <c r="K150" t="str">
        <f>IF('Raw data'!D150 = "పూర్తి", "", _xlfn.LET(
    _xlpm.RawData, 'Raw data'!D150,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A150 + TIME(_xlpm.HourPart, _xlpm.MinutePart, 0),
    _xlpm.AdjustedTime,
        IF(_xlpm.Prefix = "రా",
            IF(OR(_xlpm.HourPart=12,_xlpm.HourPart&lt;HOUR(T151)),A150+1,A150) + TIME(IF(_xlpm.HourPart &lt;= HOUR(T151), _xlpm.HourPart, _xlpm.HourPart + 12), _xlpm.MinutePart, 0),
        IF(_xlpm.Prefix = "తె",
            _xlpm.BaseTime + 1,
        IF(_xlpm.Prefix = "సా",
            A150 + TIME(12 + _xlpm.HourPart, _xlpm.MinutePart, 0),
        IF(LEFT(_xlpm.RawData, 1) = "ప",
            A150 + TIME(IF(AND(_xlpm.HourPart &gt;= HOUR(T151), _xlpm.HourPart &lt;= 12), _xlpm.HourPart, _xlpm.HourPart + 12), _xlpm.MinutePart, 0),
            _xlpm.BaseTime
        )))),
    _xlpm.isDateTime, ISNUMBER(DATEVALUE(K149)),
    _xlpm.adjustedResult,
        IF(AND(_xlpm.isDateTime, TEXT(_xlpm.AdjustedTime, "yyyy-MM-dd HH:mm") &lt; K149),
            _xlpm.AdjustedTime + 1,
            _xlpm.AdjustedTime),
    _xlpm.formattedResult, TEXT(_xlpm.adjustedResult, "yyyy-MM-dd HH:mm"),
    _xlpm.formattedResult
))</f>
        <v>2024-08-23 15:29</v>
      </c>
      <c r="L150" s="4">
        <f t="shared" si="119"/>
        <v>0</v>
      </c>
      <c r="M150">
        <f>IF('Raw data'!D150="పూర్తి",1,0)</f>
        <v>0</v>
      </c>
      <c r="N150">
        <f>IFERROR(INDEX(nakshatram!$A$1:$A$27, MATCH('Raw data'!E150, nakshatram!$C$1:$C$27, 0)), "Not Found")</f>
        <v>27</v>
      </c>
      <c r="O150" s="2">
        <f t="shared" si="120"/>
        <v>45527.13726851852</v>
      </c>
      <c r="P150" s="2" t="str">
        <f>IF('Raw data'!F150 = "పూర్తి", "", _xlfn.LET(
    _xlpm.RawData, 'Raw data'!F150,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A150 + TIME(_xlpm.HourPart, _xlpm.MinutePart, 0),
    _xlpm.AdjustedTime,
        IF(_xlpm.Prefix = "రా",
            IF(OR(_xlpm.HourPart=12,_xlpm.HourPart&lt;HOUR(T151)),A150+1,A150) + TIME(IF(_xlpm.HourPart &lt;= HOUR(T151), _xlpm.HourPart, _xlpm.HourPart + 12), _xlpm.MinutePart, 0),
        IF(_xlpm.Prefix = "తె",
            _xlpm.BaseTime + 1,
        IF(_xlpm.Prefix = "సా",
            A150 + TIME(12 + _xlpm.HourPart, _xlpm.MinutePart, 0),
        IF(LEFT(_xlpm.RawData, 1) = "ప",
            A150 + TIME(IF(AND(_xlpm.HourPart &gt;= HOUR(T151), _xlpm.HourPart &lt;= 12), _xlpm.HourPart, _xlpm.HourPart + 12), _xlpm.MinutePart, 0),
            _xlpm.BaseTime
        )))),
    _xlpm.isDateTime, ISNUMBER(DATEVALUE(P149)),
    _xlpm.adjustedResult,
        IF(AND(_xlpm.isDateTime, TEXT(_xlpm.AdjustedTime, "yyyy-MM-dd HH:mm") &lt; P149),
            _xlpm.AdjustedTime + 1,
            _xlpm.AdjustedTime),
    _xlpm.formattedResult, TEXT(_xlpm.adjustedResult, "yyyy-MM-dd HH:mm"),
    _xlpm.formattedResult
))</f>
        <v>2024-08-24 01:36</v>
      </c>
      <c r="Q150" s="4">
        <f t="shared" si="121"/>
        <v>0</v>
      </c>
      <c r="R150">
        <f>IF('Raw data'!F150="పూర్తి",1,0)</f>
        <v>0</v>
      </c>
      <c r="T150" t="str">
        <f>IF('Raw data'!G150="",T149,TEXT(SUBSTITUTE(SUBSTITUTE('Raw data'!G150, "సూ.ఉ.",""),".",":"), "hh:mm:ss"))</f>
        <v>05:47:00</v>
      </c>
      <c r="U150" t="str">
        <f>IF('Raw data'!H150="",U149,TEXT(SUBSTITUTE(SUBSTITUTE('Raw data'!H150, "సూ.అ.",""),".",":") + TIME(12, 0, 0), "hh:mm:ss"))</f>
        <v>18:19:00</v>
      </c>
    </row>
    <row r="151" spans="1:21" x14ac:dyDescent="0.35">
      <c r="A151" s="1">
        <f t="shared" si="112"/>
        <v>45528</v>
      </c>
      <c r="B151">
        <f t="shared" si="113"/>
        <v>38</v>
      </c>
      <c r="C151">
        <f t="shared" si="122"/>
        <v>1</v>
      </c>
      <c r="D151">
        <f t="shared" si="114"/>
        <v>3</v>
      </c>
      <c r="E151">
        <f t="shared" si="115"/>
        <v>8</v>
      </c>
      <c r="F151">
        <f>IFERROR(INDEX(vaaram!$A$1:$A$8, MATCH('Raw data'!B151, vaaram!$D$1:$D$8, 0)), "Not Found")</f>
        <v>7</v>
      </c>
      <c r="G151">
        <f t="shared" si="116"/>
        <v>5</v>
      </c>
      <c r="H151">
        <f t="shared" si="117"/>
        <v>2</v>
      </c>
      <c r="I151">
        <f>IFERROR(INDEX(thidhi!$A$1:$A$16, MATCH('Raw data'!C151, thidhi!$C$1:$C$16, 0)), "Not Found")</f>
        <v>5</v>
      </c>
      <c r="J151" s="2">
        <f t="shared" si="118"/>
        <v>45527.646296296298</v>
      </c>
      <c r="K151" t="str">
        <f>IF('Raw data'!D151 = "పూర్తి", "", _xlfn.LET(
    _xlpm.RawData, 'Raw data'!D151,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A151 + TIME(_xlpm.HourPart, _xlpm.MinutePart, 0),
    _xlpm.AdjustedTime,
        IF(_xlpm.Prefix = "రా",
            IF(OR(_xlpm.HourPart=12,_xlpm.HourPart&lt;HOUR(T152)),A151+1,A151) + TIME(IF(_xlpm.HourPart &lt;= HOUR(T152), _xlpm.HourPart, _xlpm.HourPart + 12), _xlpm.MinutePart, 0),
        IF(_xlpm.Prefix = "తె",
            _xlpm.BaseTime + 1,
        IF(_xlpm.Prefix = "సా",
            A151 + TIME(12 + _xlpm.HourPart, _xlpm.MinutePart, 0),
        IF(LEFT(_xlpm.RawData, 1) = "ప",
            A151 + TIME(IF(AND(_xlpm.HourPart &gt;= HOUR(T152), _xlpm.HourPart &lt;= 12), _xlpm.HourPart, _xlpm.HourPart + 12), _xlpm.MinutePart, 0),
            _xlpm.BaseTime
        )))),
    _xlpm.isDateTime, ISNUMBER(DATEVALUE(K150)),
    _xlpm.adjustedResult,
        IF(AND(_xlpm.isDateTime, TEXT(_xlpm.AdjustedTime, "yyyy-MM-dd HH:mm") &lt; K150),
            _xlpm.AdjustedTime + 1,
            _xlpm.AdjustedTime),
    _xlpm.formattedResult, TEXT(_xlpm.adjustedResult, "yyyy-MM-dd HH:mm"),
    _xlpm.formattedResult
))</f>
        <v>2024-08-24 13:04</v>
      </c>
      <c r="L151" s="4">
        <f t="shared" si="119"/>
        <v>0</v>
      </c>
      <c r="M151">
        <f>IF('Raw data'!D151="పూర్తి",1,0)</f>
        <v>0</v>
      </c>
      <c r="N151">
        <f>IFERROR(INDEX(nakshatram!$A$1:$A$27, MATCH('Raw data'!E151, nakshatram!$C$1:$C$27, 0)), "Not Found")</f>
        <v>1</v>
      </c>
      <c r="O151" s="2">
        <f t="shared" si="120"/>
        <v>45528.067824074074</v>
      </c>
      <c r="P151" s="2" t="str">
        <f>IF('Raw data'!F151 = "పూర్తి", "", _xlfn.LET(
    _xlpm.RawData, 'Raw data'!F151,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A151 + TIME(_xlpm.HourPart, _xlpm.MinutePart, 0),
    _xlpm.AdjustedTime,
        IF(_xlpm.Prefix = "రా",
            IF(OR(_xlpm.HourPart=12,_xlpm.HourPart&lt;HOUR(T152)),A151+1,A151) + TIME(IF(_xlpm.HourPart &lt;= HOUR(T152), _xlpm.HourPart, _xlpm.HourPart + 12), _xlpm.MinutePart, 0),
        IF(_xlpm.Prefix = "తె",
            _xlpm.BaseTime + 1,
        IF(_xlpm.Prefix = "సా",
            A151 + TIME(12 + _xlpm.HourPart, _xlpm.MinutePart, 0),
        IF(LEFT(_xlpm.RawData, 1) = "ప",
            A151 + TIME(IF(AND(_xlpm.HourPart &gt;= HOUR(T152), _xlpm.HourPart &lt;= 12), _xlpm.HourPart, _xlpm.HourPart + 12), _xlpm.MinutePart, 0),
            _xlpm.BaseTime
        )))),
    _xlpm.isDateTime, ISNUMBER(DATEVALUE(P150)),
    _xlpm.adjustedResult,
        IF(AND(_xlpm.isDateTime, TEXT(_xlpm.AdjustedTime, "yyyy-MM-dd HH:mm") &lt; P150),
            _xlpm.AdjustedTime + 1,
            _xlpm.AdjustedTime),
    _xlpm.formattedResult, TEXT(_xlpm.adjustedResult, "yyyy-MM-dd HH:mm"),
    _xlpm.formattedResult
))</f>
        <v>2024-08-25 00:02</v>
      </c>
      <c r="Q151" s="4">
        <f t="shared" si="121"/>
        <v>0</v>
      </c>
      <c r="R151">
        <f>IF('Raw data'!F151="పూర్తి",1,0)</f>
        <v>0</v>
      </c>
      <c r="T151" t="str">
        <f>IF('Raw data'!G151="",T150,TEXT(SUBSTITUTE(SUBSTITUTE('Raw data'!G151, "సూ.ఉ.",""),".",":"), "hh:mm:ss"))</f>
        <v>05:47:00</v>
      </c>
      <c r="U151" t="str">
        <f>IF('Raw data'!H151="",U150,TEXT(SUBSTITUTE(SUBSTITUTE('Raw data'!H151, "సూ.అ.",""),".",":") + TIME(12, 0, 0), "hh:mm:ss"))</f>
        <v>18:19:00</v>
      </c>
    </row>
    <row r="152" spans="1:21" x14ac:dyDescent="0.35">
      <c r="A152" s="1">
        <f t="shared" si="112"/>
        <v>45529</v>
      </c>
      <c r="B152">
        <f t="shared" si="113"/>
        <v>38</v>
      </c>
      <c r="C152">
        <f t="shared" si="122"/>
        <v>1</v>
      </c>
      <c r="D152">
        <f t="shared" si="114"/>
        <v>3</v>
      </c>
      <c r="E152">
        <f t="shared" si="115"/>
        <v>8</v>
      </c>
      <c r="F152">
        <f>IFERROR(INDEX(vaaram!$A$1:$A$8, MATCH('Raw data'!B152, vaaram!$D$1:$D$8, 0)), "Not Found")</f>
        <v>1</v>
      </c>
      <c r="G152">
        <f t="shared" si="116"/>
        <v>5</v>
      </c>
      <c r="H152">
        <f t="shared" si="117"/>
        <v>2</v>
      </c>
      <c r="I152">
        <f>IFERROR(INDEX(thidhi!$A$1:$A$16, MATCH('Raw data'!C152, thidhi!$C$1:$C$16, 0)), "Not Found")</f>
        <v>6</v>
      </c>
      <c r="J152" s="2">
        <f t="shared" si="118"/>
        <v>45528.545601851853</v>
      </c>
      <c r="K152" t="str">
        <f>IF('Raw data'!D152 = "పూర్తి", "", _xlfn.LET(
    _xlpm.RawData, 'Raw data'!D152,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A152 + TIME(_xlpm.HourPart, _xlpm.MinutePart, 0),
    _xlpm.AdjustedTime,
        IF(_xlpm.Prefix = "రా",
            IF(OR(_xlpm.HourPart=12,_xlpm.HourPart&lt;HOUR(T153)),A152+1,A152) + TIME(IF(_xlpm.HourPart &lt;= HOUR(T153), _xlpm.HourPart, _xlpm.HourPart + 12), _xlpm.MinutePart, 0),
        IF(_xlpm.Prefix = "తె",
            _xlpm.BaseTime + 1,
        IF(_xlpm.Prefix = "సా",
            A152 + TIME(12 + _xlpm.HourPart, _xlpm.MinutePart, 0),
        IF(LEFT(_xlpm.RawData, 1) = "ప",
            A152 + TIME(IF(AND(_xlpm.HourPart &gt;= HOUR(T153), _xlpm.HourPart &lt;= 12), _xlpm.HourPart, _xlpm.HourPart + 12), _xlpm.MinutePart, 0),
            _xlpm.BaseTime
        )))),
    _xlpm.isDateTime, ISNUMBER(DATEVALUE(K151)),
    _xlpm.adjustedResult,
        IF(AND(_xlpm.isDateTime, TEXT(_xlpm.AdjustedTime, "yyyy-MM-dd HH:mm") &lt; K151),
            _xlpm.AdjustedTime + 1,
            _xlpm.AdjustedTime),
    _xlpm.formattedResult, TEXT(_xlpm.adjustedResult, "yyyy-MM-dd HH:mm"),
    _xlpm.formattedResult
))</f>
        <v>2024-08-25 10:46</v>
      </c>
      <c r="L152" s="4">
        <f t="shared" si="119"/>
        <v>0</v>
      </c>
      <c r="M152">
        <f>IF('Raw data'!D152="పూర్తి",1,0)</f>
        <v>0</v>
      </c>
      <c r="N152">
        <f>IFERROR(INDEX(nakshatram!$A$1:$A$27, MATCH('Raw data'!E152, nakshatram!$C$1:$C$27, 0)), "Not Found")</f>
        <v>2</v>
      </c>
      <c r="O152" s="2">
        <f t="shared" si="120"/>
        <v>45529.002546296295</v>
      </c>
      <c r="P152" s="2" t="str">
        <f>IF('Raw data'!F152 = "పూర్తి", "", _xlfn.LET(
    _xlpm.RawData, 'Raw data'!F152,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A152 + TIME(_xlpm.HourPart, _xlpm.MinutePart, 0),
    _xlpm.AdjustedTime,
        IF(_xlpm.Prefix = "రా",
            IF(OR(_xlpm.HourPart=12,_xlpm.HourPart&lt;HOUR(T153)),A152+1,A152) + TIME(IF(_xlpm.HourPart &lt;= HOUR(T153), _xlpm.HourPart, _xlpm.HourPart + 12), _xlpm.MinutePart, 0),
        IF(_xlpm.Prefix = "తె",
            _xlpm.BaseTime + 1,
        IF(_xlpm.Prefix = "సా",
            A152 + TIME(12 + _xlpm.HourPart, _xlpm.MinutePart, 0),
        IF(LEFT(_xlpm.RawData, 1) = "ప",
            A152 + TIME(IF(AND(_xlpm.HourPart &gt;= HOUR(T153), _xlpm.HourPart &lt;= 12), _xlpm.HourPart, _xlpm.HourPart + 12), _xlpm.MinutePart, 0),
            _xlpm.BaseTime
        )))),
    _xlpm.isDateTime, ISNUMBER(DATEVALUE(P151)),
    _xlpm.adjustedResult,
        IF(AND(_xlpm.isDateTime, TEXT(_xlpm.AdjustedTime, "yyyy-MM-dd HH:mm") &lt; P151),
            _xlpm.AdjustedTime + 1,
            _xlpm.AdjustedTime),
    _xlpm.formattedResult, TEXT(_xlpm.adjustedResult, "yyyy-MM-dd HH:mm"),
    _xlpm.formattedResult
))</f>
        <v>2024-08-25 22:38</v>
      </c>
      <c r="Q152" s="4">
        <f t="shared" si="121"/>
        <v>0</v>
      </c>
      <c r="R152">
        <f>IF('Raw data'!F152="పూర్తి",1,0)</f>
        <v>0</v>
      </c>
      <c r="T152" t="str">
        <f>IF('Raw data'!G152="",T151,TEXT(SUBSTITUTE(SUBSTITUTE('Raw data'!G152, "సూ.ఉ.",""),".",":"), "hh:mm:ss"))</f>
        <v>05:48:00</v>
      </c>
      <c r="U152" t="str">
        <f>IF('Raw data'!H152="",U151,TEXT(SUBSTITUTE(SUBSTITUTE('Raw data'!H152, "సూ.అ.",""),".",":") + TIME(12, 0, 0), "hh:mm:ss"))</f>
        <v>18:17:00</v>
      </c>
    </row>
    <row r="153" spans="1:21" x14ac:dyDescent="0.35">
      <c r="A153" s="1">
        <f t="shared" si="112"/>
        <v>45530</v>
      </c>
      <c r="B153">
        <f t="shared" si="113"/>
        <v>38</v>
      </c>
      <c r="C153">
        <f t="shared" si="122"/>
        <v>1</v>
      </c>
      <c r="D153">
        <f t="shared" si="114"/>
        <v>3</v>
      </c>
      <c r="E153">
        <f t="shared" si="115"/>
        <v>8</v>
      </c>
      <c r="F153">
        <f>IFERROR(INDEX(vaaram!$A$1:$A$8, MATCH('Raw data'!B153, vaaram!$D$1:$D$8, 0)), "Not Found")</f>
        <v>2</v>
      </c>
      <c r="G153">
        <f t="shared" si="116"/>
        <v>5</v>
      </c>
      <c r="H153">
        <f t="shared" si="117"/>
        <v>2</v>
      </c>
      <c r="I153">
        <f>IFERROR(INDEX(thidhi!$A$1:$A$16, MATCH('Raw data'!C153, thidhi!$C$1:$C$16, 0)), "Not Found")</f>
        <v>7</v>
      </c>
      <c r="J153" s="2">
        <f t="shared" si="118"/>
        <v>45529.44976851852</v>
      </c>
      <c r="K153" t="str">
        <f>IF('Raw data'!D153 = "పూర్తి", "", _xlfn.LET(
    _xlpm.RawData, 'Raw data'!D153,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A153 + TIME(_xlpm.HourPart, _xlpm.MinutePart, 0),
    _xlpm.AdjustedTime,
        IF(_xlpm.Prefix = "రా",
            IF(OR(_xlpm.HourPart=12,_xlpm.HourPart&lt;HOUR(T154)),A153+1,A153) + TIME(IF(_xlpm.HourPart &lt;= HOUR(T154), _xlpm.HourPart, _xlpm.HourPart + 12), _xlpm.MinutePart, 0),
        IF(_xlpm.Prefix = "తె",
            _xlpm.BaseTime + 1,
        IF(_xlpm.Prefix = "సా",
            A153 + TIME(12 + _xlpm.HourPart, _xlpm.MinutePart, 0),
        IF(LEFT(_xlpm.RawData, 1) = "ప",
            A153 + TIME(IF(AND(_xlpm.HourPart &gt;= HOUR(T154), _xlpm.HourPart &lt;= 12), _xlpm.HourPart, _xlpm.HourPart + 12), _xlpm.MinutePart, 0),
            _xlpm.BaseTime
        )))),
    _xlpm.isDateTime, ISNUMBER(DATEVALUE(K152)),
    _xlpm.adjustedResult,
        IF(AND(_xlpm.isDateTime, TEXT(_xlpm.AdjustedTime, "yyyy-MM-dd HH:mm") &lt; K152),
            _xlpm.AdjustedTime + 1,
            _xlpm.AdjustedTime),
    _xlpm.formattedResult, TEXT(_xlpm.adjustedResult, "yyyy-MM-dd HH:mm"),
    _xlpm.formattedResult
))</f>
        <v>2024-08-26 08:39</v>
      </c>
      <c r="L153" s="4">
        <f t="shared" si="119"/>
        <v>0</v>
      </c>
      <c r="M153">
        <f>IF('Raw data'!D153="పూర్తి",1,0)</f>
        <v>0</v>
      </c>
      <c r="N153">
        <f>IFERROR(INDEX(nakshatram!$A$1:$A$27, MATCH('Raw data'!E153, nakshatram!$C$1:$C$27, 0)), "Not Found")</f>
        <v>3</v>
      </c>
      <c r="O153" s="2">
        <f t="shared" si="120"/>
        <v>45529.944212962968</v>
      </c>
      <c r="P153" s="2" t="str">
        <f>IF('Raw data'!F153 = "పూర్తి", "", _xlfn.LET(
    _xlpm.RawData, 'Raw data'!F153,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A153 + TIME(_xlpm.HourPart, _xlpm.MinutePart, 0),
    _xlpm.AdjustedTime,
        IF(_xlpm.Prefix = "రా",
            IF(OR(_xlpm.HourPart=12,_xlpm.HourPart&lt;HOUR(T154)),A153+1,A153) + TIME(IF(_xlpm.HourPart &lt;= HOUR(T154), _xlpm.HourPart, _xlpm.HourPart + 12), _xlpm.MinutePart, 0),
        IF(_xlpm.Prefix = "తె",
            _xlpm.BaseTime + 1,
        IF(_xlpm.Prefix = "సా",
            A153 + TIME(12 + _xlpm.HourPart, _xlpm.MinutePart, 0),
        IF(LEFT(_xlpm.RawData, 1) = "ప",
            A153 + TIME(IF(AND(_xlpm.HourPart &gt;= HOUR(T154), _xlpm.HourPart &lt;= 12), _xlpm.HourPart, _xlpm.HourPart + 12), _xlpm.MinutePart, 0),
            _xlpm.BaseTime
        )))),
    _xlpm.isDateTime, ISNUMBER(DATEVALUE(P152)),
    _xlpm.adjustedResult,
        IF(AND(_xlpm.isDateTime, TEXT(_xlpm.AdjustedTime, "yyyy-MM-dd HH:mm") &lt; P152),
            _xlpm.AdjustedTime + 1,
            _xlpm.AdjustedTime),
    _xlpm.formattedResult, TEXT(_xlpm.adjustedResult, "yyyy-MM-dd HH:mm"),
    _xlpm.formattedResult
))</f>
        <v>2024-08-26 21:28</v>
      </c>
      <c r="Q153" s="4">
        <f t="shared" si="121"/>
        <v>0</v>
      </c>
      <c r="R153">
        <f>IF('Raw data'!F153="పూర్తి",1,0)</f>
        <v>0</v>
      </c>
      <c r="T153" t="str">
        <f>IF('Raw data'!G153="",T152,TEXT(SUBSTITUTE(SUBSTITUTE('Raw data'!G153, "సూ.ఉ.",""),".",":"), "hh:mm:ss"))</f>
        <v>05:48:00</v>
      </c>
      <c r="U153" t="str">
        <f>IF('Raw data'!H153="",U152,TEXT(SUBSTITUTE(SUBSTITUTE('Raw data'!H153, "సూ.అ.",""),".",":") + TIME(12, 0, 0), "hh:mm:ss"))</f>
        <v>18:17:00</v>
      </c>
    </row>
    <row r="154" spans="1:21" x14ac:dyDescent="0.35">
      <c r="A154" s="1">
        <f t="shared" si="112"/>
        <v>45531</v>
      </c>
      <c r="B154">
        <f t="shared" si="113"/>
        <v>38</v>
      </c>
      <c r="C154">
        <f t="shared" si="122"/>
        <v>1</v>
      </c>
      <c r="D154">
        <f t="shared" si="114"/>
        <v>3</v>
      </c>
      <c r="E154">
        <f t="shared" si="115"/>
        <v>8</v>
      </c>
      <c r="F154">
        <f>IFERROR(INDEX(vaaram!$A$1:$A$8, MATCH('Raw data'!B154, vaaram!$D$1:$D$8, 0)), "Not Found")</f>
        <v>3</v>
      </c>
      <c r="G154">
        <f t="shared" si="116"/>
        <v>5</v>
      </c>
      <c r="H154">
        <f t="shared" si="117"/>
        <v>2</v>
      </c>
      <c r="I154">
        <f>IFERROR(INDEX(thidhi!$A$1:$A$16, MATCH('Raw data'!C154, thidhi!$C$1:$C$16, 0)), "Not Found")</f>
        <v>8</v>
      </c>
      <c r="J154" s="2">
        <f t="shared" si="118"/>
        <v>45530.361574074079</v>
      </c>
      <c r="K154" t="str">
        <f>IF('Raw data'!D154 = "పూర్తి", "", _xlfn.LET(
    _xlpm.RawData, 'Raw data'!D154,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A154 + TIME(_xlpm.HourPart, _xlpm.MinutePart, 0),
    _xlpm.AdjustedTime,
        IF(_xlpm.Prefix = "రా",
            IF(OR(_xlpm.HourPart=12,_xlpm.HourPart&lt;HOUR(T155)),A154+1,A154) + TIME(IF(_xlpm.HourPart &lt;= HOUR(T155), _xlpm.HourPart, _xlpm.HourPart + 12), _xlpm.MinutePart, 0),
        IF(_xlpm.Prefix = "తె",
            _xlpm.BaseTime + 1,
        IF(_xlpm.Prefix = "సా",
            A154 + TIME(12 + _xlpm.HourPart, _xlpm.MinutePart, 0),
        IF(LEFT(_xlpm.RawData, 1) = "ప",
            A154 + TIME(IF(AND(_xlpm.HourPart &gt;= HOUR(T155), _xlpm.HourPart &lt;= 12), _xlpm.HourPart, _xlpm.HourPart + 12), _xlpm.MinutePart, 0),
            _xlpm.BaseTime
        )))),
    _xlpm.isDateTime, ISNUMBER(DATEVALUE(K153)),
    _xlpm.adjustedResult,
        IF(AND(_xlpm.isDateTime, TEXT(_xlpm.AdjustedTime, "yyyy-MM-dd HH:mm") &lt; K153),
            _xlpm.AdjustedTime + 1,
            _xlpm.AdjustedTime),
    _xlpm.formattedResult, TEXT(_xlpm.adjustedResult, "yyyy-MM-dd HH:mm"),
    _xlpm.formattedResult
))</f>
        <v>2024-08-27 06:48</v>
      </c>
      <c r="L154" s="4">
        <f t="shared" si="119"/>
        <v>1</v>
      </c>
      <c r="M154">
        <f>IF('Raw data'!D154="పూర్తి",1,0)</f>
        <v>0</v>
      </c>
      <c r="N154">
        <f>IFERROR(INDEX(nakshatram!$A$1:$A$27, MATCH('Raw data'!E154, nakshatram!$C$1:$C$27, 0)), "Not Found")</f>
        <v>4</v>
      </c>
      <c r="O154" s="2">
        <f t="shared" si="120"/>
        <v>45530.895601851851</v>
      </c>
      <c r="P154" s="2" t="str">
        <f>IF('Raw data'!F154 = "పూర్తి", "", _xlfn.LET(
    _xlpm.RawData, 'Raw data'!F154,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A154 + TIME(_xlpm.HourPart, _xlpm.MinutePart, 0),
    _xlpm.AdjustedTime,
        IF(_xlpm.Prefix = "రా",
            IF(OR(_xlpm.HourPart=12,_xlpm.HourPart&lt;HOUR(T155)),A154+1,A154) + TIME(IF(_xlpm.HourPart &lt;= HOUR(T155), _xlpm.HourPart, _xlpm.HourPart + 12), _xlpm.MinutePart, 0),
        IF(_xlpm.Prefix = "తె",
            _xlpm.BaseTime + 1,
        IF(_xlpm.Prefix = "సా",
            A154 + TIME(12 + _xlpm.HourPart, _xlpm.MinutePart, 0),
        IF(LEFT(_xlpm.RawData, 1) = "ప",
            A154 + TIME(IF(AND(_xlpm.HourPart &gt;= HOUR(T155), _xlpm.HourPart &lt;= 12), _xlpm.HourPart, _xlpm.HourPart + 12), _xlpm.MinutePart, 0),
            _xlpm.BaseTime
        )))),
    _xlpm.isDateTime, ISNUMBER(DATEVALUE(P153)),
    _xlpm.adjustedResult,
        IF(AND(_xlpm.isDateTime, TEXT(_xlpm.AdjustedTime, "yyyy-MM-dd HH:mm") &lt; P153),
            _xlpm.AdjustedTime + 1,
            _xlpm.AdjustedTime),
    _xlpm.formattedResult, TEXT(_xlpm.adjustedResult, "yyyy-MM-dd HH:mm"),
    _xlpm.formattedResult
))</f>
        <v>2024-08-27 20:35</v>
      </c>
      <c r="Q154" s="4">
        <f t="shared" si="121"/>
        <v>0</v>
      </c>
      <c r="R154">
        <f>IF('Raw data'!F154="పూర్తి",1,0)</f>
        <v>0</v>
      </c>
      <c r="T154" t="str">
        <f>IF('Raw data'!G154="",T153,TEXT(SUBSTITUTE(SUBSTITUTE('Raw data'!G154, "సూ.ఉ.",""),".",":"), "hh:mm:ss"))</f>
        <v>05:48:00</v>
      </c>
      <c r="U154" t="str">
        <f>IF('Raw data'!H154="",U153,TEXT(SUBSTITUTE(SUBSTITUTE('Raw data'!H154, "సూ.అ.",""),".",":") + TIME(12, 0, 0), "hh:mm:ss"))</f>
        <v>18:17:00</v>
      </c>
    </row>
    <row r="155" spans="1:21" x14ac:dyDescent="0.35">
      <c r="A155" s="1">
        <f t="shared" si="112"/>
        <v>45531</v>
      </c>
      <c r="B155">
        <f t="shared" si="113"/>
        <v>38</v>
      </c>
      <c r="C155">
        <f t="shared" si="122"/>
        <v>1</v>
      </c>
      <c r="D155">
        <f t="shared" si="114"/>
        <v>3</v>
      </c>
      <c r="E155">
        <f t="shared" si="115"/>
        <v>8</v>
      </c>
      <c r="F155">
        <f>IFERROR(INDEX(vaaram!$A$1:$A$8, MATCH('Raw data'!B155, vaaram!$D$1:$D$8, 0)), "Not Found")</f>
        <v>3</v>
      </c>
      <c r="G155">
        <f t="shared" si="116"/>
        <v>5</v>
      </c>
      <c r="H155">
        <f t="shared" si="117"/>
        <v>2</v>
      </c>
      <c r="I155">
        <f>IFERROR(INDEX(thidhi!$A$1:$A$16, MATCH('Raw data'!C155, thidhi!$C$1:$C$16, 0)), "Not Found")</f>
        <v>9</v>
      </c>
      <c r="J155" s="2">
        <f t="shared" si="118"/>
        <v>45531.284490740742</v>
      </c>
      <c r="K155" t="str">
        <f>IF('Raw data'!D155 = "పూర్తి", "", _xlfn.LET(
    _xlpm.RawData, 'Raw data'!D155,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A155 + TIME(_xlpm.HourPart, _xlpm.MinutePart, 0),
    _xlpm.AdjustedTime,
        IF(_xlpm.Prefix = "రా",
            IF(OR(_xlpm.HourPart=12,_xlpm.HourPart&lt;HOUR(T156)),A155+1,A155) + TIME(IF(_xlpm.HourPart &lt;= HOUR(T156), _xlpm.HourPart, _xlpm.HourPart + 12), _xlpm.MinutePart, 0),
        IF(_xlpm.Prefix = "తె",
            _xlpm.BaseTime + 1,
        IF(_xlpm.Prefix = "సా",
            A155 + TIME(12 + _xlpm.HourPart, _xlpm.MinutePart, 0),
        IF(LEFT(_xlpm.RawData, 1) = "ప",
            A155 + TIME(IF(AND(_xlpm.HourPart &gt;= HOUR(T156), _xlpm.HourPart &lt;= 12), _xlpm.HourPart, _xlpm.HourPart + 12), _xlpm.MinutePart, 0),
            _xlpm.BaseTime
        )))),
    _xlpm.isDateTime, ISNUMBER(DATEVALUE(K154)),
    _xlpm.adjustedResult,
        IF(AND(_xlpm.isDateTime, TEXT(_xlpm.AdjustedTime, "yyyy-MM-dd HH:mm") &lt; K154),
            _xlpm.AdjustedTime + 1,
            _xlpm.AdjustedTime),
    _xlpm.formattedResult, TEXT(_xlpm.adjustedResult, "yyyy-MM-dd HH:mm"),
    _xlpm.formattedResult
))</f>
        <v>2024-08-28 05:26</v>
      </c>
      <c r="L155" s="4">
        <f t="shared" si="119"/>
        <v>0</v>
      </c>
      <c r="M155">
        <f>IF('Raw data'!D155="పూర్తి",1,0)</f>
        <v>0</v>
      </c>
      <c r="N155">
        <f>IFERROR(INDEX(nakshatram!$A$1:$A$27, MATCH('Raw data'!E155, nakshatram!$C$1:$C$27, 0)), "Not Found")</f>
        <v>4</v>
      </c>
      <c r="O155" s="2">
        <f t="shared" si="120"/>
        <v>45530.895601851851</v>
      </c>
      <c r="P155" s="2" t="str">
        <f>IF('Raw data'!F155 = "పూర్తి", "", _xlfn.LET(
    _xlpm.RawData, 'Raw data'!F155,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A155 + TIME(_xlpm.HourPart, _xlpm.MinutePart, 0),
    _xlpm.AdjustedTime,
        IF(_xlpm.Prefix = "రా",
            IF(OR(_xlpm.HourPart=12,_xlpm.HourPart&lt;HOUR(T156)),A155+1,A155) + TIME(IF(_xlpm.HourPart &lt;= HOUR(T156), _xlpm.HourPart, _xlpm.HourPart + 12), _xlpm.MinutePart, 0),
        IF(_xlpm.Prefix = "తె",
            _xlpm.BaseTime + 1,
        IF(_xlpm.Prefix = "సా",
            A155 + TIME(12 + _xlpm.HourPart, _xlpm.MinutePart, 0),
        IF(LEFT(_xlpm.RawData, 1) = "ప",
            A155 + TIME(IF(AND(_xlpm.HourPart &gt;= HOUR(T156), _xlpm.HourPart &lt;= 12), _xlpm.HourPart, _xlpm.HourPart + 12), _xlpm.MinutePart, 0),
            _xlpm.BaseTime
        )))),
    _xlpm.isDateTime, ISNUMBER(DATEVALUE(P154)),
    _xlpm.adjustedResult,
        IF(AND(_xlpm.isDateTime, TEXT(_xlpm.AdjustedTime, "yyyy-MM-dd HH:mm") &lt; P154),
            _xlpm.AdjustedTime + 1,
            _xlpm.AdjustedTime),
    _xlpm.formattedResult, TEXT(_xlpm.adjustedResult, "yyyy-MM-dd HH:mm"),
    _xlpm.formattedResult
))</f>
        <v>2024-08-27 20:35</v>
      </c>
      <c r="Q155" s="4">
        <f t="shared" si="121"/>
        <v>0</v>
      </c>
      <c r="R155">
        <f>IF('Raw data'!F155="పూర్తి",1,0)</f>
        <v>0</v>
      </c>
      <c r="T155" t="str">
        <f>IF('Raw data'!G155="",T154,TEXT(SUBSTITUTE(SUBSTITUTE('Raw data'!G155, "సూ.ఉ.",""),".",":"), "hh:mm:ss"))</f>
        <v>05:48:00</v>
      </c>
      <c r="U155" t="str">
        <f>IF('Raw data'!H155="",U154,TEXT(SUBSTITUTE(SUBSTITUTE('Raw data'!H155, "సూ.అ.",""),".",":") + TIME(12, 0, 0), "hh:mm:ss"))</f>
        <v>18:17:00</v>
      </c>
    </row>
    <row r="156" spans="1:21" x14ac:dyDescent="0.35">
      <c r="A156" s="1">
        <f t="shared" si="112"/>
        <v>45532</v>
      </c>
      <c r="B156">
        <f t="shared" si="113"/>
        <v>38</v>
      </c>
      <c r="C156">
        <f t="shared" si="122"/>
        <v>1</v>
      </c>
      <c r="D156">
        <f t="shared" si="114"/>
        <v>3</v>
      </c>
      <c r="E156">
        <f t="shared" si="115"/>
        <v>8</v>
      </c>
      <c r="F156">
        <f>IFERROR(INDEX(vaaram!$A$1:$A$8, MATCH('Raw data'!B156, vaaram!$D$1:$D$8, 0)), "Not Found")</f>
        <v>4</v>
      </c>
      <c r="G156">
        <f t="shared" si="116"/>
        <v>5</v>
      </c>
      <c r="H156">
        <f t="shared" si="117"/>
        <v>2</v>
      </c>
      <c r="I156">
        <f>IFERROR(INDEX(thidhi!$A$1:$A$16, MATCH('Raw data'!C156, thidhi!$C$1:$C$16, 0)), "Not Found")</f>
        <v>10</v>
      </c>
      <c r="J156" s="2">
        <f t="shared" si="118"/>
        <v>45532.227546296301</v>
      </c>
      <c r="K156" t="str">
        <f>IF('Raw data'!D156 = "పూర్తి", "", _xlfn.LET(
    _xlpm.RawData, 'Raw data'!D156,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A156 + TIME(_xlpm.HourPart, _xlpm.MinutePart, 0),
    _xlpm.AdjustedTime,
        IF(_xlpm.Prefix = "రా",
            IF(OR(_xlpm.HourPart=12,_xlpm.HourPart&lt;HOUR(T157)),A156+1,A156) + TIME(IF(_xlpm.HourPart &lt;= HOUR(T157), _xlpm.HourPart, _xlpm.HourPart + 12), _xlpm.MinutePart, 0),
        IF(_xlpm.Prefix = "తె",
            _xlpm.BaseTime + 1,
        IF(_xlpm.Prefix = "సా",
            A156 + TIME(12 + _xlpm.HourPart, _xlpm.MinutePart, 0),
        IF(LEFT(_xlpm.RawData, 1) = "ప",
            A156 + TIME(IF(AND(_xlpm.HourPart &gt;= HOUR(T157), _xlpm.HourPart &lt;= 12), _xlpm.HourPart, _xlpm.HourPart + 12), _xlpm.MinutePart, 0),
            _xlpm.BaseTime
        )))),
    _xlpm.isDateTime, ISNUMBER(DATEVALUE(K155)),
    _xlpm.adjustedResult,
        IF(AND(_xlpm.isDateTime, TEXT(_xlpm.AdjustedTime, "yyyy-MM-dd HH:mm") &lt; K155),
            _xlpm.AdjustedTime + 1,
            _xlpm.AdjustedTime),
    _xlpm.formattedResult, TEXT(_xlpm.adjustedResult, "yyyy-MM-dd HH:mm"),
    _xlpm.formattedResult
))</f>
        <v>2024-08-29 04:21</v>
      </c>
      <c r="L156" s="4">
        <f t="shared" si="119"/>
        <v>0</v>
      </c>
      <c r="M156">
        <f>IF('Raw data'!D156="పూర్తి",1,0)</f>
        <v>0</v>
      </c>
      <c r="N156">
        <f>IFERROR(INDEX(nakshatram!$A$1:$A$27, MATCH('Raw data'!E156, nakshatram!$C$1:$C$27, 0)), "Not Found")</f>
        <v>5</v>
      </c>
      <c r="O156" s="2">
        <f t="shared" si="120"/>
        <v>45531.858796296299</v>
      </c>
      <c r="P156" s="2" t="str">
        <f>IF('Raw data'!F156 = "పూర్తి", "", _xlfn.LET(
    _xlpm.RawData, 'Raw data'!F156,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A156 + TIME(_xlpm.HourPart, _xlpm.MinutePart, 0),
    _xlpm.AdjustedTime,
        IF(_xlpm.Prefix = "రా",
            IF(OR(_xlpm.HourPart=12,_xlpm.HourPart&lt;HOUR(T157)),A156+1,A156) + TIME(IF(_xlpm.HourPart &lt;= HOUR(T157), _xlpm.HourPart, _xlpm.HourPart + 12), _xlpm.MinutePart, 0),
        IF(_xlpm.Prefix = "తె",
            _xlpm.BaseTime + 1,
        IF(_xlpm.Prefix = "సా",
            A156 + TIME(12 + _xlpm.HourPart, _xlpm.MinutePart, 0),
        IF(LEFT(_xlpm.RawData, 1) = "ప",
            A156 + TIME(IF(AND(_xlpm.HourPart &gt;= HOUR(T157), _xlpm.HourPart &lt;= 12), _xlpm.HourPart, _xlpm.HourPart + 12), _xlpm.MinutePart, 0),
            _xlpm.BaseTime
        )))),
    _xlpm.isDateTime, ISNUMBER(DATEVALUE(P155)),
    _xlpm.adjustedResult,
        IF(AND(_xlpm.isDateTime, TEXT(_xlpm.AdjustedTime, "yyyy-MM-dd HH:mm") &lt; P155),
            _xlpm.AdjustedTime + 1,
            _xlpm.AdjustedTime),
    _xlpm.formattedResult, TEXT(_xlpm.adjustedResult, "yyyy-MM-dd HH:mm"),
    _xlpm.formattedResult
))</f>
        <v>2024-08-28 20:05</v>
      </c>
      <c r="Q156" s="4">
        <f t="shared" si="121"/>
        <v>0</v>
      </c>
      <c r="R156">
        <f>IF('Raw data'!F156="పూర్తి",1,0)</f>
        <v>0</v>
      </c>
      <c r="T156" t="str">
        <f>IF('Raw data'!G156="",T155,TEXT(SUBSTITUTE(SUBSTITUTE('Raw data'!G156, "సూ.ఉ.",""),".",":"), "hh:mm:ss"))</f>
        <v>05:48:00</v>
      </c>
      <c r="U156" t="str">
        <f>IF('Raw data'!H156="",U155,TEXT(SUBSTITUTE(SUBSTITUTE('Raw data'!H156, "సూ.అ.",""),".",":") + TIME(12, 0, 0), "hh:mm:ss"))</f>
        <v>18:16:00</v>
      </c>
    </row>
    <row r="157" spans="1:21" x14ac:dyDescent="0.35">
      <c r="A157" s="1">
        <f t="shared" si="112"/>
        <v>45533</v>
      </c>
      <c r="B157">
        <f t="shared" si="113"/>
        <v>38</v>
      </c>
      <c r="C157">
        <f t="shared" si="122"/>
        <v>1</v>
      </c>
      <c r="D157">
        <f t="shared" si="114"/>
        <v>3</v>
      </c>
      <c r="E157">
        <f t="shared" si="115"/>
        <v>8</v>
      </c>
      <c r="F157">
        <f>IFERROR(INDEX(vaaram!$A$1:$A$8, MATCH('Raw data'!B157, vaaram!$D$1:$D$8, 0)), "Not Found")</f>
        <v>5</v>
      </c>
      <c r="G157">
        <f t="shared" si="116"/>
        <v>5</v>
      </c>
      <c r="H157">
        <f t="shared" si="117"/>
        <v>2</v>
      </c>
      <c r="I157">
        <f>IFERROR(INDEX(thidhi!$A$1:$A$16, MATCH('Raw data'!C157, thidhi!$C$1:$C$16, 0)), "Not Found")</f>
        <v>11</v>
      </c>
      <c r="J157" s="2">
        <f t="shared" si="118"/>
        <v>45533.18240740741</v>
      </c>
      <c r="K157" t="str">
        <f>IF('Raw data'!D157 = "పూర్తి", "", _xlfn.LET(
    _xlpm.RawData, 'Raw data'!D157,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A157 + TIME(_xlpm.HourPart, _xlpm.MinutePart, 0),
    _xlpm.AdjustedTime,
        IF(_xlpm.Prefix = "రా",
            IF(OR(_xlpm.HourPart=12,_xlpm.HourPart&lt;HOUR(T158)),A157+1,A157) + TIME(IF(_xlpm.HourPart &lt;= HOUR(T158), _xlpm.HourPart, _xlpm.HourPart + 12), _xlpm.MinutePart, 0),
        IF(_xlpm.Prefix = "తె",
            _xlpm.BaseTime + 1,
        IF(_xlpm.Prefix = "సా",
            A157 + TIME(12 + _xlpm.HourPart, _xlpm.MinutePart, 0),
        IF(LEFT(_xlpm.RawData, 1) = "ప",
            A157 + TIME(IF(AND(_xlpm.HourPart &gt;= HOUR(T158), _xlpm.HourPart &lt;= 12), _xlpm.HourPart, _xlpm.HourPart + 12), _xlpm.MinutePart, 0),
            _xlpm.BaseTime
        )))),
    _xlpm.isDateTime, ISNUMBER(DATEVALUE(K156)),
    _xlpm.adjustedResult,
        IF(AND(_xlpm.isDateTime, TEXT(_xlpm.AdjustedTime, "yyyy-MM-dd HH:mm") &lt; K156),
            _xlpm.AdjustedTime + 1,
            _xlpm.AdjustedTime),
    _xlpm.formattedResult, TEXT(_xlpm.adjustedResult, "yyyy-MM-dd HH:mm"),
    _xlpm.formattedResult
))</f>
        <v>2024-08-30 03:44</v>
      </c>
      <c r="L157" s="4">
        <f t="shared" si="119"/>
        <v>0</v>
      </c>
      <c r="M157">
        <f>IF('Raw data'!D157="పూర్తి",1,0)</f>
        <v>0</v>
      </c>
      <c r="N157">
        <f>IFERROR(INDEX(nakshatram!$A$1:$A$27, MATCH('Raw data'!E157, nakshatram!$C$1:$C$27, 0)), "Not Found")</f>
        <v>6</v>
      </c>
      <c r="O157" s="2">
        <f t="shared" si="120"/>
        <v>45532.837962962964</v>
      </c>
      <c r="P157" s="2" t="str">
        <f>IF('Raw data'!F157 = "పూర్తి", "", _xlfn.LET(
    _xlpm.RawData, 'Raw data'!F157,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A157 + TIME(_xlpm.HourPart, _xlpm.MinutePart, 0),
    _xlpm.AdjustedTime,
        IF(_xlpm.Prefix = "రా",
            IF(OR(_xlpm.HourPart=12,_xlpm.HourPart&lt;HOUR(T158)),A157+1,A157) + TIME(IF(_xlpm.HourPart &lt;= HOUR(T158), _xlpm.HourPart, _xlpm.HourPart + 12), _xlpm.MinutePart, 0),
        IF(_xlpm.Prefix = "తె",
            _xlpm.BaseTime + 1,
        IF(_xlpm.Prefix = "సా",
            A157 + TIME(12 + _xlpm.HourPart, _xlpm.MinutePart, 0),
        IF(LEFT(_xlpm.RawData, 1) = "ప",
            A157 + TIME(IF(AND(_xlpm.HourPart &gt;= HOUR(T158), _xlpm.HourPart &lt;= 12), _xlpm.HourPart, _xlpm.HourPart + 12), _xlpm.MinutePart, 0),
            _xlpm.BaseTime
        )))),
    _xlpm.isDateTime, ISNUMBER(DATEVALUE(P156)),
    _xlpm.adjustedResult,
        IF(AND(_xlpm.isDateTime, TEXT(_xlpm.AdjustedTime, "yyyy-MM-dd HH:mm") &lt; P156),
            _xlpm.AdjustedTime + 1,
            _xlpm.AdjustedTime),
    _xlpm.formattedResult, TEXT(_xlpm.adjustedResult, "yyyy-MM-dd HH:mm"),
    _xlpm.formattedResult
))</f>
        <v>2024-08-29 20:02</v>
      </c>
      <c r="Q157" s="4">
        <f t="shared" si="121"/>
        <v>0</v>
      </c>
      <c r="R157">
        <f>IF('Raw data'!F157="పూర్తి",1,0)</f>
        <v>0</v>
      </c>
      <c r="T157" t="str">
        <f>IF('Raw data'!G157="",T156,TEXT(SUBSTITUTE(SUBSTITUTE('Raw data'!G157, "సూ.ఉ.",""),".",":"), "hh:mm:ss"))</f>
        <v>05:48:00</v>
      </c>
      <c r="U157" t="str">
        <f>IF('Raw data'!H157="",U156,TEXT(SUBSTITUTE(SUBSTITUTE('Raw data'!H157, "సూ.అ.",""),".",":") + TIME(12, 0, 0), "hh:mm:ss"))</f>
        <v>18:15:00</v>
      </c>
    </row>
    <row r="158" spans="1:21" x14ac:dyDescent="0.35">
      <c r="A158" s="1">
        <f t="shared" si="112"/>
        <v>45534</v>
      </c>
      <c r="B158">
        <f t="shared" si="113"/>
        <v>38</v>
      </c>
      <c r="C158">
        <f t="shared" si="122"/>
        <v>1</v>
      </c>
      <c r="D158">
        <f t="shared" si="114"/>
        <v>3</v>
      </c>
      <c r="E158">
        <f t="shared" si="115"/>
        <v>8</v>
      </c>
      <c r="F158">
        <f>IFERROR(INDEX(vaaram!$A$1:$A$8, MATCH('Raw data'!B158, vaaram!$D$1:$D$8, 0)), "Not Found")</f>
        <v>6</v>
      </c>
      <c r="G158">
        <f t="shared" si="116"/>
        <v>5</v>
      </c>
      <c r="H158">
        <f t="shared" si="117"/>
        <v>2</v>
      </c>
      <c r="I158">
        <f>IFERROR(INDEX(thidhi!$A$1:$A$16, MATCH('Raw data'!C158, thidhi!$C$1:$C$16, 0)), "Not Found")</f>
        <v>12</v>
      </c>
      <c r="J158" s="2">
        <f t="shared" si="118"/>
        <v>45534.156712962962</v>
      </c>
      <c r="K158" t="str">
        <f>IF('Raw data'!D158 = "పూర్తి", "", _xlfn.LET(
    _xlpm.RawData, 'Raw data'!D158,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A158 + TIME(_xlpm.HourPart, _xlpm.MinutePart, 0),
    _xlpm.AdjustedTime,
        IF(_xlpm.Prefix = "రా",
            IF(OR(_xlpm.HourPart=12,_xlpm.HourPart&lt;HOUR(T159)),A158+1,A158) + TIME(IF(_xlpm.HourPart &lt;= HOUR(T159), _xlpm.HourPart, _xlpm.HourPart + 12), _xlpm.MinutePart, 0),
        IF(_xlpm.Prefix = "తె",
            _xlpm.BaseTime + 1,
        IF(_xlpm.Prefix = "సా",
            A158 + TIME(12 + _xlpm.HourPart, _xlpm.MinutePart, 0),
        IF(LEFT(_xlpm.RawData, 1) = "ప",
            A158 + TIME(IF(AND(_xlpm.HourPart &gt;= HOUR(T159), _xlpm.HourPart &lt;= 12), _xlpm.HourPart, _xlpm.HourPart + 12), _xlpm.MinutePart, 0),
            _xlpm.BaseTime
        )))),
    _xlpm.isDateTime, ISNUMBER(DATEVALUE(K157)),
    _xlpm.adjustedResult,
        IF(AND(_xlpm.isDateTime, TEXT(_xlpm.AdjustedTime, "yyyy-MM-dd HH:mm") &lt; K157),
            _xlpm.AdjustedTime + 1,
            _xlpm.AdjustedTime),
    _xlpm.formattedResult, TEXT(_xlpm.adjustedResult, "yyyy-MM-dd HH:mm"),
    _xlpm.formattedResult
))</f>
        <v>2024-08-31 03:35</v>
      </c>
      <c r="L158" s="4">
        <f t="shared" si="119"/>
        <v>0</v>
      </c>
      <c r="M158">
        <f>IF('Raw data'!D158="పూర్తి",1,0)</f>
        <v>0</v>
      </c>
      <c r="N158">
        <f>IFERROR(INDEX(nakshatram!$A$1:$A$27, MATCH('Raw data'!E158, nakshatram!$C$1:$C$27, 0)), "Not Found")</f>
        <v>7</v>
      </c>
      <c r="O158" s="2">
        <f t="shared" si="120"/>
        <v>45533.835879629631</v>
      </c>
      <c r="P158" s="2" t="str">
        <f>IF('Raw data'!F158 = "పూర్తి", "", _xlfn.LET(
    _xlpm.RawData, 'Raw data'!F158,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A158 + TIME(_xlpm.HourPart, _xlpm.MinutePart, 0),
    _xlpm.AdjustedTime,
        IF(_xlpm.Prefix = "రా",
            IF(OR(_xlpm.HourPart=12,_xlpm.HourPart&lt;HOUR(T159)),A158+1,A158) + TIME(IF(_xlpm.HourPart &lt;= HOUR(T159), _xlpm.HourPart, _xlpm.HourPart + 12), _xlpm.MinutePart, 0),
        IF(_xlpm.Prefix = "తె",
            _xlpm.BaseTime + 1,
        IF(_xlpm.Prefix = "సా",
            A158 + TIME(12 + _xlpm.HourPart, _xlpm.MinutePart, 0),
        IF(LEFT(_xlpm.RawData, 1) = "ప",
            A158 + TIME(IF(AND(_xlpm.HourPart &gt;= HOUR(T159), _xlpm.HourPart &lt;= 12), _xlpm.HourPart, _xlpm.HourPart + 12), _xlpm.MinutePart, 0),
            _xlpm.BaseTime
        )))),
    _xlpm.isDateTime, ISNUMBER(DATEVALUE(P157)),
    _xlpm.adjustedResult,
        IF(AND(_xlpm.isDateTime, TEXT(_xlpm.AdjustedTime, "yyyy-MM-dd HH:mm") &lt; P157),
            _xlpm.AdjustedTime + 1,
            _xlpm.AdjustedTime),
    _xlpm.formattedResult, TEXT(_xlpm.adjustedResult, "yyyy-MM-dd HH:mm"),
    _xlpm.formattedResult
))</f>
        <v>2024-08-30 20:26</v>
      </c>
      <c r="Q158" s="4">
        <f t="shared" si="121"/>
        <v>0</v>
      </c>
      <c r="R158">
        <f>IF('Raw data'!F158="పూర్తి",1,0)</f>
        <v>0</v>
      </c>
      <c r="T158" t="str">
        <f>IF('Raw data'!G158="",T157,TEXT(SUBSTITUTE(SUBSTITUTE('Raw data'!G158, "సూ.ఉ.",""),".",":"), "hh:mm:ss"))</f>
        <v>05:48:00</v>
      </c>
      <c r="U158" t="str">
        <f>IF('Raw data'!H158="",U157,TEXT(SUBSTITUTE(SUBSTITUTE('Raw data'!H158, "సూ.అ.",""),".",":") + TIME(12, 0, 0), "hh:mm:ss"))</f>
        <v>18:15:00</v>
      </c>
    </row>
    <row r="159" spans="1:21" x14ac:dyDescent="0.35">
      <c r="A159" s="1">
        <f t="shared" si="112"/>
        <v>45535</v>
      </c>
      <c r="B159">
        <f t="shared" si="113"/>
        <v>38</v>
      </c>
      <c r="C159">
        <f t="shared" si="122"/>
        <v>1</v>
      </c>
      <c r="D159">
        <f t="shared" si="114"/>
        <v>3</v>
      </c>
      <c r="E159">
        <f t="shared" si="115"/>
        <v>8</v>
      </c>
      <c r="F159">
        <f>IFERROR(INDEX(vaaram!$A$1:$A$8, MATCH('Raw data'!B159, vaaram!$D$1:$D$8, 0)), "Not Found")</f>
        <v>7</v>
      </c>
      <c r="G159">
        <f t="shared" si="116"/>
        <v>5</v>
      </c>
      <c r="H159">
        <f t="shared" si="117"/>
        <v>2</v>
      </c>
      <c r="I159">
        <f>IFERROR(INDEX(thidhi!$A$1:$A$16, MATCH('Raw data'!C159, thidhi!$C$1:$C$16, 0)), "Not Found")</f>
        <v>13</v>
      </c>
      <c r="J159" s="2">
        <f t="shared" si="118"/>
        <v>45535.150462962964</v>
      </c>
      <c r="K159" t="str">
        <f>IF('Raw data'!D159 = "పూర్తి", "", _xlfn.LET(
    _xlpm.RawData, 'Raw data'!D159,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A159 + TIME(_xlpm.HourPart, _xlpm.MinutePart, 0),
    _xlpm.AdjustedTime,
        IF(_xlpm.Prefix = "రా",
            IF(OR(_xlpm.HourPart=12,_xlpm.HourPart&lt;HOUR(T160)),A159+1,A159) + TIME(IF(_xlpm.HourPart &lt;= HOUR(T160), _xlpm.HourPart, _xlpm.HourPart + 12), _xlpm.MinutePart, 0),
        IF(_xlpm.Prefix = "తె",
            _xlpm.BaseTime + 1,
        IF(_xlpm.Prefix = "సా",
            A159 + TIME(12 + _xlpm.HourPart, _xlpm.MinutePart, 0),
        IF(LEFT(_xlpm.RawData, 1) = "ప",
            A159 + TIME(IF(AND(_xlpm.HourPart &gt;= HOUR(T160), _xlpm.HourPart &lt;= 12), _xlpm.HourPart, _xlpm.HourPart + 12), _xlpm.MinutePart, 0),
            _xlpm.BaseTime
        )))),
    _xlpm.isDateTime, ISNUMBER(DATEVALUE(K158)),
    _xlpm.adjustedResult,
        IF(AND(_xlpm.isDateTime, TEXT(_xlpm.AdjustedTime, "yyyy-MM-dd HH:mm") &lt; K158),
            _xlpm.AdjustedTime + 1,
            _xlpm.AdjustedTime),
    _xlpm.formattedResult, TEXT(_xlpm.adjustedResult, "yyyy-MM-dd HH:mm"),
    _xlpm.formattedResult
))</f>
        <v>2024-09-01 03:58</v>
      </c>
      <c r="L159" s="4">
        <f t="shared" si="119"/>
        <v>0</v>
      </c>
      <c r="M159">
        <f>IF('Raw data'!D159="పూర్తి",1,0)</f>
        <v>0</v>
      </c>
      <c r="N159">
        <f>IFERROR(INDEX(nakshatram!$A$1:$A$27, MATCH('Raw data'!E159, nakshatram!$C$1:$C$27, 0)), "Not Found")</f>
        <v>8</v>
      </c>
      <c r="O159" s="2">
        <f t="shared" si="120"/>
        <v>45534.852546296301</v>
      </c>
      <c r="P159" s="2" t="str">
        <f>IF('Raw data'!F159 = "పూర్తి", "", _xlfn.LET(
    _xlpm.RawData, 'Raw data'!F159,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A159 + TIME(_xlpm.HourPart, _xlpm.MinutePart, 0),
    _xlpm.AdjustedTime,
        IF(_xlpm.Prefix = "రా",
            IF(OR(_xlpm.HourPart=12,_xlpm.HourPart&lt;HOUR(T160)),A159+1,A159) + TIME(IF(_xlpm.HourPart &lt;= HOUR(T160), _xlpm.HourPart, _xlpm.HourPart + 12), _xlpm.MinutePart, 0),
        IF(_xlpm.Prefix = "తె",
            _xlpm.BaseTime + 1,
        IF(_xlpm.Prefix = "సా",
            A159 + TIME(12 + _xlpm.HourPart, _xlpm.MinutePart, 0),
        IF(LEFT(_xlpm.RawData, 1) = "ప",
            A159 + TIME(IF(AND(_xlpm.HourPart &gt;= HOUR(T160), _xlpm.HourPart &lt;= 12), _xlpm.HourPart, _xlpm.HourPart + 12), _xlpm.MinutePart, 0),
            _xlpm.BaseTime
        )))),
    _xlpm.isDateTime, ISNUMBER(DATEVALUE(P158)),
    _xlpm.adjustedResult,
        IF(AND(_xlpm.isDateTime, TEXT(_xlpm.AdjustedTime, "yyyy-MM-dd HH:mm") &lt; P158),
            _xlpm.AdjustedTime + 1,
            _xlpm.AdjustedTime),
    _xlpm.formattedResult, TEXT(_xlpm.adjustedResult, "yyyy-MM-dd HH:mm"),
    _xlpm.formattedResult
))</f>
        <v>2024-08-31 21:20</v>
      </c>
      <c r="Q159" s="4">
        <f t="shared" si="121"/>
        <v>0</v>
      </c>
      <c r="R159">
        <f>IF('Raw data'!F159="పూర్తి",1,0)</f>
        <v>0</v>
      </c>
      <c r="T159" t="str">
        <f>IF('Raw data'!G159="",T158,TEXT(SUBSTITUTE(SUBSTITUTE('Raw data'!G159, "సూ.ఉ.",""),".",":"), "hh:mm:ss"))</f>
        <v>05:48:00</v>
      </c>
      <c r="U159" t="str">
        <f>IF('Raw data'!H159="",U158,TEXT(SUBSTITUTE(SUBSTITUTE('Raw data'!H159, "సూ.అ.",""),".",":") + TIME(12, 0, 0), "hh:mm:ss"))</f>
        <v>18:15:00</v>
      </c>
    </row>
    <row r="160" spans="1:21" x14ac:dyDescent="0.35">
      <c r="A160" s="1">
        <f t="shared" si="112"/>
        <v>45536</v>
      </c>
      <c r="B160">
        <f t="shared" si="113"/>
        <v>38</v>
      </c>
      <c r="C160">
        <f t="shared" si="122"/>
        <v>1</v>
      </c>
      <c r="D160">
        <f t="shared" si="114"/>
        <v>3</v>
      </c>
      <c r="E160">
        <f t="shared" si="115"/>
        <v>9</v>
      </c>
      <c r="F160">
        <f>IFERROR(INDEX(vaaram!$A$1:$A$8, MATCH('Raw data'!B160, vaaram!$D$1:$D$8, 0)), "Not Found")</f>
        <v>1</v>
      </c>
      <c r="G160">
        <f t="shared" si="116"/>
        <v>5</v>
      </c>
      <c r="H160">
        <f t="shared" si="117"/>
        <v>2</v>
      </c>
      <c r="I160">
        <f>IFERROR(INDEX(thidhi!$A$1:$A$16, MATCH('Raw data'!C160, thidhi!$C$1:$C$16, 0)), "Not Found")</f>
        <v>14</v>
      </c>
      <c r="J160" s="2">
        <f t="shared" si="118"/>
        <v>45536.166435185187</v>
      </c>
      <c r="K160" t="str">
        <f>IF('Raw data'!D160 = "పూర్తి", "", _xlfn.LET(
    _xlpm.RawData, 'Raw data'!D160,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A160 + TIME(_xlpm.HourPart, _xlpm.MinutePart, 0),
    _xlpm.AdjustedTime,
        IF(_xlpm.Prefix = "రా",
            IF(OR(_xlpm.HourPart=12,_xlpm.HourPart&lt;HOUR(T161)),A160+1,A160) + TIME(IF(_xlpm.HourPart &lt;= HOUR(T161), _xlpm.HourPart, _xlpm.HourPart + 12), _xlpm.MinutePart, 0),
        IF(_xlpm.Prefix = "తె",
            _xlpm.BaseTime + 1,
        IF(_xlpm.Prefix = "సా",
            A160 + TIME(12 + _xlpm.HourPart, _xlpm.MinutePart, 0),
        IF(LEFT(_xlpm.RawData, 1) = "ప",
            A160 + TIME(IF(AND(_xlpm.HourPart &gt;= HOUR(T161), _xlpm.HourPart &lt;= 12), _xlpm.HourPart, _xlpm.HourPart + 12), _xlpm.MinutePart, 0),
            _xlpm.BaseTime
        )))),
    _xlpm.isDateTime, ISNUMBER(DATEVALUE(K159)),
    _xlpm.adjustedResult,
        IF(AND(_xlpm.isDateTime, TEXT(_xlpm.AdjustedTime, "yyyy-MM-dd HH:mm") &lt; K159),
            _xlpm.AdjustedTime + 1,
            _xlpm.AdjustedTime),
    _xlpm.formattedResult, TEXT(_xlpm.adjustedResult, "yyyy-MM-dd HH:mm"),
    _xlpm.formattedResult
))</f>
        <v>2024-09-02 04:52</v>
      </c>
      <c r="L160" s="4">
        <f t="shared" si="119"/>
        <v>0</v>
      </c>
      <c r="M160">
        <f>IF('Raw data'!D160="పూర్తి",1,0)</f>
        <v>0</v>
      </c>
      <c r="N160">
        <f>IFERROR(INDEX(nakshatram!$A$1:$A$27, MATCH('Raw data'!E160, nakshatram!$C$1:$C$27, 0)), "Not Found")</f>
        <v>9</v>
      </c>
      <c r="O160" s="2">
        <f t="shared" si="120"/>
        <v>45535.890046296299</v>
      </c>
      <c r="P160" s="2" t="str">
        <f>IF('Raw data'!F160 = "పూర్తి", "", _xlfn.LET(
    _xlpm.RawData, 'Raw data'!F160,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A160 + TIME(_xlpm.HourPart, _xlpm.MinutePart, 0),
    _xlpm.AdjustedTime,
        IF(_xlpm.Prefix = "రా",
            IF(OR(_xlpm.HourPart=12,_xlpm.HourPart&lt;HOUR(T161)),A160+1,A160) + TIME(IF(_xlpm.HourPart &lt;= HOUR(T161), _xlpm.HourPart, _xlpm.HourPart + 12), _xlpm.MinutePart, 0),
        IF(_xlpm.Prefix = "తె",
            _xlpm.BaseTime + 1,
        IF(_xlpm.Prefix = "సా",
            A160 + TIME(12 + _xlpm.HourPart, _xlpm.MinutePart, 0),
        IF(LEFT(_xlpm.RawData, 1) = "ప",
            A160 + TIME(IF(AND(_xlpm.HourPart &gt;= HOUR(T161), _xlpm.HourPart &lt;= 12), _xlpm.HourPart, _xlpm.HourPart + 12), _xlpm.MinutePart, 0),
            _xlpm.BaseTime
        )))),
    _xlpm.isDateTime, ISNUMBER(DATEVALUE(P159)),
    _xlpm.adjustedResult,
        IF(AND(_xlpm.isDateTime, TEXT(_xlpm.AdjustedTime, "yyyy-MM-dd HH:mm") &lt; P159),
            _xlpm.AdjustedTime + 1,
            _xlpm.AdjustedTime),
    _xlpm.formattedResult, TEXT(_xlpm.adjustedResult, "yyyy-MM-dd HH:mm"),
    _xlpm.formattedResult
))</f>
        <v>2024-09-01 22:45</v>
      </c>
      <c r="Q160" s="4">
        <f t="shared" si="121"/>
        <v>0</v>
      </c>
      <c r="R160">
        <f>IF('Raw data'!F160="పూర్తి",1,0)</f>
        <v>0</v>
      </c>
      <c r="T160" t="str">
        <f>IF('Raw data'!G160="",T159,TEXT(SUBSTITUTE(SUBSTITUTE('Raw data'!G160, "సూ.ఉ.",""),".",":"), "hh:mm:ss"))</f>
        <v>05:48:00</v>
      </c>
      <c r="U160" t="str">
        <f>IF('Raw data'!H160="",U159,TEXT(SUBSTITUTE(SUBSTITUTE('Raw data'!H160, "సూ.అ.",""),".",":") + TIME(12, 0, 0), "hh:mm:ss"))</f>
        <v>18:15:00</v>
      </c>
    </row>
    <row r="161" spans="1:21" x14ac:dyDescent="0.35">
      <c r="A161" s="1">
        <f t="shared" si="112"/>
        <v>45537</v>
      </c>
      <c r="B161">
        <f t="shared" si="113"/>
        <v>38</v>
      </c>
      <c r="C161">
        <f t="shared" si="122"/>
        <v>1</v>
      </c>
      <c r="D161">
        <f t="shared" si="114"/>
        <v>3</v>
      </c>
      <c r="E161">
        <f t="shared" si="115"/>
        <v>9</v>
      </c>
      <c r="F161">
        <f>IFERROR(INDEX(vaaram!$A$1:$A$8, MATCH('Raw data'!B161, vaaram!$D$1:$D$8, 0)), "Not Found")</f>
        <v>2</v>
      </c>
      <c r="G161">
        <f t="shared" si="116"/>
        <v>5</v>
      </c>
      <c r="H161">
        <f t="shared" si="117"/>
        <v>2</v>
      </c>
      <c r="I161">
        <f>IFERROR(INDEX(thidhi!$A$1:$A$16, MATCH('Raw data'!C161, thidhi!$C$1:$C$16, 0)), "Not Found")</f>
        <v>16</v>
      </c>
      <c r="J161" s="2">
        <f t="shared" si="118"/>
        <v>45537.203935185185</v>
      </c>
      <c r="K161" t="str">
        <f>IF('Raw data'!D161 = "పూర్తి", "", _xlfn.LET(
    _xlpm.RawData, 'Raw data'!D161,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A161 + TIME(_xlpm.HourPart, _xlpm.MinutePart, 0),
    _xlpm.AdjustedTime,
        IF(_xlpm.Prefix = "రా",
            IF(OR(_xlpm.HourPart=12,_xlpm.HourPart&lt;HOUR(T162)),A161+1,A161) + TIME(IF(_xlpm.HourPart &lt;= HOUR(T162), _xlpm.HourPart, _xlpm.HourPart + 12), _xlpm.MinutePart, 0),
        IF(_xlpm.Prefix = "తె",
            _xlpm.BaseTime + 1,
        IF(_xlpm.Prefix = "సా",
            A161 + TIME(12 + _xlpm.HourPart, _xlpm.MinutePart, 0),
        IF(LEFT(_xlpm.RawData, 1) = "ప",
            A161 + TIME(IF(AND(_xlpm.HourPart &gt;= HOUR(T162), _xlpm.HourPart &lt;= 12), _xlpm.HourPart, _xlpm.HourPart + 12), _xlpm.MinutePart, 0),
            _xlpm.BaseTime
        )))),
    _xlpm.isDateTime, ISNUMBER(DATEVALUE(K160)),
    _xlpm.adjustedResult,
        IF(AND(_xlpm.isDateTime, TEXT(_xlpm.AdjustedTime, "yyyy-MM-dd HH:mm") &lt; K160),
            _xlpm.AdjustedTime + 1,
            _xlpm.AdjustedTime),
    _xlpm.formattedResult, TEXT(_xlpm.adjustedResult, "yyyy-MM-dd HH:mm"),
    _xlpm.formattedResult
))</f>
        <v/>
      </c>
      <c r="L161" s="4">
        <f t="shared" si="119"/>
        <v>0</v>
      </c>
      <c r="M161">
        <f>IF('Raw data'!D161="పూర్తి",1,0)</f>
        <v>1</v>
      </c>
      <c r="N161">
        <f>IFERROR(INDEX(nakshatram!$A$1:$A$27, MATCH('Raw data'!E161, nakshatram!$C$1:$C$27, 0)), "Not Found")</f>
        <v>10</v>
      </c>
      <c r="O161" s="2">
        <f t="shared" si="120"/>
        <v>45536.949074074073</v>
      </c>
      <c r="P161" s="2" t="str">
        <f>IF('Raw data'!F161 = "పూర్తి", "", _xlfn.LET(
    _xlpm.RawData, 'Raw data'!F161,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A161 + TIME(_xlpm.HourPart, _xlpm.MinutePart, 0),
    _xlpm.AdjustedTime,
        IF(_xlpm.Prefix = "రా",
            IF(OR(_xlpm.HourPart=12,_xlpm.HourPart&lt;HOUR(T162)),A161+1,A161) + TIME(IF(_xlpm.HourPart &lt;= HOUR(T162), _xlpm.HourPart, _xlpm.HourPart + 12), _xlpm.MinutePart, 0),
        IF(_xlpm.Prefix = "తె",
            _xlpm.BaseTime + 1,
        IF(_xlpm.Prefix = "సా",
            A161 + TIME(12 + _xlpm.HourPart, _xlpm.MinutePart, 0),
        IF(LEFT(_xlpm.RawData, 1) = "ప",
            A161 + TIME(IF(AND(_xlpm.HourPart &gt;= HOUR(T162), _xlpm.HourPart &lt;= 12), _xlpm.HourPart, _xlpm.HourPart + 12), _xlpm.MinutePart, 0),
            _xlpm.BaseTime
        )))),
    _xlpm.isDateTime, ISNUMBER(DATEVALUE(P160)),
    _xlpm.adjustedResult,
        IF(AND(_xlpm.isDateTime, TEXT(_xlpm.AdjustedTime, "yyyy-MM-dd HH:mm") &lt; P160),
            _xlpm.AdjustedTime + 1,
            _xlpm.AdjustedTime),
    _xlpm.formattedResult, TEXT(_xlpm.adjustedResult, "yyyy-MM-dd HH:mm"),
    _xlpm.formattedResult
))</f>
        <v>2024-09-03 00:36</v>
      </c>
      <c r="Q161" s="4">
        <f t="shared" si="121"/>
        <v>0</v>
      </c>
      <c r="R161">
        <f>IF('Raw data'!F161="పూర్తి",1,0)</f>
        <v>0</v>
      </c>
      <c r="T161" t="str">
        <f>IF('Raw data'!G161="",T160,TEXT(SUBSTITUTE(SUBSTITUTE('Raw data'!G161, "సూ.ఉ.",""),".",":"), "hh:mm:ss"))</f>
        <v>05:48:00</v>
      </c>
      <c r="U161" t="str">
        <f>IF('Raw data'!H161="",U160,TEXT(SUBSTITUTE(SUBSTITUTE('Raw data'!H161, "సూ.అ.",""),".",":") + TIME(12, 0, 0), "hh:mm:ss"))</f>
        <v>18:15:00</v>
      </c>
    </row>
    <row r="162" spans="1:21" x14ac:dyDescent="0.35">
      <c r="A162" s="1">
        <f t="shared" si="112"/>
        <v>45538</v>
      </c>
      <c r="B162">
        <f t="shared" si="113"/>
        <v>38</v>
      </c>
      <c r="C162">
        <f t="shared" si="122"/>
        <v>1</v>
      </c>
      <c r="D162">
        <f t="shared" si="114"/>
        <v>3</v>
      </c>
      <c r="E162">
        <f t="shared" si="115"/>
        <v>9</v>
      </c>
      <c r="F162">
        <f>IFERROR(INDEX(vaaram!$A$1:$A$8, MATCH('Raw data'!B162, vaaram!$D$1:$D$8, 0)), "Not Found")</f>
        <v>3</v>
      </c>
      <c r="G162">
        <f t="shared" si="116"/>
        <v>5</v>
      </c>
      <c r="H162">
        <f t="shared" si="117"/>
        <v>2</v>
      </c>
      <c r="I162">
        <f>IFERROR(INDEX(thidhi!$A$1:$A$16, MATCH('Raw data'!C162, thidhi!$C$1:$C$16, 0)), "Not Found")</f>
        <v>16</v>
      </c>
      <c r="J162" s="2" t="str">
        <f t="shared" si="118"/>
        <v/>
      </c>
      <c r="K162" t="str">
        <f>IF('Raw data'!D162 = "పూర్తి", "", _xlfn.LET(
    _xlpm.RawData, 'Raw data'!D162,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A162 + TIME(_xlpm.HourPart, _xlpm.MinutePart, 0),
    _xlpm.AdjustedTime,
        IF(_xlpm.Prefix = "రా",
            IF(OR(_xlpm.HourPart=12,_xlpm.HourPart&lt;HOUR(T163)),A162+1,A162) + TIME(IF(_xlpm.HourPart &lt;= HOUR(T163), _xlpm.HourPart, _xlpm.HourPart + 12), _xlpm.MinutePart, 0),
        IF(_xlpm.Prefix = "తె",
            _xlpm.BaseTime + 1,
        IF(_xlpm.Prefix = "సా",
            A162 + TIME(12 + _xlpm.HourPart, _xlpm.MinutePart, 0),
        IF(LEFT(_xlpm.RawData, 1) = "ప",
            A162 + TIME(IF(AND(_xlpm.HourPart &gt;= HOUR(T163), _xlpm.HourPart &lt;= 12), _xlpm.HourPart, _xlpm.HourPart + 12), _xlpm.MinutePart, 0),
            _xlpm.BaseTime
        )))),
    _xlpm.isDateTime, ISNUMBER(DATEVALUE(K161)),
    _xlpm.adjustedResult,
        IF(AND(_xlpm.isDateTime, TEXT(_xlpm.AdjustedTime, "yyyy-MM-dd HH:mm") &lt; K161),
            _xlpm.AdjustedTime + 1,
            _xlpm.AdjustedTime),
    _xlpm.formattedResult, TEXT(_xlpm.adjustedResult, "yyyy-MM-dd HH:mm"),
    _xlpm.formattedResult
))</f>
        <v>2024-09-03 06:08</v>
      </c>
      <c r="L162" s="4">
        <f t="shared" si="119"/>
        <v>0</v>
      </c>
      <c r="M162">
        <f>IF('Raw data'!D162="పూర్తి",1,0)</f>
        <v>0</v>
      </c>
      <c r="N162">
        <f>IFERROR(INDEX(nakshatram!$A$1:$A$27, MATCH('Raw data'!E162, nakshatram!$C$1:$C$27, 0)), "Not Found")</f>
        <v>11</v>
      </c>
      <c r="O162" s="2">
        <f t="shared" si="120"/>
        <v>45538.02615740741</v>
      </c>
      <c r="P162" s="2" t="str">
        <f>IF('Raw data'!F162 = "పూర్తి", "", _xlfn.LET(
    _xlpm.RawData, 'Raw data'!F162,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A162 + TIME(_xlpm.HourPart, _xlpm.MinutePart, 0),
    _xlpm.AdjustedTime,
        IF(_xlpm.Prefix = "రా",
            IF(OR(_xlpm.HourPart=12,_xlpm.HourPart&lt;HOUR(T163)),A162+1,A162) + TIME(IF(_xlpm.HourPart &lt;= HOUR(T163), _xlpm.HourPart, _xlpm.HourPart + 12), _xlpm.MinutePart, 0),
        IF(_xlpm.Prefix = "తె",
            _xlpm.BaseTime + 1,
        IF(_xlpm.Prefix = "సా",
            A162 + TIME(12 + _xlpm.HourPart, _xlpm.MinutePart, 0),
        IF(LEFT(_xlpm.RawData, 1) = "ప",
            A162 + TIME(IF(AND(_xlpm.HourPart &gt;= HOUR(T163), _xlpm.HourPart &lt;= 12), _xlpm.HourPart, _xlpm.HourPart + 12), _xlpm.MinutePart, 0),
            _xlpm.BaseTime
        )))),
    _xlpm.isDateTime, ISNUMBER(DATEVALUE(P161)),
    _xlpm.adjustedResult,
        IF(AND(_xlpm.isDateTime, TEXT(_xlpm.AdjustedTime, "yyyy-MM-dd HH:mm") &lt; P161),
            _xlpm.AdjustedTime + 1,
            _xlpm.AdjustedTime),
    _xlpm.formattedResult, TEXT(_xlpm.adjustedResult, "yyyy-MM-dd HH:mm"),
    _xlpm.formattedResult
))</f>
        <v>2024-09-04 02:50</v>
      </c>
      <c r="Q162" s="4">
        <f t="shared" si="121"/>
        <v>0</v>
      </c>
      <c r="R162">
        <f>IF('Raw data'!F162="పూర్తి",1,0)</f>
        <v>0</v>
      </c>
      <c r="T162" t="str">
        <f>IF('Raw data'!G162="",T161,TEXT(SUBSTITUTE(SUBSTITUTE('Raw data'!G162, "సూ.ఉ.",""),".",":"), "hh:mm:ss"))</f>
        <v>05:48:00</v>
      </c>
      <c r="U162" t="str">
        <f>IF('Raw data'!H162="",U161,TEXT(SUBSTITUTE(SUBSTITUTE('Raw data'!H162, "సూ.అ.",""),".",":") + TIME(12, 0, 0), "hh:mm:ss"))</f>
        <v>18:15:00</v>
      </c>
    </row>
    <row r="163" spans="1:21" x14ac:dyDescent="0.35">
      <c r="A163" s="1">
        <f t="shared" ref="A163:A225" si="123">IF(F163=F162,A162,A162+1)</f>
        <v>45539</v>
      </c>
      <c r="B163">
        <f t="shared" ref="B163:B225" si="124">IF(OR(D162=D163, D162&lt;D163),B162,B162+1)</f>
        <v>38</v>
      </c>
      <c r="C163">
        <f t="shared" si="122"/>
        <v>1</v>
      </c>
      <c r="D163">
        <f t="shared" ref="D163:D225" si="125">INT((G163+1)/2)</f>
        <v>3</v>
      </c>
      <c r="E163">
        <f t="shared" ref="E163:E225" si="126">MONTH(A163)</f>
        <v>9</v>
      </c>
      <c r="F163">
        <f>IFERROR(INDEX(vaaram!$A$1:$A$8, MATCH('Raw data'!B163, vaaram!$D$1:$D$8, 0)), "Not Found")</f>
        <v>4</v>
      </c>
      <c r="G163">
        <f t="shared" ref="G163:G225" si="127">IF(OR(H162=H163, H162&lt;H163),G162,IF(G162=12,1,G162+1))</f>
        <v>6</v>
      </c>
      <c r="H163">
        <f t="shared" ref="H163:H225" si="128">IF(I163&lt;I162,IF(I162=15,2,1),H162)</f>
        <v>1</v>
      </c>
      <c r="I163">
        <f>IFERROR(INDEX(thidhi!$A$1:$A$16, MATCH('Raw data'!C163, thidhi!$C$1:$C$16, 0)), "Not Found")</f>
        <v>1</v>
      </c>
      <c r="J163" s="2">
        <f t="shared" ref="J163:J225" si="129">IF(K163=K162,J162,IF(M162=0,K162+100/86400,""))</f>
        <v>45538.256712962968</v>
      </c>
      <c r="K163" t="str">
        <f>IF('Raw data'!D163 = "పూర్తి", "", _xlfn.LET(
    _xlpm.RawData, 'Raw data'!D163,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A163 + TIME(_xlpm.HourPart, _xlpm.MinutePart, 0),
    _xlpm.AdjustedTime,
        IF(_xlpm.Prefix = "రా",
            IF(OR(_xlpm.HourPart=12,_xlpm.HourPart&lt;HOUR(T164)),A163+1,A163) + TIME(IF(_xlpm.HourPart &lt;= HOUR(T164), _xlpm.HourPart, _xlpm.HourPart + 12), _xlpm.MinutePart, 0),
        IF(_xlpm.Prefix = "తె",
            _xlpm.BaseTime + 1,
        IF(_xlpm.Prefix = "సా",
            A163 + TIME(12 + _xlpm.HourPart, _xlpm.MinutePart, 0),
        IF(LEFT(_xlpm.RawData, 1) = "ప",
            A163 + TIME(IF(AND(_xlpm.HourPart &gt;= HOUR(T164), _xlpm.HourPart &lt;= 12), _xlpm.HourPart, _xlpm.HourPart + 12), _xlpm.MinutePart, 0),
            _xlpm.BaseTime
        )))),
    _xlpm.isDateTime, ISNUMBER(DATEVALUE(K162)),
    _xlpm.adjustedResult,
        IF(AND(_xlpm.isDateTime, TEXT(_xlpm.AdjustedTime, "yyyy-MM-dd HH:mm") &lt; K162),
            _xlpm.AdjustedTime + 1,
            _xlpm.AdjustedTime),
    _xlpm.formattedResult, TEXT(_xlpm.adjustedResult, "yyyy-MM-dd HH:mm"),
    _xlpm.formattedResult
))</f>
        <v>2024-09-04 07:50</v>
      </c>
      <c r="L163" s="4">
        <f t="shared" ref="L163:L225" si="130">IF(A163=A164,IF(I163&lt;&gt;I164,1,0),0)</f>
        <v>0</v>
      </c>
      <c r="M163">
        <f>IF('Raw data'!D163="పూర్తి",1,0)</f>
        <v>0</v>
      </c>
      <c r="N163">
        <f>IFERROR(INDEX(nakshatram!$A$1:$A$27, MATCH('Raw data'!E163, nakshatram!$C$1:$C$27, 0)), "Not Found")</f>
        <v>12</v>
      </c>
      <c r="O163" s="2">
        <f t="shared" ref="O163:O225" si="131">IF(P163=P162,O162,IF(R162=0,P162+100/86400,""))</f>
        <v>45539.119212962964</v>
      </c>
      <c r="P163" s="2" t="str">
        <f>IF('Raw data'!F163 = "పూర్తి", "", _xlfn.LET(
    _xlpm.RawData, 'Raw data'!F163,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A163 + TIME(_xlpm.HourPart, _xlpm.MinutePart, 0),
    _xlpm.AdjustedTime,
        IF(_xlpm.Prefix = "రా",
            IF(OR(_xlpm.HourPart=12,_xlpm.HourPart&lt;HOUR(T164)),A163+1,A163) + TIME(IF(_xlpm.HourPart &lt;= HOUR(T164), _xlpm.HourPart, _xlpm.HourPart + 12), _xlpm.MinutePart, 0),
        IF(_xlpm.Prefix = "తె",
            _xlpm.BaseTime + 1,
        IF(_xlpm.Prefix = "సా",
            A163 + TIME(12 + _xlpm.HourPart, _xlpm.MinutePart, 0),
        IF(LEFT(_xlpm.RawData, 1) = "ప",
            A163 + TIME(IF(AND(_xlpm.HourPart &gt;= HOUR(T164), _xlpm.HourPart &lt;= 12), _xlpm.HourPart, _xlpm.HourPart + 12), _xlpm.MinutePart, 0),
            _xlpm.BaseTime
        )))),
    _xlpm.isDateTime, ISNUMBER(DATEVALUE(P162)),
    _xlpm.adjustedResult,
        IF(AND(_xlpm.isDateTime, TEXT(_xlpm.AdjustedTime, "yyyy-MM-dd HH:mm") &lt; P162),
            _xlpm.AdjustedTime + 1,
            _xlpm.AdjustedTime),
    _xlpm.formattedResult, TEXT(_xlpm.adjustedResult, "yyyy-MM-dd HH:mm"),
    _xlpm.formattedResult
))</f>
        <v>2024-09-05 05:18</v>
      </c>
      <c r="Q163" s="4">
        <f t="shared" ref="Q163:Q225" si="132">IF(A163=A164,IF(N163&lt;&gt;N164,1,0),0)</f>
        <v>0</v>
      </c>
      <c r="R163">
        <f>IF('Raw data'!F163="పూర్తి",1,0)</f>
        <v>0</v>
      </c>
      <c r="T163" t="str">
        <f>IF('Raw data'!G163="",T162,TEXT(SUBSTITUTE(SUBSTITUTE('Raw data'!G163, "సూ.ఉ.",""),".",":"), "hh:mm:ss"))</f>
        <v>05:49:00</v>
      </c>
      <c r="U163" t="str">
        <f>IF('Raw data'!H163="",U162,TEXT(SUBSTITUTE(SUBSTITUTE('Raw data'!H163, "సూ.అ.",""),".",":") + TIME(12, 0, 0), "hh:mm:ss"))</f>
        <v>18:10:00</v>
      </c>
    </row>
    <row r="164" spans="1:21" x14ac:dyDescent="0.35">
      <c r="A164" s="1">
        <f t="shared" si="123"/>
        <v>45540</v>
      </c>
      <c r="B164">
        <f t="shared" si="124"/>
        <v>38</v>
      </c>
      <c r="C164">
        <f t="shared" si="122"/>
        <v>1</v>
      </c>
      <c r="D164">
        <f t="shared" si="125"/>
        <v>3</v>
      </c>
      <c r="E164">
        <f t="shared" si="126"/>
        <v>9</v>
      </c>
      <c r="F164">
        <f>IFERROR(INDEX(vaaram!$A$1:$A$8, MATCH('Raw data'!B164, vaaram!$D$1:$D$8, 0)), "Not Found")</f>
        <v>5</v>
      </c>
      <c r="G164">
        <f t="shared" si="127"/>
        <v>6</v>
      </c>
      <c r="H164">
        <f t="shared" si="128"/>
        <v>1</v>
      </c>
      <c r="I164">
        <f>IFERROR(INDEX(thidhi!$A$1:$A$16, MATCH('Raw data'!C164, thidhi!$C$1:$C$16, 0)), "Not Found")</f>
        <v>2</v>
      </c>
      <c r="J164" s="2">
        <f t="shared" si="129"/>
        <v>45539.327546296299</v>
      </c>
      <c r="K164" t="str">
        <f>IF('Raw data'!D164 = "పూర్తి", "", _xlfn.LET(
    _xlpm.RawData, 'Raw data'!D164,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A164 + TIME(_xlpm.HourPart, _xlpm.MinutePart, 0),
    _xlpm.AdjustedTime,
        IF(_xlpm.Prefix = "రా",
            IF(OR(_xlpm.HourPart=12,_xlpm.HourPart&lt;HOUR(T165)),A164+1,A164) + TIME(IF(_xlpm.HourPart &lt;= HOUR(T165), _xlpm.HourPart, _xlpm.HourPart + 12), _xlpm.MinutePart, 0),
        IF(_xlpm.Prefix = "తె",
            _xlpm.BaseTime + 1,
        IF(_xlpm.Prefix = "సా",
            A164 + TIME(12 + _xlpm.HourPart, _xlpm.MinutePart, 0),
        IF(LEFT(_xlpm.RawData, 1) = "ప",
            A164 + TIME(IF(AND(_xlpm.HourPart &gt;= HOUR(T165), _xlpm.HourPart &lt;= 12), _xlpm.HourPart, _xlpm.HourPart + 12), _xlpm.MinutePart, 0),
            _xlpm.BaseTime
        )))),
    _xlpm.isDateTime, ISNUMBER(DATEVALUE(K163)),
    _xlpm.adjustedResult,
        IF(AND(_xlpm.isDateTime, TEXT(_xlpm.AdjustedTime, "yyyy-MM-dd HH:mm") &lt; K163),
            _xlpm.AdjustedTime + 1,
            _xlpm.AdjustedTime),
    _xlpm.formattedResult, TEXT(_xlpm.adjustedResult, "yyyy-MM-dd HH:mm"),
    _xlpm.formattedResult
))</f>
        <v>2024-09-05 09:50</v>
      </c>
      <c r="L164" s="4">
        <f t="shared" si="130"/>
        <v>0</v>
      </c>
      <c r="M164">
        <f>IF('Raw data'!D164="పూర్తి",1,0)</f>
        <v>0</v>
      </c>
      <c r="N164">
        <f>IFERROR(INDEX(nakshatram!$A$1:$A$27, MATCH('Raw data'!E164, nakshatram!$C$1:$C$27, 0)), "Not Found")</f>
        <v>13</v>
      </c>
      <c r="O164" s="2">
        <f t="shared" si="131"/>
        <v>45540.221990740742</v>
      </c>
      <c r="P164" s="2" t="str">
        <f>IF('Raw data'!F164 = "పూర్తి", "", _xlfn.LET(
    _xlpm.RawData, 'Raw data'!F164,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A164 + TIME(_xlpm.HourPart, _xlpm.MinutePart, 0),
    _xlpm.AdjustedTime,
        IF(_xlpm.Prefix = "రా",
            IF(OR(_xlpm.HourPart=12,_xlpm.HourPart&lt;HOUR(T165)),A164+1,A164) + TIME(IF(_xlpm.HourPart &lt;= HOUR(T165), _xlpm.HourPart, _xlpm.HourPart + 12), _xlpm.MinutePart, 0),
        IF(_xlpm.Prefix = "తె",
            _xlpm.BaseTime + 1,
        IF(_xlpm.Prefix = "సా",
            A164 + TIME(12 + _xlpm.HourPart, _xlpm.MinutePart, 0),
        IF(LEFT(_xlpm.RawData, 1) = "ప",
            A164 + TIME(IF(AND(_xlpm.HourPart &gt;= HOUR(T165), _xlpm.HourPart &lt;= 12), _xlpm.HourPart, _xlpm.HourPart + 12), _xlpm.MinutePart, 0),
            _xlpm.BaseTime
        )))),
    _xlpm.isDateTime, ISNUMBER(DATEVALUE(P163)),
    _xlpm.adjustedResult,
        IF(AND(_xlpm.isDateTime, TEXT(_xlpm.AdjustedTime, "yyyy-MM-dd HH:mm") &lt; P163),
            _xlpm.AdjustedTime + 1,
            _xlpm.AdjustedTime),
    _xlpm.formattedResult, TEXT(_xlpm.adjustedResult, "yyyy-MM-dd HH:mm"),
    _xlpm.formattedResult
))</f>
        <v/>
      </c>
      <c r="Q164" s="4">
        <f t="shared" si="132"/>
        <v>0</v>
      </c>
      <c r="R164">
        <f>IF('Raw data'!F164="పూర్తి",1,0)</f>
        <v>1</v>
      </c>
      <c r="T164" t="str">
        <f>IF('Raw data'!G164="",T163,TEXT(SUBSTITUTE(SUBSTITUTE('Raw data'!G164, "సూ.ఉ.",""),".",":"), "hh:mm:ss"))</f>
        <v>05:49:00</v>
      </c>
      <c r="U164" t="str">
        <f>IF('Raw data'!H164="",U163,TEXT(SUBSTITUTE(SUBSTITUTE('Raw data'!H164, "సూ.అ.",""),".",":") + TIME(12, 0, 0), "hh:mm:ss"))</f>
        <v>18:09:00</v>
      </c>
    </row>
    <row r="165" spans="1:21" x14ac:dyDescent="0.35">
      <c r="A165" s="1">
        <f t="shared" si="123"/>
        <v>45541</v>
      </c>
      <c r="B165">
        <f t="shared" si="124"/>
        <v>38</v>
      </c>
      <c r="C165">
        <f t="shared" si="122"/>
        <v>1</v>
      </c>
      <c r="D165">
        <f t="shared" si="125"/>
        <v>3</v>
      </c>
      <c r="E165">
        <f t="shared" si="126"/>
        <v>9</v>
      </c>
      <c r="F165">
        <f>IFERROR(INDEX(vaaram!$A$1:$A$8, MATCH('Raw data'!B165, vaaram!$D$1:$D$8, 0)), "Not Found")</f>
        <v>6</v>
      </c>
      <c r="G165">
        <f t="shared" si="127"/>
        <v>6</v>
      </c>
      <c r="H165">
        <f t="shared" si="128"/>
        <v>1</v>
      </c>
      <c r="I165">
        <f>IFERROR(INDEX(thidhi!$A$1:$A$16, MATCH('Raw data'!C165, thidhi!$C$1:$C$16, 0)), "Not Found")</f>
        <v>3</v>
      </c>
      <c r="J165" s="2">
        <f t="shared" si="129"/>
        <v>45540.410879629628</v>
      </c>
      <c r="K165" t="str">
        <f>IF('Raw data'!D165 = "పూర్తి", "", _xlfn.LET(
    _xlpm.RawData, 'Raw data'!D165,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A165 + TIME(_xlpm.HourPart, _xlpm.MinutePart, 0),
    _xlpm.AdjustedTime,
        IF(_xlpm.Prefix = "రా",
            IF(OR(_xlpm.HourPart=12,_xlpm.HourPart&lt;HOUR(T166)),A165+1,A165) + TIME(IF(_xlpm.HourPart &lt;= HOUR(T166), _xlpm.HourPart, _xlpm.HourPart + 12), _xlpm.MinutePart, 0),
        IF(_xlpm.Prefix = "తె",
            _xlpm.BaseTime + 1,
        IF(_xlpm.Prefix = "సా",
            A165 + TIME(12 + _xlpm.HourPart, _xlpm.MinutePart, 0),
        IF(LEFT(_xlpm.RawData, 1) = "ప",
            A165 + TIME(IF(AND(_xlpm.HourPart &gt;= HOUR(T166), _xlpm.HourPart &lt;= 12), _xlpm.HourPart, _xlpm.HourPart + 12), _xlpm.MinutePart, 0),
            _xlpm.BaseTime
        )))),
    _xlpm.isDateTime, ISNUMBER(DATEVALUE(K164)),
    _xlpm.adjustedResult,
        IF(AND(_xlpm.isDateTime, TEXT(_xlpm.AdjustedTime, "yyyy-MM-dd HH:mm") &lt; K164),
            _xlpm.AdjustedTime + 1,
            _xlpm.AdjustedTime),
    _xlpm.formattedResult, TEXT(_xlpm.adjustedResult, "yyyy-MM-dd HH:mm"),
    _xlpm.formattedResult
))</f>
        <v>2024-09-06 11:54</v>
      </c>
      <c r="L165" s="4">
        <f t="shared" si="130"/>
        <v>0</v>
      </c>
      <c r="M165">
        <f>IF('Raw data'!D165="పూర్తి",1,0)</f>
        <v>0</v>
      </c>
      <c r="N165">
        <f>IFERROR(INDEX(nakshatram!$A$1:$A$27, MATCH('Raw data'!E165, nakshatram!$C$1:$C$27, 0)), "Not Found")</f>
        <v>13</v>
      </c>
      <c r="O165" s="2" t="str">
        <f t="shared" si="131"/>
        <v/>
      </c>
      <c r="P165" s="2" t="str">
        <f>IF('Raw data'!F165 = "పూర్తి", "", _xlfn.LET(
    _xlpm.RawData, 'Raw data'!F165,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A165 + TIME(_xlpm.HourPart, _xlpm.MinutePart, 0),
    _xlpm.AdjustedTime,
        IF(_xlpm.Prefix = "రా",
            IF(OR(_xlpm.HourPart=12,_xlpm.HourPart&lt;HOUR(T166)),A165+1,A165) + TIME(IF(_xlpm.HourPart &lt;= HOUR(T166), _xlpm.HourPart, _xlpm.HourPart + 12), _xlpm.MinutePart, 0),
        IF(_xlpm.Prefix = "తె",
            _xlpm.BaseTime + 1,
        IF(_xlpm.Prefix = "సా",
            A165 + TIME(12 + _xlpm.HourPart, _xlpm.MinutePart, 0),
        IF(LEFT(_xlpm.RawData, 1) = "ప",
            A165 + TIME(IF(AND(_xlpm.HourPart &gt;= HOUR(T166), _xlpm.HourPart &lt;= 12), _xlpm.HourPart, _xlpm.HourPart + 12), _xlpm.MinutePart, 0),
            _xlpm.BaseTime
        )))),
    _xlpm.isDateTime, ISNUMBER(DATEVALUE(P164)),
    _xlpm.adjustedResult,
        IF(AND(_xlpm.isDateTime, TEXT(_xlpm.AdjustedTime, "yyyy-MM-dd HH:mm") &lt; P164),
            _xlpm.AdjustedTime + 1,
            _xlpm.AdjustedTime),
    _xlpm.formattedResult, TEXT(_xlpm.adjustedResult, "yyyy-MM-dd HH:mm"),
    _xlpm.formattedResult
))</f>
        <v>2024-09-06 07:54</v>
      </c>
      <c r="Q165" s="4">
        <f t="shared" si="132"/>
        <v>0</v>
      </c>
      <c r="R165">
        <f>IF('Raw data'!F165="పూర్తి",1,0)</f>
        <v>0</v>
      </c>
      <c r="T165" t="str">
        <f>IF('Raw data'!G165="",T164,TEXT(SUBSTITUTE(SUBSTITUTE('Raw data'!G165, "సూ.ఉ.",""),".",":"), "hh:mm:ss"))</f>
        <v>05:49:00</v>
      </c>
      <c r="U165" t="str">
        <f>IF('Raw data'!H165="",U164,TEXT(SUBSTITUTE(SUBSTITUTE('Raw data'!H165, "సూ.అ.",""),".",":") + TIME(12, 0, 0), "hh:mm:ss"))</f>
        <v>18:09:00</v>
      </c>
    </row>
    <row r="166" spans="1:21" x14ac:dyDescent="0.35">
      <c r="A166" s="1">
        <f t="shared" si="123"/>
        <v>45542</v>
      </c>
      <c r="B166">
        <f t="shared" si="124"/>
        <v>38</v>
      </c>
      <c r="C166">
        <f t="shared" si="122"/>
        <v>1</v>
      </c>
      <c r="D166">
        <f t="shared" si="125"/>
        <v>3</v>
      </c>
      <c r="E166">
        <f t="shared" si="126"/>
        <v>9</v>
      </c>
      <c r="F166">
        <f>IFERROR(INDEX(vaaram!$A$1:$A$8, MATCH('Raw data'!B166, vaaram!$D$1:$D$8, 0)), "Not Found")</f>
        <v>7</v>
      </c>
      <c r="G166">
        <f t="shared" si="127"/>
        <v>6</v>
      </c>
      <c r="H166">
        <f t="shared" si="128"/>
        <v>1</v>
      </c>
      <c r="I166">
        <f>IFERROR(INDEX(thidhi!$A$1:$A$16, MATCH('Raw data'!C166, thidhi!$C$1:$C$16, 0)), "Not Found")</f>
        <v>4</v>
      </c>
      <c r="J166" s="2">
        <f t="shared" si="129"/>
        <v>45541.496990740743</v>
      </c>
      <c r="K166" t="str">
        <f>IF('Raw data'!D166 = "పూర్తి", "", _xlfn.LET(
    _xlpm.RawData, 'Raw data'!D166,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A166 + TIME(_xlpm.HourPart, _xlpm.MinutePart, 0),
    _xlpm.AdjustedTime,
        IF(_xlpm.Prefix = "రా",
            IF(OR(_xlpm.HourPart=12,_xlpm.HourPart&lt;HOUR(T167)),A166+1,A166) + TIME(IF(_xlpm.HourPart &lt;= HOUR(T167), _xlpm.HourPart, _xlpm.HourPart + 12), _xlpm.MinutePart, 0),
        IF(_xlpm.Prefix = "తె",
            _xlpm.BaseTime + 1,
        IF(_xlpm.Prefix = "సా",
            A166 + TIME(12 + _xlpm.HourPart, _xlpm.MinutePart, 0),
        IF(LEFT(_xlpm.RawData, 1) = "ప",
            A166 + TIME(IF(AND(_xlpm.HourPart &gt;= HOUR(T167), _xlpm.HourPart &lt;= 12), _xlpm.HourPart, _xlpm.HourPart + 12), _xlpm.MinutePart, 0),
            _xlpm.BaseTime
        )))),
    _xlpm.isDateTime, ISNUMBER(DATEVALUE(K165)),
    _xlpm.adjustedResult,
        IF(AND(_xlpm.isDateTime, TEXT(_xlpm.AdjustedTime, "yyyy-MM-dd HH:mm") &lt; K165),
            _xlpm.AdjustedTime + 1,
            _xlpm.AdjustedTime),
    _xlpm.formattedResult, TEXT(_xlpm.adjustedResult, "yyyy-MM-dd HH:mm"),
    _xlpm.formattedResult
))</f>
        <v>2024-09-07 13:51</v>
      </c>
      <c r="L166" s="4">
        <f t="shared" si="130"/>
        <v>0</v>
      </c>
      <c r="M166">
        <f>IF('Raw data'!D166="పూర్తి",1,0)</f>
        <v>0</v>
      </c>
      <c r="N166">
        <f>IFERROR(INDEX(nakshatram!$A$1:$A$27, MATCH('Raw data'!E166, nakshatram!$C$1:$C$27, 0)), "Not Found")</f>
        <v>14</v>
      </c>
      <c r="O166" s="2">
        <f t="shared" si="131"/>
        <v>45541.330324074079</v>
      </c>
      <c r="P166" s="2" t="str">
        <f>IF('Raw data'!F166 = "పూర్తి", "", _xlfn.LET(
    _xlpm.RawData, 'Raw data'!F166,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A166 + TIME(_xlpm.HourPart, _xlpm.MinutePart, 0),
    _xlpm.AdjustedTime,
        IF(_xlpm.Prefix = "రా",
            IF(OR(_xlpm.HourPart=12,_xlpm.HourPart&lt;HOUR(T167)),A166+1,A166) + TIME(IF(_xlpm.HourPart &lt;= HOUR(T167), _xlpm.HourPart, _xlpm.HourPart + 12), _xlpm.MinutePart, 0),
        IF(_xlpm.Prefix = "తె",
            _xlpm.BaseTime + 1,
        IF(_xlpm.Prefix = "సా",
            A166 + TIME(12 + _xlpm.HourPart, _xlpm.MinutePart, 0),
        IF(LEFT(_xlpm.RawData, 1) = "ప",
            A166 + TIME(IF(AND(_xlpm.HourPart &gt;= HOUR(T167), _xlpm.HourPart &lt;= 12), _xlpm.HourPart, _xlpm.HourPart + 12), _xlpm.MinutePart, 0),
            _xlpm.BaseTime
        )))),
    _xlpm.isDateTime, ISNUMBER(DATEVALUE(P165)),
    _xlpm.adjustedResult,
        IF(AND(_xlpm.isDateTime, TEXT(_xlpm.AdjustedTime, "yyyy-MM-dd HH:mm") &lt; P165),
            _xlpm.AdjustedTime + 1,
            _xlpm.AdjustedTime),
    _xlpm.formattedResult, TEXT(_xlpm.adjustedResult, "yyyy-MM-dd HH:mm"),
    _xlpm.formattedResult
))</f>
        <v>2024-09-07 10:27</v>
      </c>
      <c r="Q166" s="4">
        <f t="shared" si="132"/>
        <v>0</v>
      </c>
      <c r="R166">
        <f>IF('Raw data'!F166="పూర్తి",1,0)</f>
        <v>0</v>
      </c>
      <c r="T166" t="str">
        <f>IF('Raw data'!G166="",T165,TEXT(SUBSTITUTE(SUBSTITUTE('Raw data'!G166, "సూ.ఉ.",""),".",":"), "hh:mm:ss"))</f>
        <v>05:49:00</v>
      </c>
      <c r="U166" t="str">
        <f>IF('Raw data'!H166="",U165,TEXT(SUBSTITUTE(SUBSTITUTE('Raw data'!H166, "సూ.అ.",""),".",":") + TIME(12, 0, 0), "hh:mm:ss"))</f>
        <v>18:09:00</v>
      </c>
    </row>
    <row r="167" spans="1:21" x14ac:dyDescent="0.35">
      <c r="A167" s="1">
        <f t="shared" si="123"/>
        <v>45543</v>
      </c>
      <c r="B167">
        <f t="shared" si="124"/>
        <v>38</v>
      </c>
      <c r="C167">
        <f t="shared" si="122"/>
        <v>1</v>
      </c>
      <c r="D167">
        <f t="shared" si="125"/>
        <v>3</v>
      </c>
      <c r="E167">
        <f t="shared" si="126"/>
        <v>9</v>
      </c>
      <c r="F167">
        <f>IFERROR(INDEX(vaaram!$A$1:$A$8, MATCH('Raw data'!B167, vaaram!$D$1:$D$8, 0)), "Not Found")</f>
        <v>1</v>
      </c>
      <c r="G167">
        <f t="shared" si="127"/>
        <v>6</v>
      </c>
      <c r="H167">
        <f t="shared" si="128"/>
        <v>1</v>
      </c>
      <c r="I167">
        <f>IFERROR(INDEX(thidhi!$A$1:$A$16, MATCH('Raw data'!C167, thidhi!$C$1:$C$16, 0)), "Not Found")</f>
        <v>5</v>
      </c>
      <c r="J167" s="2">
        <f t="shared" si="129"/>
        <v>45542.578240740739</v>
      </c>
      <c r="K167" t="str">
        <f>IF('Raw data'!D167 = "పూర్తి", "", _xlfn.LET(
    _xlpm.RawData, 'Raw data'!D167,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A167 + TIME(_xlpm.HourPart, _xlpm.MinutePart, 0),
    _xlpm.AdjustedTime,
        IF(_xlpm.Prefix = "రా",
            IF(OR(_xlpm.HourPart=12,_xlpm.HourPart&lt;HOUR(T168)),A167+1,A167) + TIME(IF(_xlpm.HourPart &lt;= HOUR(T168), _xlpm.HourPart, _xlpm.HourPart + 12), _xlpm.MinutePart, 0),
        IF(_xlpm.Prefix = "తె",
            _xlpm.BaseTime + 1,
        IF(_xlpm.Prefix = "సా",
            A167 + TIME(12 + _xlpm.HourPart, _xlpm.MinutePart, 0),
        IF(LEFT(_xlpm.RawData, 1) = "ప",
            A167 + TIME(IF(AND(_xlpm.HourPart &gt;= HOUR(T168), _xlpm.HourPart &lt;= 12), _xlpm.HourPart, _xlpm.HourPart + 12), _xlpm.MinutePart, 0),
            _xlpm.BaseTime
        )))),
    _xlpm.isDateTime, ISNUMBER(DATEVALUE(K166)),
    _xlpm.adjustedResult,
        IF(AND(_xlpm.isDateTime, TEXT(_xlpm.AdjustedTime, "yyyy-MM-dd HH:mm") &lt; K166),
            _xlpm.AdjustedTime + 1,
            _xlpm.AdjustedTime),
    _xlpm.formattedResult, TEXT(_xlpm.adjustedResult, "yyyy-MM-dd HH:mm"),
    _xlpm.formattedResult
))</f>
        <v>2024-09-08 15:35</v>
      </c>
      <c r="L167" s="4">
        <f t="shared" si="130"/>
        <v>0</v>
      </c>
      <c r="M167">
        <f>IF('Raw data'!D167="పూర్తి",1,0)</f>
        <v>0</v>
      </c>
      <c r="N167">
        <f>IFERROR(INDEX(nakshatram!$A$1:$A$27, MATCH('Raw data'!E167, nakshatram!$C$1:$C$27, 0)), "Not Found")</f>
        <v>15</v>
      </c>
      <c r="O167" s="2">
        <f t="shared" si="131"/>
        <v>45542.436574074076</v>
      </c>
      <c r="P167" s="2" t="str">
        <f>IF('Raw data'!F167 = "పూర్తి", "", _xlfn.LET(
    _xlpm.RawData, 'Raw data'!F167,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A167 + TIME(_xlpm.HourPart, _xlpm.MinutePart, 0),
    _xlpm.AdjustedTime,
        IF(_xlpm.Prefix = "రా",
            IF(OR(_xlpm.HourPart=12,_xlpm.HourPart&lt;HOUR(T168)),A167+1,A167) + TIME(IF(_xlpm.HourPart &lt;= HOUR(T168), _xlpm.HourPart, _xlpm.HourPart + 12), _xlpm.MinutePart, 0),
        IF(_xlpm.Prefix = "తె",
            _xlpm.BaseTime + 1,
        IF(_xlpm.Prefix = "సా",
            A167 + TIME(12 + _xlpm.HourPart, _xlpm.MinutePart, 0),
        IF(LEFT(_xlpm.RawData, 1) = "ప",
            A167 + TIME(IF(AND(_xlpm.HourPart &gt;= HOUR(T168), _xlpm.HourPart &lt;= 12), _xlpm.HourPart, _xlpm.HourPart + 12), _xlpm.MinutePart, 0),
            _xlpm.BaseTime
        )))),
    _xlpm.isDateTime, ISNUMBER(DATEVALUE(P166)),
    _xlpm.adjustedResult,
        IF(AND(_xlpm.isDateTime, TEXT(_xlpm.AdjustedTime, "yyyy-MM-dd HH:mm") &lt; P166),
            _xlpm.AdjustedTime + 1,
            _xlpm.AdjustedTime),
    _xlpm.formattedResult, TEXT(_xlpm.adjustedResult, "yyyy-MM-dd HH:mm"),
    _xlpm.formattedResult
))</f>
        <v>2024-09-08 12:47</v>
      </c>
      <c r="Q167" s="4">
        <f t="shared" si="132"/>
        <v>0</v>
      </c>
      <c r="R167">
        <f>IF('Raw data'!F167="పూర్తి",1,0)</f>
        <v>0</v>
      </c>
      <c r="T167" t="str">
        <f>IF('Raw data'!G167="",T166,TEXT(SUBSTITUTE(SUBSTITUTE('Raw data'!G167, "సూ.ఉ.",""),".",":"), "hh:mm:ss"))</f>
        <v>05:49:00</v>
      </c>
      <c r="U167" t="str">
        <f>IF('Raw data'!H167="",U166,TEXT(SUBSTITUTE(SUBSTITUTE('Raw data'!H167, "సూ.అ.",""),".",":") + TIME(12, 0, 0), "hh:mm:ss"))</f>
        <v>18:09:00</v>
      </c>
    </row>
    <row r="168" spans="1:21" x14ac:dyDescent="0.35">
      <c r="A168" s="1">
        <f t="shared" si="123"/>
        <v>45544</v>
      </c>
      <c r="B168">
        <f t="shared" si="124"/>
        <v>38</v>
      </c>
      <c r="C168">
        <f t="shared" si="122"/>
        <v>1</v>
      </c>
      <c r="D168">
        <f t="shared" si="125"/>
        <v>3</v>
      </c>
      <c r="E168">
        <f t="shared" si="126"/>
        <v>9</v>
      </c>
      <c r="F168">
        <f>IFERROR(INDEX(vaaram!$A$1:$A$8, MATCH('Raw data'!B168, vaaram!$D$1:$D$8, 0)), "Not Found")</f>
        <v>2</v>
      </c>
      <c r="G168">
        <f t="shared" si="127"/>
        <v>6</v>
      </c>
      <c r="H168">
        <f t="shared" si="128"/>
        <v>1</v>
      </c>
      <c r="I168">
        <f>IFERROR(INDEX(thidhi!$A$1:$A$16, MATCH('Raw data'!C168, thidhi!$C$1:$C$16, 0)), "Not Found")</f>
        <v>6</v>
      </c>
      <c r="J168" s="2">
        <f t="shared" si="129"/>
        <v>45543.650462962964</v>
      </c>
      <c r="K168" t="str">
        <f>IF('Raw data'!D168 = "పూర్తి", "", _xlfn.LET(
    _xlpm.RawData, 'Raw data'!D168,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A168 + TIME(_xlpm.HourPart, _xlpm.MinutePart, 0),
    _xlpm.AdjustedTime,
        IF(_xlpm.Prefix = "రా",
            IF(OR(_xlpm.HourPart=12,_xlpm.HourPart&lt;HOUR(T169)),A168+1,A168) + TIME(IF(_xlpm.HourPart &lt;= HOUR(T169), _xlpm.HourPart, _xlpm.HourPart + 12), _xlpm.MinutePart, 0),
        IF(_xlpm.Prefix = "తె",
            _xlpm.BaseTime + 1,
        IF(_xlpm.Prefix = "సా",
            A168 + TIME(12 + _xlpm.HourPart, _xlpm.MinutePart, 0),
        IF(LEFT(_xlpm.RawData, 1) = "ప",
            A168 + TIME(IF(AND(_xlpm.HourPart &gt;= HOUR(T169), _xlpm.HourPart &lt;= 12), _xlpm.HourPart, _xlpm.HourPart + 12), _xlpm.MinutePart, 0),
            _xlpm.BaseTime
        )))),
    _xlpm.isDateTime, ISNUMBER(DATEVALUE(K167)),
    _xlpm.adjustedResult,
        IF(AND(_xlpm.isDateTime, TEXT(_xlpm.AdjustedTime, "yyyy-MM-dd HH:mm") &lt; K167),
            _xlpm.AdjustedTime + 1,
            _xlpm.AdjustedTime),
    _xlpm.formattedResult, TEXT(_xlpm.adjustedResult, "yyyy-MM-dd HH:mm"),
    _xlpm.formattedResult
))</f>
        <v>2024-09-09 16:54</v>
      </c>
      <c r="L168" s="4">
        <f t="shared" si="130"/>
        <v>0</v>
      </c>
      <c r="M168">
        <f>IF('Raw data'!D168="పూర్తి",1,0)</f>
        <v>0</v>
      </c>
      <c r="N168">
        <f>IFERROR(INDEX(nakshatram!$A$1:$A$27, MATCH('Raw data'!E168, nakshatram!$C$1:$C$27, 0)), "Not Found")</f>
        <v>16</v>
      </c>
      <c r="O168" s="2">
        <f t="shared" si="131"/>
        <v>45543.533796296295</v>
      </c>
      <c r="P168" s="2" t="str">
        <f>IF('Raw data'!F168 = "పూర్తి", "", _xlfn.LET(
    _xlpm.RawData, 'Raw data'!F168,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A168 + TIME(_xlpm.HourPart, _xlpm.MinutePart, 0),
    _xlpm.AdjustedTime,
        IF(_xlpm.Prefix = "రా",
            IF(OR(_xlpm.HourPart=12,_xlpm.HourPart&lt;HOUR(T169)),A168+1,A168) + TIME(IF(_xlpm.HourPart &lt;= HOUR(T169), _xlpm.HourPart, _xlpm.HourPart + 12), _xlpm.MinutePart, 0),
        IF(_xlpm.Prefix = "తె",
            _xlpm.BaseTime + 1,
        IF(_xlpm.Prefix = "సా",
            A168 + TIME(12 + _xlpm.HourPart, _xlpm.MinutePart, 0),
        IF(LEFT(_xlpm.RawData, 1) = "ప",
            A168 + TIME(IF(AND(_xlpm.HourPart &gt;= HOUR(T169), _xlpm.HourPart &lt;= 12), _xlpm.HourPart, _xlpm.HourPart + 12), _xlpm.MinutePart, 0),
            _xlpm.BaseTime
        )))),
    _xlpm.isDateTime, ISNUMBER(DATEVALUE(P167)),
    _xlpm.adjustedResult,
        IF(AND(_xlpm.isDateTime, TEXT(_xlpm.AdjustedTime, "yyyy-MM-dd HH:mm") &lt; P167),
            _xlpm.AdjustedTime + 1,
            _xlpm.AdjustedTime),
    _xlpm.formattedResult, TEXT(_xlpm.adjustedResult, "yyyy-MM-dd HH:mm"),
    _xlpm.formattedResult
))</f>
        <v>2024-09-09 14:46</v>
      </c>
      <c r="Q168" s="4">
        <f t="shared" si="132"/>
        <v>0</v>
      </c>
      <c r="R168">
        <f>IF('Raw data'!F168="పూర్తి",1,0)</f>
        <v>0</v>
      </c>
      <c r="T168" t="str">
        <f>IF('Raw data'!G168="",T167,TEXT(SUBSTITUTE(SUBSTITUTE('Raw data'!G168, "సూ.ఉ.",""),".",":"), "hh:mm:ss"))</f>
        <v>05:49:00</v>
      </c>
      <c r="U168" t="str">
        <f>IF('Raw data'!H168="",U167,TEXT(SUBSTITUTE(SUBSTITUTE('Raw data'!H168, "సూ.అ.",""),".",":") + TIME(12, 0, 0), "hh:mm:ss"))</f>
        <v>18:09:00</v>
      </c>
    </row>
    <row r="169" spans="1:21" x14ac:dyDescent="0.35">
      <c r="A169" s="1">
        <f t="shared" si="123"/>
        <v>45545</v>
      </c>
      <c r="B169">
        <f t="shared" si="124"/>
        <v>38</v>
      </c>
      <c r="C169">
        <f t="shared" si="122"/>
        <v>1</v>
      </c>
      <c r="D169">
        <f t="shared" si="125"/>
        <v>3</v>
      </c>
      <c r="E169">
        <f t="shared" si="126"/>
        <v>9</v>
      </c>
      <c r="F169">
        <f>IFERROR(INDEX(vaaram!$A$1:$A$8, MATCH('Raw data'!B169, vaaram!$D$1:$D$8, 0)), "Not Found")</f>
        <v>3</v>
      </c>
      <c r="G169">
        <f t="shared" si="127"/>
        <v>6</v>
      </c>
      <c r="H169">
        <f t="shared" si="128"/>
        <v>1</v>
      </c>
      <c r="I169">
        <f>IFERROR(INDEX(thidhi!$A$1:$A$16, MATCH('Raw data'!C169, thidhi!$C$1:$C$16, 0)), "Not Found")</f>
        <v>7</v>
      </c>
      <c r="J169" s="2">
        <f t="shared" si="129"/>
        <v>45544.705324074079</v>
      </c>
      <c r="K169" t="str">
        <f>IF('Raw data'!D169 = "పూర్తి", "", _xlfn.LET(
    _xlpm.RawData, 'Raw data'!D169,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A169 + TIME(_xlpm.HourPart, _xlpm.MinutePart, 0),
    _xlpm.AdjustedTime,
        IF(_xlpm.Prefix = "రా",
            IF(OR(_xlpm.HourPart=12,_xlpm.HourPart&lt;HOUR(T170)),A169+1,A169) + TIME(IF(_xlpm.HourPart &lt;= HOUR(T170), _xlpm.HourPart, _xlpm.HourPart + 12), _xlpm.MinutePart, 0),
        IF(_xlpm.Prefix = "తె",
            _xlpm.BaseTime + 1,
        IF(_xlpm.Prefix = "సా",
            A169 + TIME(12 + _xlpm.HourPart, _xlpm.MinutePart, 0),
        IF(LEFT(_xlpm.RawData, 1) = "ప",
            A169 + TIME(IF(AND(_xlpm.HourPart &gt;= HOUR(T170), _xlpm.HourPart &lt;= 12), _xlpm.HourPart, _xlpm.HourPart + 12), _xlpm.MinutePart, 0),
            _xlpm.BaseTime
        )))),
    _xlpm.isDateTime, ISNUMBER(DATEVALUE(K168)),
    _xlpm.adjustedResult,
        IF(AND(_xlpm.isDateTime, TEXT(_xlpm.AdjustedTime, "yyyy-MM-dd HH:mm") &lt; K168),
            _xlpm.AdjustedTime + 1,
            _xlpm.AdjustedTime),
    _xlpm.formattedResult, TEXT(_xlpm.adjustedResult, "yyyy-MM-dd HH:mm"),
    _xlpm.formattedResult
))</f>
        <v>2024-09-10 17:48</v>
      </c>
      <c r="L169" s="4">
        <f t="shared" si="130"/>
        <v>0</v>
      </c>
      <c r="M169">
        <f>IF('Raw data'!D169="పూర్తి",1,0)</f>
        <v>0</v>
      </c>
      <c r="N169">
        <f>IFERROR(INDEX(nakshatram!$A$1:$A$27, MATCH('Raw data'!E169, nakshatram!$C$1:$C$27, 0)), "Not Found")</f>
        <v>17</v>
      </c>
      <c r="O169" s="2">
        <f t="shared" si="131"/>
        <v>45544.616435185184</v>
      </c>
      <c r="P169" s="2" t="str">
        <f>IF('Raw data'!F169 = "పూర్తి", "", _xlfn.LET(
    _xlpm.RawData, 'Raw data'!F169,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A169 + TIME(_xlpm.HourPart, _xlpm.MinutePart, 0),
    _xlpm.AdjustedTime,
        IF(_xlpm.Prefix = "రా",
            IF(OR(_xlpm.HourPart=12,_xlpm.HourPart&lt;HOUR(T170)),A169+1,A169) + TIME(IF(_xlpm.HourPart &lt;= HOUR(T170), _xlpm.HourPart, _xlpm.HourPart + 12), _xlpm.MinutePart, 0),
        IF(_xlpm.Prefix = "తె",
            _xlpm.BaseTime + 1,
        IF(_xlpm.Prefix = "సా",
            A169 + TIME(12 + _xlpm.HourPart, _xlpm.MinutePart, 0),
        IF(LEFT(_xlpm.RawData, 1) = "ప",
            A169 + TIME(IF(AND(_xlpm.HourPart &gt;= HOUR(T170), _xlpm.HourPart &lt;= 12), _xlpm.HourPart, _xlpm.HourPart + 12), _xlpm.MinutePart, 0),
            _xlpm.BaseTime
        )))),
    _xlpm.isDateTime, ISNUMBER(DATEVALUE(P168)),
    _xlpm.adjustedResult,
        IF(AND(_xlpm.isDateTime, TEXT(_xlpm.AdjustedTime, "yyyy-MM-dd HH:mm") &lt; P168),
            _xlpm.AdjustedTime + 1,
            _xlpm.AdjustedTime),
    _xlpm.formattedResult, TEXT(_xlpm.adjustedResult, "yyyy-MM-dd HH:mm"),
    _xlpm.formattedResult
))</f>
        <v>2024-09-10 16:18</v>
      </c>
      <c r="Q169" s="4">
        <f t="shared" si="132"/>
        <v>0</v>
      </c>
      <c r="R169">
        <f>IF('Raw data'!F169="పూర్తి",1,0)</f>
        <v>0</v>
      </c>
      <c r="T169" t="str">
        <f>IF('Raw data'!G169="",T168,TEXT(SUBSTITUTE(SUBSTITUTE('Raw data'!G169, "సూ.ఉ.",""),".",":"), "hh:mm:ss"))</f>
        <v>05:50:00</v>
      </c>
      <c r="U169" t="str">
        <f>IF('Raw data'!H169="",U168,TEXT(SUBSTITUTE(SUBSTITUTE('Raw data'!H169, "సూ.అ.",""),".",":") + TIME(12, 0, 0), "hh:mm:ss"))</f>
        <v>18:05:00</v>
      </c>
    </row>
    <row r="170" spans="1:21" x14ac:dyDescent="0.35">
      <c r="A170" s="1">
        <f t="shared" si="123"/>
        <v>45546</v>
      </c>
      <c r="B170">
        <f t="shared" si="124"/>
        <v>38</v>
      </c>
      <c r="C170">
        <f t="shared" si="122"/>
        <v>1</v>
      </c>
      <c r="D170">
        <f t="shared" si="125"/>
        <v>3</v>
      </c>
      <c r="E170">
        <f t="shared" si="126"/>
        <v>9</v>
      </c>
      <c r="F170">
        <f>IFERROR(INDEX(vaaram!$A$1:$A$8, MATCH('Raw data'!B170, vaaram!$D$1:$D$8, 0)), "Not Found")</f>
        <v>4</v>
      </c>
      <c r="G170">
        <f t="shared" si="127"/>
        <v>6</v>
      </c>
      <c r="H170">
        <f t="shared" si="128"/>
        <v>1</v>
      </c>
      <c r="I170">
        <f>IFERROR(INDEX(thidhi!$A$1:$A$16, MATCH('Raw data'!C170, thidhi!$C$1:$C$16, 0)), "Not Found")</f>
        <v>8</v>
      </c>
      <c r="J170" s="2">
        <f t="shared" si="129"/>
        <v>45545.742824074077</v>
      </c>
      <c r="K170" t="str">
        <f>IF('Raw data'!D170 = "పూర్తి", "", _xlfn.LET(
    _xlpm.RawData, 'Raw data'!D170,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A170 + TIME(_xlpm.HourPart, _xlpm.MinutePart, 0),
    _xlpm.AdjustedTime,
        IF(_xlpm.Prefix = "రా",
            IF(OR(_xlpm.HourPart=12,_xlpm.HourPart&lt;HOUR(T171)),A170+1,A170) + TIME(IF(_xlpm.HourPart &lt;= HOUR(T171), _xlpm.HourPart, _xlpm.HourPart + 12), _xlpm.MinutePart, 0),
        IF(_xlpm.Prefix = "తె",
            _xlpm.BaseTime + 1,
        IF(_xlpm.Prefix = "సా",
            A170 + TIME(12 + _xlpm.HourPart, _xlpm.MinutePart, 0),
        IF(LEFT(_xlpm.RawData, 1) = "ప",
            A170 + TIME(IF(AND(_xlpm.HourPart &gt;= HOUR(T171), _xlpm.HourPart &lt;= 12), _xlpm.HourPart, _xlpm.HourPart + 12), _xlpm.MinutePart, 0),
            _xlpm.BaseTime
        )))),
    _xlpm.isDateTime, ISNUMBER(DATEVALUE(K169)),
    _xlpm.adjustedResult,
        IF(AND(_xlpm.isDateTime, TEXT(_xlpm.AdjustedTime, "yyyy-MM-dd HH:mm") &lt; K169),
            _xlpm.AdjustedTime + 1,
            _xlpm.AdjustedTime),
    _xlpm.formattedResult, TEXT(_xlpm.adjustedResult, "yyyy-MM-dd HH:mm"),
    _xlpm.formattedResult
))</f>
        <v>2024-09-11 18:13</v>
      </c>
      <c r="L170" s="4">
        <f t="shared" si="130"/>
        <v>0</v>
      </c>
      <c r="M170">
        <f>IF('Raw data'!D170="పూర్తి",1,0)</f>
        <v>0</v>
      </c>
      <c r="N170">
        <f>IFERROR(INDEX(nakshatram!$A$1:$A$27, MATCH('Raw data'!E170, nakshatram!$C$1:$C$27, 0)), "Not Found")</f>
        <v>18</v>
      </c>
      <c r="O170" s="2">
        <f t="shared" si="131"/>
        <v>45545.680324074077</v>
      </c>
      <c r="P170" s="2" t="str">
        <f>IF('Raw data'!F170 = "పూర్తి", "", _xlfn.LET(
    _xlpm.RawData, 'Raw data'!F170,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A170 + TIME(_xlpm.HourPart, _xlpm.MinutePart, 0),
    _xlpm.AdjustedTime,
        IF(_xlpm.Prefix = "రా",
            IF(OR(_xlpm.HourPart=12,_xlpm.HourPart&lt;HOUR(T171)),A170+1,A170) + TIME(IF(_xlpm.HourPart &lt;= HOUR(T171), _xlpm.HourPart, _xlpm.HourPart + 12), _xlpm.MinutePart, 0),
        IF(_xlpm.Prefix = "తె",
            _xlpm.BaseTime + 1,
        IF(_xlpm.Prefix = "సా",
            A170 + TIME(12 + _xlpm.HourPart, _xlpm.MinutePart, 0),
        IF(LEFT(_xlpm.RawData, 1) = "ప",
            A170 + TIME(IF(AND(_xlpm.HourPart &gt;= HOUR(T171), _xlpm.HourPart &lt;= 12), _xlpm.HourPart, _xlpm.HourPart + 12), _xlpm.MinutePart, 0),
            _xlpm.BaseTime
        )))),
    _xlpm.isDateTime, ISNUMBER(DATEVALUE(P169)),
    _xlpm.adjustedResult,
        IF(AND(_xlpm.isDateTime, TEXT(_xlpm.AdjustedTime, "yyyy-MM-dd HH:mm") &lt; P169),
            _xlpm.AdjustedTime + 1,
            _xlpm.AdjustedTime),
    _xlpm.formattedResult, TEXT(_xlpm.adjustedResult, "yyyy-MM-dd HH:mm"),
    _xlpm.formattedResult
))</f>
        <v>2024-09-11 17:22</v>
      </c>
      <c r="Q170" s="4">
        <f t="shared" si="132"/>
        <v>0</v>
      </c>
      <c r="R170">
        <f>IF('Raw data'!F170="పూర్తి",1,0)</f>
        <v>0</v>
      </c>
      <c r="T170" t="str">
        <f>IF('Raw data'!G170="",T169,TEXT(SUBSTITUTE(SUBSTITUTE('Raw data'!G170, "సూ.ఉ.",""),".",":"), "hh:mm:ss"))</f>
        <v>05:50:00</v>
      </c>
      <c r="U170" t="str">
        <f>IF('Raw data'!H170="",U169,TEXT(SUBSTITUTE(SUBSTITUTE('Raw data'!H170, "సూ.అ.",""),".",":") + TIME(12, 0, 0), "hh:mm:ss"))</f>
        <v>18:04:00</v>
      </c>
    </row>
    <row r="171" spans="1:21" x14ac:dyDescent="0.35">
      <c r="A171" s="1">
        <f t="shared" si="123"/>
        <v>45547</v>
      </c>
      <c r="B171">
        <f t="shared" si="124"/>
        <v>38</v>
      </c>
      <c r="C171">
        <f t="shared" si="122"/>
        <v>1</v>
      </c>
      <c r="D171">
        <f t="shared" si="125"/>
        <v>3</v>
      </c>
      <c r="E171">
        <f t="shared" si="126"/>
        <v>9</v>
      </c>
      <c r="F171">
        <f>IFERROR(INDEX(vaaram!$A$1:$A$8, MATCH('Raw data'!B171, vaaram!$D$1:$D$8, 0)), "Not Found")</f>
        <v>5</v>
      </c>
      <c r="G171">
        <f t="shared" si="127"/>
        <v>6</v>
      </c>
      <c r="H171">
        <f t="shared" si="128"/>
        <v>1</v>
      </c>
      <c r="I171">
        <f>IFERROR(INDEX(thidhi!$A$1:$A$16, MATCH('Raw data'!C171, thidhi!$C$1:$C$16, 0)), "Not Found")</f>
        <v>9</v>
      </c>
      <c r="J171" s="2">
        <f t="shared" si="129"/>
        <v>45546.760185185187</v>
      </c>
      <c r="K171" t="str">
        <f>IF('Raw data'!D171 = "పూర్తి", "", _xlfn.LET(
    _xlpm.RawData, 'Raw data'!D171,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A171 + TIME(_xlpm.HourPart, _xlpm.MinutePart, 0),
    _xlpm.AdjustedTime,
        IF(_xlpm.Prefix = "రా",
            IF(OR(_xlpm.HourPart=12,_xlpm.HourPart&lt;HOUR(T172)),A171+1,A171) + TIME(IF(_xlpm.HourPart &lt;= HOUR(T172), _xlpm.HourPart, _xlpm.HourPart + 12), _xlpm.MinutePart, 0),
        IF(_xlpm.Prefix = "తె",
            _xlpm.BaseTime + 1,
        IF(_xlpm.Prefix = "సా",
            A171 + TIME(12 + _xlpm.HourPart, _xlpm.MinutePart, 0),
        IF(LEFT(_xlpm.RawData, 1) = "ప",
            A171 + TIME(IF(AND(_xlpm.HourPart &gt;= HOUR(T172), _xlpm.HourPart &lt;= 12), _xlpm.HourPart, _xlpm.HourPart + 12), _xlpm.MinutePart, 0),
            _xlpm.BaseTime
        )))),
    _xlpm.isDateTime, ISNUMBER(DATEVALUE(K170)),
    _xlpm.adjustedResult,
        IF(AND(_xlpm.isDateTime, TEXT(_xlpm.AdjustedTime, "yyyy-MM-dd HH:mm") &lt; K170),
            _xlpm.AdjustedTime + 1,
            _xlpm.AdjustedTime),
    _xlpm.formattedResult, TEXT(_xlpm.adjustedResult, "yyyy-MM-dd HH:mm"),
    _xlpm.formattedResult
))</f>
        <v>2024-09-12 18:06</v>
      </c>
      <c r="L171" s="4">
        <f t="shared" si="130"/>
        <v>0</v>
      </c>
      <c r="M171">
        <f>IF('Raw data'!D171="పూర్తి",1,0)</f>
        <v>0</v>
      </c>
      <c r="N171">
        <f>IFERROR(INDEX(nakshatram!$A$1:$A$27, MATCH('Raw data'!E171, nakshatram!$C$1:$C$27, 0)), "Not Found")</f>
        <v>19</v>
      </c>
      <c r="O171" s="2">
        <f t="shared" si="131"/>
        <v>45546.724768518521</v>
      </c>
      <c r="P171" s="2" t="str">
        <f>IF('Raw data'!F171 = "పూర్తి", "", _xlfn.LET(
    _xlpm.RawData, 'Raw data'!F171,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A171 + TIME(_xlpm.HourPart, _xlpm.MinutePart, 0),
    _xlpm.AdjustedTime,
        IF(_xlpm.Prefix = "రా",
            IF(OR(_xlpm.HourPart=12,_xlpm.HourPart&lt;HOUR(T172)),A171+1,A171) + TIME(IF(_xlpm.HourPart &lt;= HOUR(T172), _xlpm.HourPart, _xlpm.HourPart + 12), _xlpm.MinutePart, 0),
        IF(_xlpm.Prefix = "తె",
            _xlpm.BaseTime + 1,
        IF(_xlpm.Prefix = "సా",
            A171 + TIME(12 + _xlpm.HourPart, _xlpm.MinutePart, 0),
        IF(LEFT(_xlpm.RawData, 1) = "ప",
            A171 + TIME(IF(AND(_xlpm.HourPart &gt;= HOUR(T172), _xlpm.HourPart &lt;= 12), _xlpm.HourPart, _xlpm.HourPart + 12), _xlpm.MinutePart, 0),
            _xlpm.BaseTime
        )))),
    _xlpm.isDateTime, ISNUMBER(DATEVALUE(P170)),
    _xlpm.adjustedResult,
        IF(AND(_xlpm.isDateTime, TEXT(_xlpm.AdjustedTime, "yyyy-MM-dd HH:mm") &lt; P170),
            _xlpm.AdjustedTime + 1,
            _xlpm.AdjustedTime),
    _xlpm.formattedResult, TEXT(_xlpm.adjustedResult, "yyyy-MM-dd HH:mm"),
    _xlpm.formattedResult
))</f>
        <v>2024-09-12 17:57</v>
      </c>
      <c r="Q171" s="4">
        <f t="shared" si="132"/>
        <v>0</v>
      </c>
      <c r="R171">
        <f>IF('Raw data'!F171="పూర్తి",1,0)</f>
        <v>0</v>
      </c>
      <c r="T171" t="str">
        <f>IF('Raw data'!G171="",T170,TEXT(SUBSTITUTE(SUBSTITUTE('Raw data'!G171, "సూ.ఉ.",""),".",":"), "hh:mm:ss"))</f>
        <v>05:50:00</v>
      </c>
      <c r="U171" t="str">
        <f>IF('Raw data'!H171="",U170,TEXT(SUBSTITUTE(SUBSTITUTE('Raw data'!H171, "సూ.అ.",""),".",":") + TIME(12, 0, 0), "hh:mm:ss"))</f>
        <v>18:04:00</v>
      </c>
    </row>
    <row r="172" spans="1:21" x14ac:dyDescent="0.35">
      <c r="A172" s="1">
        <f t="shared" si="123"/>
        <v>45548</v>
      </c>
      <c r="B172">
        <f t="shared" si="124"/>
        <v>38</v>
      </c>
      <c r="C172">
        <f t="shared" si="122"/>
        <v>1</v>
      </c>
      <c r="D172">
        <f t="shared" si="125"/>
        <v>3</v>
      </c>
      <c r="E172">
        <f t="shared" si="126"/>
        <v>9</v>
      </c>
      <c r="F172">
        <f>IFERROR(INDEX(vaaram!$A$1:$A$8, MATCH('Raw data'!B172, vaaram!$D$1:$D$8, 0)), "Not Found")</f>
        <v>6</v>
      </c>
      <c r="G172">
        <f t="shared" si="127"/>
        <v>6</v>
      </c>
      <c r="H172">
        <f t="shared" si="128"/>
        <v>1</v>
      </c>
      <c r="I172">
        <f>IFERROR(INDEX(thidhi!$A$1:$A$16, MATCH('Raw data'!C172, thidhi!$C$1:$C$16, 0)), "Not Found")</f>
        <v>10</v>
      </c>
      <c r="J172" s="2">
        <f t="shared" si="129"/>
        <v>45547.755324074074</v>
      </c>
      <c r="K172" t="str">
        <f>IF('Raw data'!D172 = "పూర్తి", "", _xlfn.LET(
    _xlpm.RawData, 'Raw data'!D172,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A172 + TIME(_xlpm.HourPart, _xlpm.MinutePart, 0),
    _xlpm.AdjustedTime,
        IF(_xlpm.Prefix = "రా",
            IF(OR(_xlpm.HourPart=12,_xlpm.HourPart&lt;HOUR(T173)),A172+1,A172) + TIME(IF(_xlpm.HourPart &lt;= HOUR(T173), _xlpm.HourPart, _xlpm.HourPart + 12), _xlpm.MinutePart, 0),
        IF(_xlpm.Prefix = "తె",
            _xlpm.BaseTime + 1,
        IF(_xlpm.Prefix = "సా",
            A172 + TIME(12 + _xlpm.HourPart, _xlpm.MinutePart, 0),
        IF(LEFT(_xlpm.RawData, 1) = "ప",
            A172 + TIME(IF(AND(_xlpm.HourPart &gt;= HOUR(T173), _xlpm.HourPart &lt;= 12), _xlpm.HourPart, _xlpm.HourPart + 12), _xlpm.MinutePart, 0),
            _xlpm.BaseTime
        )))),
    _xlpm.isDateTime, ISNUMBER(DATEVALUE(K171)),
    _xlpm.adjustedResult,
        IF(AND(_xlpm.isDateTime, TEXT(_xlpm.AdjustedTime, "yyyy-MM-dd HH:mm") &lt; K171),
            _xlpm.AdjustedTime + 1,
            _xlpm.AdjustedTime),
    _xlpm.formattedResult, TEXT(_xlpm.adjustedResult, "yyyy-MM-dd HH:mm"),
    _xlpm.formattedResult
))</f>
        <v>2024-09-13 17:30</v>
      </c>
      <c r="L172" s="4">
        <f t="shared" si="130"/>
        <v>0</v>
      </c>
      <c r="M172">
        <f>IF('Raw data'!D172="పూర్తి",1,0)</f>
        <v>0</v>
      </c>
      <c r="N172">
        <f>IFERROR(INDEX(nakshatram!$A$1:$A$27, MATCH('Raw data'!E172, nakshatram!$C$1:$C$27, 0)), "Not Found")</f>
        <v>20</v>
      </c>
      <c r="O172" s="2">
        <f t="shared" si="131"/>
        <v>45547.749074074076</v>
      </c>
      <c r="P172" s="2" t="str">
        <f>IF('Raw data'!F172 = "పూర్తి", "", _xlfn.LET(
    _xlpm.RawData, 'Raw data'!F172,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A172 + TIME(_xlpm.HourPart, _xlpm.MinutePart, 0),
    _xlpm.AdjustedTime,
        IF(_xlpm.Prefix = "రా",
            IF(OR(_xlpm.HourPart=12,_xlpm.HourPart&lt;HOUR(T173)),A172+1,A172) + TIME(IF(_xlpm.HourPart &lt;= HOUR(T173), _xlpm.HourPart, _xlpm.HourPart + 12), _xlpm.MinutePart, 0),
        IF(_xlpm.Prefix = "తె",
            _xlpm.BaseTime + 1,
        IF(_xlpm.Prefix = "సా",
            A172 + TIME(12 + _xlpm.HourPart, _xlpm.MinutePart, 0),
        IF(LEFT(_xlpm.RawData, 1) = "ప",
            A172 + TIME(IF(AND(_xlpm.HourPart &gt;= HOUR(T173), _xlpm.HourPart &lt;= 12), _xlpm.HourPart, _xlpm.HourPart + 12), _xlpm.MinutePart, 0),
            _xlpm.BaseTime
        )))),
    _xlpm.isDateTime, ISNUMBER(DATEVALUE(P171)),
    _xlpm.adjustedResult,
        IF(AND(_xlpm.isDateTime, TEXT(_xlpm.AdjustedTime, "yyyy-MM-dd HH:mm") &lt; P171),
            _xlpm.AdjustedTime + 1,
            _xlpm.AdjustedTime),
    _xlpm.formattedResult, TEXT(_xlpm.adjustedResult, "yyyy-MM-dd HH:mm"),
    _xlpm.formattedResult
))</f>
        <v>2024-09-13 18:02</v>
      </c>
      <c r="Q172" s="4">
        <f t="shared" si="132"/>
        <v>0</v>
      </c>
      <c r="R172">
        <f>IF('Raw data'!F172="పూర్తి",1,0)</f>
        <v>0</v>
      </c>
      <c r="T172" t="str">
        <f>IF('Raw data'!G172="",T171,TEXT(SUBSTITUTE(SUBSTITUTE('Raw data'!G172, "సూ.ఉ.",""),".",":"), "hh:mm:ss"))</f>
        <v>05:50:00</v>
      </c>
      <c r="U172" t="str">
        <f>IF('Raw data'!H172="",U171,TEXT(SUBSTITUTE(SUBSTITUTE('Raw data'!H172, "సూ.అ.",""),".",":") + TIME(12, 0, 0), "hh:mm:ss"))</f>
        <v>18:03:00</v>
      </c>
    </row>
    <row r="173" spans="1:21" x14ac:dyDescent="0.35">
      <c r="A173" s="1">
        <f t="shared" si="123"/>
        <v>45549</v>
      </c>
      <c r="B173">
        <f t="shared" si="124"/>
        <v>38</v>
      </c>
      <c r="C173">
        <f t="shared" si="122"/>
        <v>1</v>
      </c>
      <c r="D173">
        <f t="shared" si="125"/>
        <v>3</v>
      </c>
      <c r="E173">
        <f t="shared" si="126"/>
        <v>9</v>
      </c>
      <c r="F173">
        <f>IFERROR(INDEX(vaaram!$A$1:$A$8, MATCH('Raw data'!B173, vaaram!$D$1:$D$8, 0)), "Not Found")</f>
        <v>7</v>
      </c>
      <c r="G173">
        <f t="shared" si="127"/>
        <v>6</v>
      </c>
      <c r="H173">
        <f t="shared" si="128"/>
        <v>1</v>
      </c>
      <c r="I173">
        <f>IFERROR(INDEX(thidhi!$A$1:$A$16, MATCH('Raw data'!C173, thidhi!$C$1:$C$16, 0)), "Not Found")</f>
        <v>11</v>
      </c>
      <c r="J173" s="2">
        <f t="shared" si="129"/>
        <v>45548.730324074073</v>
      </c>
      <c r="K173" t="str">
        <f>IF('Raw data'!D173 = "పూర్తి", "", _xlfn.LET(
    _xlpm.RawData, 'Raw data'!D173,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A173 + TIME(_xlpm.HourPart, _xlpm.MinutePart, 0),
    _xlpm.AdjustedTime,
        IF(_xlpm.Prefix = "రా",
            IF(OR(_xlpm.HourPart=12,_xlpm.HourPart&lt;HOUR(T174)),A173+1,A173) + TIME(IF(_xlpm.HourPart &lt;= HOUR(T174), _xlpm.HourPart, _xlpm.HourPart + 12), _xlpm.MinutePart, 0),
        IF(_xlpm.Prefix = "తె",
            _xlpm.BaseTime + 1,
        IF(_xlpm.Prefix = "సా",
            A173 + TIME(12 + _xlpm.HourPart, _xlpm.MinutePart, 0),
        IF(LEFT(_xlpm.RawData, 1) = "ప",
            A173 + TIME(IF(AND(_xlpm.HourPart &gt;= HOUR(T174), _xlpm.HourPart &lt;= 12), _xlpm.HourPart, _xlpm.HourPart + 12), _xlpm.MinutePart, 0),
            _xlpm.BaseTime
        )))),
    _xlpm.isDateTime, ISNUMBER(DATEVALUE(K172)),
    _xlpm.adjustedResult,
        IF(AND(_xlpm.isDateTime, TEXT(_xlpm.AdjustedTime, "yyyy-MM-dd HH:mm") &lt; K172),
            _xlpm.AdjustedTime + 1,
            _xlpm.AdjustedTime),
    _xlpm.formattedResult, TEXT(_xlpm.adjustedResult, "yyyy-MM-dd HH:mm"),
    _xlpm.formattedResult
))</f>
        <v>2024-09-14 16:27</v>
      </c>
      <c r="L173" s="4">
        <f t="shared" si="130"/>
        <v>0</v>
      </c>
      <c r="M173">
        <f>IF('Raw data'!D173="పూర్తి",1,0)</f>
        <v>0</v>
      </c>
      <c r="N173">
        <f>IFERROR(INDEX(nakshatram!$A$1:$A$27, MATCH('Raw data'!E173, nakshatram!$C$1:$C$27, 0)), "Not Found")</f>
        <v>21</v>
      </c>
      <c r="O173" s="2">
        <f t="shared" si="131"/>
        <v>45548.752546296295</v>
      </c>
      <c r="P173" s="2" t="str">
        <f>IF('Raw data'!F173 = "పూర్తి", "", _xlfn.LET(
    _xlpm.RawData, 'Raw data'!F173,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A173 + TIME(_xlpm.HourPart, _xlpm.MinutePart, 0),
    _xlpm.AdjustedTime,
        IF(_xlpm.Prefix = "రా",
            IF(OR(_xlpm.HourPart=12,_xlpm.HourPart&lt;HOUR(T174)),A173+1,A173) + TIME(IF(_xlpm.HourPart &lt;= HOUR(T174), _xlpm.HourPart, _xlpm.HourPart + 12), _xlpm.MinutePart, 0),
        IF(_xlpm.Prefix = "తె",
            _xlpm.BaseTime + 1,
        IF(_xlpm.Prefix = "సా",
            A173 + TIME(12 + _xlpm.HourPart, _xlpm.MinutePart, 0),
        IF(LEFT(_xlpm.RawData, 1) = "ప",
            A173 + TIME(IF(AND(_xlpm.HourPart &gt;= HOUR(T174), _xlpm.HourPart &lt;= 12), _xlpm.HourPart, _xlpm.HourPart + 12), _xlpm.MinutePart, 0),
            _xlpm.BaseTime
        )))),
    _xlpm.isDateTime, ISNUMBER(DATEVALUE(P172)),
    _xlpm.adjustedResult,
        IF(AND(_xlpm.isDateTime, TEXT(_xlpm.AdjustedTime, "yyyy-MM-dd HH:mm") &lt; P172),
            _xlpm.AdjustedTime + 1,
            _xlpm.AdjustedTime),
    _xlpm.formattedResult, TEXT(_xlpm.adjustedResult, "yyyy-MM-dd HH:mm"),
    _xlpm.formattedResult
))</f>
        <v>2024-09-14 17:41</v>
      </c>
      <c r="Q173" s="4">
        <f t="shared" si="132"/>
        <v>0</v>
      </c>
      <c r="R173">
        <f>IF('Raw data'!F173="పూర్తి",1,0)</f>
        <v>0</v>
      </c>
      <c r="T173" t="str">
        <f>IF('Raw data'!G173="",T172,TEXT(SUBSTITUTE(SUBSTITUTE('Raw data'!G173, "సూ.ఉ.",""),".",":"), "hh:mm:ss"))</f>
        <v>05:50:00</v>
      </c>
      <c r="U173" t="str">
        <f>IF('Raw data'!H173="",U172,TEXT(SUBSTITUTE(SUBSTITUTE('Raw data'!H173, "సూ.అ.",""),".",":") + TIME(12, 0, 0), "hh:mm:ss"))</f>
        <v>18:03:00</v>
      </c>
    </row>
    <row r="174" spans="1:21" x14ac:dyDescent="0.35">
      <c r="A174" s="1">
        <f t="shared" si="123"/>
        <v>45550</v>
      </c>
      <c r="B174">
        <f t="shared" si="124"/>
        <v>38</v>
      </c>
      <c r="C174">
        <f t="shared" si="122"/>
        <v>1</v>
      </c>
      <c r="D174">
        <f t="shared" si="125"/>
        <v>3</v>
      </c>
      <c r="E174">
        <f t="shared" si="126"/>
        <v>9</v>
      </c>
      <c r="F174">
        <f>IFERROR(INDEX(vaaram!$A$1:$A$8, MATCH('Raw data'!B174, vaaram!$D$1:$D$8, 0)), "Not Found")</f>
        <v>1</v>
      </c>
      <c r="G174">
        <f t="shared" si="127"/>
        <v>6</v>
      </c>
      <c r="H174">
        <f t="shared" si="128"/>
        <v>1</v>
      </c>
      <c r="I174">
        <f>IFERROR(INDEX(thidhi!$A$1:$A$16, MATCH('Raw data'!C174, thidhi!$C$1:$C$16, 0)), "Not Found")</f>
        <v>12</v>
      </c>
      <c r="J174" s="2">
        <f t="shared" si="129"/>
        <v>45549.686574074076</v>
      </c>
      <c r="K174" t="str">
        <f>IF('Raw data'!D174 = "పూర్తి", "", _xlfn.LET(
    _xlpm.RawData, 'Raw data'!D174,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A174 + TIME(_xlpm.HourPart, _xlpm.MinutePart, 0),
    _xlpm.AdjustedTime,
        IF(_xlpm.Prefix = "రా",
            IF(OR(_xlpm.HourPart=12,_xlpm.HourPart&lt;HOUR(T175)),A174+1,A174) + TIME(IF(_xlpm.HourPart &lt;= HOUR(T175), _xlpm.HourPart, _xlpm.HourPart + 12), _xlpm.MinutePart, 0),
        IF(_xlpm.Prefix = "తె",
            _xlpm.BaseTime + 1,
        IF(_xlpm.Prefix = "సా",
            A174 + TIME(12 + _xlpm.HourPart, _xlpm.MinutePart, 0),
        IF(LEFT(_xlpm.RawData, 1) = "ప",
            A174 + TIME(IF(AND(_xlpm.HourPart &gt;= HOUR(T175), _xlpm.HourPart &lt;= 12), _xlpm.HourPart, _xlpm.HourPart + 12), _xlpm.MinutePart, 0),
            _xlpm.BaseTime
        )))),
    _xlpm.isDateTime, ISNUMBER(DATEVALUE(K173)),
    _xlpm.adjustedResult,
        IF(AND(_xlpm.isDateTime, TEXT(_xlpm.AdjustedTime, "yyyy-MM-dd HH:mm") &lt; K173),
            _xlpm.AdjustedTime + 1,
            _xlpm.AdjustedTime),
    _xlpm.formattedResult, TEXT(_xlpm.adjustedResult, "yyyy-MM-dd HH:mm"),
    _xlpm.formattedResult
))</f>
        <v>2024-09-15 15:01</v>
      </c>
      <c r="L174" s="4">
        <f t="shared" si="130"/>
        <v>0</v>
      </c>
      <c r="M174">
        <f>IF('Raw data'!D174="పూర్తి",1,0)</f>
        <v>0</v>
      </c>
      <c r="N174">
        <f>IFERROR(INDEX(nakshatram!$A$1:$A$27, MATCH('Raw data'!E174, nakshatram!$C$1:$C$27, 0)), "Not Found")</f>
        <v>22</v>
      </c>
      <c r="O174" s="2">
        <f t="shared" si="131"/>
        <v>45549.737962962965</v>
      </c>
      <c r="P174" s="2" t="str">
        <f>IF('Raw data'!F174 = "పూర్తి", "", _xlfn.LET(
    _xlpm.RawData, 'Raw data'!F174,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A174 + TIME(_xlpm.HourPart, _xlpm.MinutePart, 0),
    _xlpm.AdjustedTime,
        IF(_xlpm.Prefix = "రా",
            IF(OR(_xlpm.HourPart=12,_xlpm.HourPart&lt;HOUR(T175)),A174+1,A174) + TIME(IF(_xlpm.HourPart &lt;= HOUR(T175), _xlpm.HourPart, _xlpm.HourPart + 12), _xlpm.MinutePart, 0),
        IF(_xlpm.Prefix = "తె",
            _xlpm.BaseTime + 1,
        IF(_xlpm.Prefix = "సా",
            A174 + TIME(12 + _xlpm.HourPart, _xlpm.MinutePart, 0),
        IF(LEFT(_xlpm.RawData, 1) = "ప",
            A174 + TIME(IF(AND(_xlpm.HourPart &gt;= HOUR(T175), _xlpm.HourPart &lt;= 12), _xlpm.HourPart, _xlpm.HourPart + 12), _xlpm.MinutePart, 0),
            _xlpm.BaseTime
        )))),
    _xlpm.isDateTime, ISNUMBER(DATEVALUE(P173)),
    _xlpm.adjustedResult,
        IF(AND(_xlpm.isDateTime, TEXT(_xlpm.AdjustedTime, "yyyy-MM-dd HH:mm") &lt; P173),
            _xlpm.AdjustedTime + 1,
            _xlpm.AdjustedTime),
    _xlpm.formattedResult, TEXT(_xlpm.adjustedResult, "yyyy-MM-dd HH:mm"),
    _xlpm.formattedResult
))</f>
        <v>2024-09-15 16:57</v>
      </c>
      <c r="Q174" s="4">
        <f t="shared" si="132"/>
        <v>0</v>
      </c>
      <c r="R174">
        <f>IF('Raw data'!F174="పూర్తి",1,0)</f>
        <v>0</v>
      </c>
      <c r="T174" t="str">
        <f>IF('Raw data'!G174="",T173,TEXT(SUBSTITUTE(SUBSTITUTE('Raw data'!G174, "సూ.ఉ.",""),".",":"), "hh:mm:ss"))</f>
        <v>05:50:00</v>
      </c>
      <c r="U174" t="str">
        <f>IF('Raw data'!H174="",U173,TEXT(SUBSTITUTE(SUBSTITUTE('Raw data'!H174, "సూ.అ.",""),".",":") + TIME(12, 0, 0), "hh:mm:ss"))</f>
        <v>18:03:00</v>
      </c>
    </row>
    <row r="175" spans="1:21" x14ac:dyDescent="0.35">
      <c r="A175" s="1">
        <f t="shared" si="123"/>
        <v>45551</v>
      </c>
      <c r="B175">
        <f t="shared" si="124"/>
        <v>38</v>
      </c>
      <c r="C175">
        <f t="shared" si="122"/>
        <v>1</v>
      </c>
      <c r="D175">
        <f t="shared" si="125"/>
        <v>3</v>
      </c>
      <c r="E175">
        <f t="shared" si="126"/>
        <v>9</v>
      </c>
      <c r="F175">
        <f>IFERROR(INDEX(vaaram!$A$1:$A$8, MATCH('Raw data'!B175, vaaram!$D$1:$D$8, 0)), "Not Found")</f>
        <v>2</v>
      </c>
      <c r="G175">
        <f t="shared" si="127"/>
        <v>6</v>
      </c>
      <c r="H175">
        <f t="shared" si="128"/>
        <v>1</v>
      </c>
      <c r="I175">
        <f>IFERROR(INDEX(thidhi!$A$1:$A$16, MATCH('Raw data'!C175, thidhi!$C$1:$C$16, 0)), "Not Found")</f>
        <v>13</v>
      </c>
      <c r="J175" s="2">
        <f t="shared" si="129"/>
        <v>45550.626851851855</v>
      </c>
      <c r="K175" t="str">
        <f>IF('Raw data'!D175 = "పూర్తి", "", _xlfn.LET(
    _xlpm.RawData, 'Raw data'!D175,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A175 + TIME(_xlpm.HourPart, _xlpm.MinutePart, 0),
    _xlpm.AdjustedTime,
        IF(_xlpm.Prefix = "రా",
            IF(OR(_xlpm.HourPart=12,_xlpm.HourPart&lt;HOUR(T176)),A175+1,A175) + TIME(IF(_xlpm.HourPart &lt;= HOUR(T176), _xlpm.HourPart, _xlpm.HourPart + 12), _xlpm.MinutePart, 0),
        IF(_xlpm.Prefix = "తె",
            _xlpm.BaseTime + 1,
        IF(_xlpm.Prefix = "సా",
            A175 + TIME(12 + _xlpm.HourPart, _xlpm.MinutePart, 0),
        IF(LEFT(_xlpm.RawData, 1) = "ప",
            A175 + TIME(IF(AND(_xlpm.HourPart &gt;= HOUR(T176), _xlpm.HourPart &lt;= 12), _xlpm.HourPart, _xlpm.HourPart + 12), _xlpm.MinutePart, 0),
            _xlpm.BaseTime
        )))),
    _xlpm.isDateTime, ISNUMBER(DATEVALUE(K174)),
    _xlpm.adjustedResult,
        IF(AND(_xlpm.isDateTime, TEXT(_xlpm.AdjustedTime, "yyyy-MM-dd HH:mm") &lt; K174),
            _xlpm.AdjustedTime + 1,
            _xlpm.AdjustedTime),
    _xlpm.formattedResult, TEXT(_xlpm.adjustedResult, "yyyy-MM-dd HH:mm"),
    _xlpm.formattedResult
))</f>
        <v>2024-09-16 13:13</v>
      </c>
      <c r="L175" s="4">
        <f t="shared" si="130"/>
        <v>0</v>
      </c>
      <c r="M175">
        <f>IF('Raw data'!D175="పూర్తి",1,0)</f>
        <v>0</v>
      </c>
      <c r="N175">
        <f>IFERROR(INDEX(nakshatram!$A$1:$A$27, MATCH('Raw data'!E175, nakshatram!$C$1:$C$27, 0)), "Not Found")</f>
        <v>23</v>
      </c>
      <c r="O175" s="2">
        <f t="shared" si="131"/>
        <v>45550.707407407412</v>
      </c>
      <c r="P175" s="2" t="str">
        <f>IF('Raw data'!F175 = "పూర్తి", "", _xlfn.LET(
    _xlpm.RawData, 'Raw data'!F175,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A175 + TIME(_xlpm.HourPart, _xlpm.MinutePart, 0),
    _xlpm.AdjustedTime,
        IF(_xlpm.Prefix = "రా",
            IF(OR(_xlpm.HourPart=12,_xlpm.HourPart&lt;HOUR(T176)),A175+1,A175) + TIME(IF(_xlpm.HourPart &lt;= HOUR(T176), _xlpm.HourPart, _xlpm.HourPart + 12), _xlpm.MinutePart, 0),
        IF(_xlpm.Prefix = "తె",
            _xlpm.BaseTime + 1,
        IF(_xlpm.Prefix = "సా",
            A175 + TIME(12 + _xlpm.HourPart, _xlpm.MinutePart, 0),
        IF(LEFT(_xlpm.RawData, 1) = "ప",
            A175 + TIME(IF(AND(_xlpm.HourPart &gt;= HOUR(T176), _xlpm.HourPart &lt;= 12), _xlpm.HourPart, _xlpm.HourPart + 12), _xlpm.MinutePart, 0),
            _xlpm.BaseTime
        )))),
    _xlpm.isDateTime, ISNUMBER(DATEVALUE(P174)),
    _xlpm.adjustedResult,
        IF(AND(_xlpm.isDateTime, TEXT(_xlpm.AdjustedTime, "yyyy-MM-dd HH:mm") &lt; P174),
            _xlpm.AdjustedTime + 1,
            _xlpm.AdjustedTime),
    _xlpm.formattedResult, TEXT(_xlpm.adjustedResult, "yyyy-MM-dd HH:mm"),
    _xlpm.formattedResult
))</f>
        <v>2024-09-16 15:51</v>
      </c>
      <c r="Q175" s="4">
        <f t="shared" si="132"/>
        <v>0</v>
      </c>
      <c r="R175">
        <f>IF('Raw data'!F175="పూర్తి",1,0)</f>
        <v>0</v>
      </c>
      <c r="T175" t="str">
        <f>IF('Raw data'!G175="",T174,TEXT(SUBSTITUTE(SUBSTITUTE('Raw data'!G175, "సూ.ఉ.",""),".",":"), "hh:mm:ss"))</f>
        <v>05:50:00</v>
      </c>
      <c r="U175" t="str">
        <f>IF('Raw data'!H175="",U174,TEXT(SUBSTITUTE(SUBSTITUTE('Raw data'!H175, "సూ.అ.",""),".",":") + TIME(12, 0, 0), "hh:mm:ss"))</f>
        <v>18:03:00</v>
      </c>
    </row>
    <row r="176" spans="1:21" x14ac:dyDescent="0.35">
      <c r="A176" s="1">
        <f t="shared" si="123"/>
        <v>45552</v>
      </c>
      <c r="B176">
        <f t="shared" si="124"/>
        <v>38</v>
      </c>
      <c r="C176">
        <f t="shared" si="122"/>
        <v>1</v>
      </c>
      <c r="D176">
        <f t="shared" si="125"/>
        <v>3</v>
      </c>
      <c r="E176">
        <f t="shared" si="126"/>
        <v>9</v>
      </c>
      <c r="F176">
        <f>IFERROR(INDEX(vaaram!$A$1:$A$8, MATCH('Raw data'!B176, vaaram!$D$1:$D$8, 0)), "Not Found")</f>
        <v>3</v>
      </c>
      <c r="G176">
        <f t="shared" si="127"/>
        <v>6</v>
      </c>
      <c r="H176">
        <f t="shared" si="128"/>
        <v>1</v>
      </c>
      <c r="I176">
        <f>IFERROR(INDEX(thidhi!$A$1:$A$16, MATCH('Raw data'!C176, thidhi!$C$1:$C$16, 0)), "Not Found")</f>
        <v>14</v>
      </c>
      <c r="J176" s="2">
        <f t="shared" si="129"/>
        <v>45551.551851851851</v>
      </c>
      <c r="K176" t="str">
        <f>IF('Raw data'!D176 = "పూర్తి", "", _xlfn.LET(
    _xlpm.RawData, 'Raw data'!D176,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A176 + TIME(_xlpm.HourPart, _xlpm.MinutePart, 0),
    _xlpm.AdjustedTime,
        IF(_xlpm.Prefix = "రా",
            IF(OR(_xlpm.HourPart=12,_xlpm.HourPart&lt;HOUR(T177)),A176+1,A176) + TIME(IF(_xlpm.HourPart &lt;= HOUR(T177), _xlpm.HourPart, _xlpm.HourPart + 12), _xlpm.MinutePart, 0),
        IF(_xlpm.Prefix = "తె",
            _xlpm.BaseTime + 1,
        IF(_xlpm.Prefix = "సా",
            A176 + TIME(12 + _xlpm.HourPart, _xlpm.MinutePart, 0),
        IF(LEFT(_xlpm.RawData, 1) = "ప",
            A176 + TIME(IF(AND(_xlpm.HourPart &gt;= HOUR(T177), _xlpm.HourPart &lt;= 12), _xlpm.HourPart, _xlpm.HourPart + 12), _xlpm.MinutePart, 0),
            _xlpm.BaseTime
        )))),
    _xlpm.isDateTime, ISNUMBER(DATEVALUE(K175)),
    _xlpm.adjustedResult,
        IF(AND(_xlpm.isDateTime, TEXT(_xlpm.AdjustedTime, "yyyy-MM-dd HH:mm") &lt; K175),
            _xlpm.AdjustedTime + 1,
            _xlpm.AdjustedTime),
    _xlpm.formattedResult, TEXT(_xlpm.adjustedResult, "yyyy-MM-dd HH:mm"),
    _xlpm.formattedResult
))</f>
        <v>2024-09-17 11:09</v>
      </c>
      <c r="L176" s="4">
        <f t="shared" si="130"/>
        <v>0</v>
      </c>
      <c r="M176">
        <f>IF('Raw data'!D176="పూర్తి",1,0)</f>
        <v>0</v>
      </c>
      <c r="N176">
        <f>IFERROR(INDEX(nakshatram!$A$1:$A$27, MATCH('Raw data'!E176, nakshatram!$C$1:$C$27, 0)), "Not Found")</f>
        <v>24</v>
      </c>
      <c r="O176" s="2">
        <f t="shared" si="131"/>
        <v>45551.661574074074</v>
      </c>
      <c r="P176" s="2" t="str">
        <f>IF('Raw data'!F176 = "పూర్తి", "", _xlfn.LET(
    _xlpm.RawData, 'Raw data'!F176,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A176 + TIME(_xlpm.HourPart, _xlpm.MinutePart, 0),
    _xlpm.AdjustedTime,
        IF(_xlpm.Prefix = "రా",
            IF(OR(_xlpm.HourPart=12,_xlpm.HourPart&lt;HOUR(T177)),A176+1,A176) + TIME(IF(_xlpm.HourPart &lt;= HOUR(T177), _xlpm.HourPart, _xlpm.HourPart + 12), _xlpm.MinutePart, 0),
        IF(_xlpm.Prefix = "తె",
            _xlpm.BaseTime + 1,
        IF(_xlpm.Prefix = "సా",
            A176 + TIME(12 + _xlpm.HourPart, _xlpm.MinutePart, 0),
        IF(LEFT(_xlpm.RawData, 1) = "ప",
            A176 + TIME(IF(AND(_xlpm.HourPart &gt;= HOUR(T177), _xlpm.HourPart &lt;= 12), _xlpm.HourPart, _xlpm.HourPart + 12), _xlpm.MinutePart, 0),
            _xlpm.BaseTime
        )))),
    _xlpm.isDateTime, ISNUMBER(DATEVALUE(P175)),
    _xlpm.adjustedResult,
        IF(AND(_xlpm.isDateTime, TEXT(_xlpm.AdjustedTime, "yyyy-MM-dd HH:mm") &lt; P175),
            _xlpm.AdjustedTime + 1,
            _xlpm.AdjustedTime),
    _xlpm.formattedResult, TEXT(_xlpm.adjustedResult, "yyyy-MM-dd HH:mm"),
    _xlpm.formattedResult
))</f>
        <v>2024-09-17 14:30</v>
      </c>
      <c r="Q176" s="4">
        <f t="shared" si="132"/>
        <v>0</v>
      </c>
      <c r="R176">
        <f>IF('Raw data'!F176="పూర్తి",1,0)</f>
        <v>0</v>
      </c>
      <c r="T176" t="str">
        <f>IF('Raw data'!G176="",T175,TEXT(SUBSTITUTE(SUBSTITUTE('Raw data'!G176, "సూ.ఉ.",""),".",":"), "hh:mm:ss"))</f>
        <v>05:50:00</v>
      </c>
      <c r="U176" t="str">
        <f>IF('Raw data'!H176="",U175,TEXT(SUBSTITUTE(SUBSTITUTE('Raw data'!H176, "సూ.అ.",""),".",":") + TIME(12, 0, 0), "hh:mm:ss"))</f>
        <v>18:03:00</v>
      </c>
    </row>
    <row r="177" spans="1:21" x14ac:dyDescent="0.35">
      <c r="A177" s="1">
        <f t="shared" si="123"/>
        <v>45553</v>
      </c>
      <c r="B177">
        <f t="shared" si="124"/>
        <v>38</v>
      </c>
      <c r="C177">
        <f t="shared" si="122"/>
        <v>1</v>
      </c>
      <c r="D177">
        <f t="shared" si="125"/>
        <v>3</v>
      </c>
      <c r="E177">
        <f t="shared" si="126"/>
        <v>9</v>
      </c>
      <c r="F177">
        <f>IFERROR(INDEX(vaaram!$A$1:$A$8, MATCH('Raw data'!B177, vaaram!$D$1:$D$8, 0)), "Not Found")</f>
        <v>4</v>
      </c>
      <c r="G177">
        <f t="shared" si="127"/>
        <v>6</v>
      </c>
      <c r="H177">
        <f t="shared" si="128"/>
        <v>1</v>
      </c>
      <c r="I177">
        <f>IFERROR(INDEX(thidhi!$A$1:$A$16, MATCH('Raw data'!C177, thidhi!$C$1:$C$16, 0)), "Not Found")</f>
        <v>15</v>
      </c>
      <c r="J177" s="2">
        <f t="shared" si="129"/>
        <v>45552.465740740743</v>
      </c>
      <c r="K177" t="str">
        <f>IF('Raw data'!D177 = "పూర్తి", "", _xlfn.LET(
    _xlpm.RawData, 'Raw data'!D177,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A177 + TIME(_xlpm.HourPart, _xlpm.MinutePart, 0),
    _xlpm.AdjustedTime,
        IF(_xlpm.Prefix = "రా",
            IF(OR(_xlpm.HourPart=12,_xlpm.HourPart&lt;HOUR(T178)),A177+1,A177) + TIME(IF(_xlpm.HourPart &lt;= HOUR(T178), _xlpm.HourPart, _xlpm.HourPart + 12), _xlpm.MinutePart, 0),
        IF(_xlpm.Prefix = "తె",
            _xlpm.BaseTime + 1,
        IF(_xlpm.Prefix = "సా",
            A177 + TIME(12 + _xlpm.HourPart, _xlpm.MinutePart, 0),
        IF(LEFT(_xlpm.RawData, 1) = "ప",
            A177 + TIME(IF(AND(_xlpm.HourPart &gt;= HOUR(T178), _xlpm.HourPart &lt;= 12), _xlpm.HourPart, _xlpm.HourPart + 12), _xlpm.MinutePart, 0),
            _xlpm.BaseTime
        )))),
    _xlpm.isDateTime, ISNUMBER(DATEVALUE(K176)),
    _xlpm.adjustedResult,
        IF(AND(_xlpm.isDateTime, TEXT(_xlpm.AdjustedTime, "yyyy-MM-dd HH:mm") &lt; K176),
            _xlpm.AdjustedTime + 1,
            _xlpm.AdjustedTime),
    _xlpm.formattedResult, TEXT(_xlpm.adjustedResult, "yyyy-MM-dd HH:mm"),
    _xlpm.formattedResult
))</f>
        <v>2024-09-18 08:54</v>
      </c>
      <c r="L177" s="4">
        <f t="shared" si="130"/>
        <v>0</v>
      </c>
      <c r="M177">
        <f>IF('Raw data'!D177="పూర్తి",1,0)</f>
        <v>0</v>
      </c>
      <c r="N177">
        <f>IFERROR(INDEX(nakshatram!$A$1:$A$27, MATCH('Raw data'!E177, nakshatram!$C$1:$C$27, 0)), "Not Found")</f>
        <v>25</v>
      </c>
      <c r="O177" s="2">
        <f t="shared" si="131"/>
        <v>45552.605324074073</v>
      </c>
      <c r="P177" s="2" t="str">
        <f>IF('Raw data'!F177 = "పూర్తి", "", _xlfn.LET(
    _xlpm.RawData, 'Raw data'!F177,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A177 + TIME(_xlpm.HourPart, _xlpm.MinutePart, 0),
    _xlpm.AdjustedTime,
        IF(_xlpm.Prefix = "రా",
            IF(OR(_xlpm.HourPart=12,_xlpm.HourPart&lt;HOUR(T178)),A177+1,A177) + TIME(IF(_xlpm.HourPart &lt;= HOUR(T178), _xlpm.HourPart, _xlpm.HourPart + 12), _xlpm.MinutePart, 0),
        IF(_xlpm.Prefix = "తె",
            _xlpm.BaseTime + 1,
        IF(_xlpm.Prefix = "సా",
            A177 + TIME(12 + _xlpm.HourPart, _xlpm.MinutePart, 0),
        IF(LEFT(_xlpm.RawData, 1) = "ప",
            A177 + TIME(IF(AND(_xlpm.HourPart &gt;= HOUR(T178), _xlpm.HourPart &lt;= 12), _xlpm.HourPart, _xlpm.HourPart + 12), _xlpm.MinutePart, 0),
            _xlpm.BaseTime
        )))),
    _xlpm.isDateTime, ISNUMBER(DATEVALUE(P176)),
    _xlpm.adjustedResult,
        IF(AND(_xlpm.isDateTime, TEXT(_xlpm.AdjustedTime, "yyyy-MM-dd HH:mm") &lt; P176),
            _xlpm.AdjustedTime + 1,
            _xlpm.AdjustedTime),
    _xlpm.formattedResult, TEXT(_xlpm.adjustedResult, "yyyy-MM-dd HH:mm"),
    _xlpm.formattedResult
))</f>
        <v>2024-09-18 12:59</v>
      </c>
      <c r="Q177" s="4">
        <f t="shared" si="132"/>
        <v>0</v>
      </c>
      <c r="R177">
        <f>IF('Raw data'!F177="పూర్తి",1,0)</f>
        <v>0</v>
      </c>
      <c r="T177" t="str">
        <f>IF('Raw data'!G177="",T176,TEXT(SUBSTITUTE(SUBSTITUTE('Raw data'!G177, "సూ.ఉ.",""),".",":"), "hh:mm:ss"))</f>
        <v>05:50:00</v>
      </c>
      <c r="U177" t="str">
        <f>IF('Raw data'!H177="",U176,TEXT(SUBSTITUTE(SUBSTITUTE('Raw data'!H177, "సూ.అ.",""),".",":") + TIME(12, 0, 0), "hh:mm:ss"))</f>
        <v>18:03:00</v>
      </c>
    </row>
    <row r="178" spans="1:21" x14ac:dyDescent="0.35">
      <c r="A178" s="1">
        <f t="shared" si="123"/>
        <v>45554</v>
      </c>
      <c r="B178">
        <f t="shared" si="124"/>
        <v>38</v>
      </c>
      <c r="C178">
        <f t="shared" si="122"/>
        <v>1</v>
      </c>
      <c r="D178">
        <f t="shared" si="125"/>
        <v>3</v>
      </c>
      <c r="E178">
        <f t="shared" si="126"/>
        <v>9</v>
      </c>
      <c r="F178">
        <f>IFERROR(INDEX(vaaram!$A$1:$A$8, MATCH('Raw data'!B178, vaaram!$D$1:$D$8, 0)), "Not Found")</f>
        <v>5</v>
      </c>
      <c r="G178">
        <f t="shared" si="127"/>
        <v>6</v>
      </c>
      <c r="H178">
        <f t="shared" si="128"/>
        <v>2</v>
      </c>
      <c r="I178">
        <f>IFERROR(INDEX(thidhi!$A$1:$A$16, MATCH('Raw data'!C178, thidhi!$C$1:$C$16, 0)), "Not Found")</f>
        <v>1</v>
      </c>
      <c r="J178" s="2">
        <f t="shared" si="129"/>
        <v>45553.371990740743</v>
      </c>
      <c r="K178" t="str">
        <f>IF('Raw data'!D178 = "పూర్తి", "", _xlfn.LET(
    _xlpm.RawData, 'Raw data'!D178,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A178 + TIME(_xlpm.HourPart, _xlpm.MinutePart, 0),
    _xlpm.AdjustedTime,
        IF(_xlpm.Prefix = "రా",
            IF(OR(_xlpm.HourPart=12,_xlpm.HourPart&lt;HOUR(T179)),A178+1,A178) + TIME(IF(_xlpm.HourPart &lt;= HOUR(T179), _xlpm.HourPart, _xlpm.HourPart + 12), _xlpm.MinutePart, 0),
        IF(_xlpm.Prefix = "తె",
            _xlpm.BaseTime + 1,
        IF(_xlpm.Prefix = "సా",
            A178 + TIME(12 + _xlpm.HourPart, _xlpm.MinutePart, 0),
        IF(LEFT(_xlpm.RawData, 1) = "ప",
            A178 + TIME(IF(AND(_xlpm.HourPart &gt;= HOUR(T179), _xlpm.HourPart &lt;= 12), _xlpm.HourPart, _xlpm.HourPart + 12), _xlpm.MinutePart, 0),
            _xlpm.BaseTime
        )))),
    _xlpm.isDateTime, ISNUMBER(DATEVALUE(K177)),
    _xlpm.adjustedResult,
        IF(AND(_xlpm.isDateTime, TEXT(_xlpm.AdjustedTime, "yyyy-MM-dd HH:mm") &lt; K177),
            _xlpm.AdjustedTime + 1,
            _xlpm.AdjustedTime),
    _xlpm.formattedResult, TEXT(_xlpm.adjustedResult, "yyyy-MM-dd HH:mm"),
    _xlpm.formattedResult
))</f>
        <v>2024-09-19 06:30</v>
      </c>
      <c r="L178" s="4">
        <f t="shared" si="130"/>
        <v>1</v>
      </c>
      <c r="M178">
        <f>IF('Raw data'!D178="పూర్తి",1,0)</f>
        <v>0</v>
      </c>
      <c r="N178">
        <f>IFERROR(INDEX(nakshatram!$A$1:$A$27, MATCH('Raw data'!E178, nakshatram!$C$1:$C$27, 0)), "Not Found")</f>
        <v>26</v>
      </c>
      <c r="O178" s="2">
        <f t="shared" si="131"/>
        <v>45553.542129629634</v>
      </c>
      <c r="P178" s="2" t="str">
        <f>IF('Raw data'!F178 = "పూర్తి", "", _xlfn.LET(
    _xlpm.RawData, 'Raw data'!F178,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A178 + TIME(_xlpm.HourPart, _xlpm.MinutePart, 0),
    _xlpm.AdjustedTime,
        IF(_xlpm.Prefix = "రా",
            IF(OR(_xlpm.HourPart=12,_xlpm.HourPart&lt;HOUR(T179)),A178+1,A178) + TIME(IF(_xlpm.HourPart &lt;= HOUR(T179), _xlpm.HourPart, _xlpm.HourPart + 12), _xlpm.MinutePart, 0),
        IF(_xlpm.Prefix = "తె",
            _xlpm.BaseTime + 1,
        IF(_xlpm.Prefix = "సా",
            A178 + TIME(12 + _xlpm.HourPart, _xlpm.MinutePart, 0),
        IF(LEFT(_xlpm.RawData, 1) = "ప",
            A178 + TIME(IF(AND(_xlpm.HourPart &gt;= HOUR(T179), _xlpm.HourPart &lt;= 12), _xlpm.HourPart, _xlpm.HourPart + 12), _xlpm.MinutePart, 0),
            _xlpm.BaseTime
        )))),
    _xlpm.isDateTime, ISNUMBER(DATEVALUE(P177)),
    _xlpm.adjustedResult,
        IF(AND(_xlpm.isDateTime, TEXT(_xlpm.AdjustedTime, "yyyy-MM-dd HH:mm") &lt; P177),
            _xlpm.AdjustedTime + 1,
            _xlpm.AdjustedTime),
    _xlpm.formattedResult, TEXT(_xlpm.adjustedResult, "yyyy-MM-dd HH:mm"),
    _xlpm.formattedResult
))</f>
        <v>2024-09-19 11:20</v>
      </c>
      <c r="Q178" s="4">
        <f t="shared" si="132"/>
        <v>0</v>
      </c>
      <c r="R178">
        <f>IF('Raw data'!F178="పూర్తి",1,0)</f>
        <v>0</v>
      </c>
      <c r="T178" t="str">
        <f>IF('Raw data'!G178="",T177,TEXT(SUBSTITUTE(SUBSTITUTE('Raw data'!G178, "సూ.ఉ.",""),".",":"), "hh:mm:ss"))</f>
        <v>05:50:00</v>
      </c>
      <c r="U178" t="str">
        <f>IF('Raw data'!H178="",U177,TEXT(SUBSTITUTE(SUBSTITUTE('Raw data'!H178, "సూ.అ.",""),".",":") + TIME(12, 0, 0), "hh:mm:ss"))</f>
        <v>18:03:00</v>
      </c>
    </row>
    <row r="179" spans="1:21" x14ac:dyDescent="0.35">
      <c r="A179" s="1">
        <f t="shared" si="123"/>
        <v>45554</v>
      </c>
      <c r="B179">
        <f t="shared" si="124"/>
        <v>38</v>
      </c>
      <c r="C179">
        <f t="shared" si="122"/>
        <v>1</v>
      </c>
      <c r="D179">
        <f t="shared" si="125"/>
        <v>3</v>
      </c>
      <c r="E179">
        <f t="shared" si="126"/>
        <v>9</v>
      </c>
      <c r="F179">
        <f>IFERROR(INDEX(vaaram!$A$1:$A$8, MATCH('Raw data'!B179, vaaram!$D$1:$D$8, 0)), "Not Found")</f>
        <v>5</v>
      </c>
      <c r="G179">
        <f t="shared" si="127"/>
        <v>6</v>
      </c>
      <c r="H179">
        <f t="shared" si="128"/>
        <v>2</v>
      </c>
      <c r="I179">
        <f>IFERROR(INDEX(thidhi!$A$1:$A$16, MATCH('Raw data'!C179, thidhi!$C$1:$C$16, 0)), "Not Found")</f>
        <v>2</v>
      </c>
      <c r="J179" s="2">
        <f t="shared" si="129"/>
        <v>45554.271990740745</v>
      </c>
      <c r="K179" t="str">
        <f>IF('Raw data'!D179 = "పూర్తి", "", _xlfn.LET(
    _xlpm.RawData, 'Raw data'!D179,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A179 + TIME(_xlpm.HourPart, _xlpm.MinutePart, 0),
    _xlpm.AdjustedTime,
        IF(_xlpm.Prefix = "రా",
            IF(OR(_xlpm.HourPart=12,_xlpm.HourPart&lt;HOUR(T180)),A179+1,A179) + TIME(IF(_xlpm.HourPart &lt;= HOUR(T180), _xlpm.HourPart, _xlpm.HourPart + 12), _xlpm.MinutePart, 0),
        IF(_xlpm.Prefix = "తె",
            _xlpm.BaseTime + 1,
        IF(_xlpm.Prefix = "సా",
            A179 + TIME(12 + _xlpm.HourPart, _xlpm.MinutePart, 0),
        IF(LEFT(_xlpm.RawData, 1) = "ప",
            A179 + TIME(IF(AND(_xlpm.HourPart &gt;= HOUR(T180), _xlpm.HourPart &lt;= 12), _xlpm.HourPart, _xlpm.HourPart + 12), _xlpm.MinutePart, 0),
            _xlpm.BaseTime
        )))),
    _xlpm.isDateTime, ISNUMBER(DATEVALUE(K178)),
    _xlpm.adjustedResult,
        IF(AND(_xlpm.isDateTime, TEXT(_xlpm.AdjustedTime, "yyyy-MM-dd HH:mm") &lt; K178),
            _xlpm.AdjustedTime + 1,
            _xlpm.AdjustedTime),
    _xlpm.formattedResult, TEXT(_xlpm.adjustedResult, "yyyy-MM-dd HH:mm"),
    _xlpm.formattedResult
))</f>
        <v>2024-09-20 04:03</v>
      </c>
      <c r="L179" s="4">
        <f t="shared" si="130"/>
        <v>0</v>
      </c>
      <c r="M179">
        <f>IF('Raw data'!D179="పూర్తి",1,0)</f>
        <v>0</v>
      </c>
      <c r="N179">
        <f>IFERROR(INDEX(nakshatram!$A$1:$A$27, MATCH('Raw data'!E179, nakshatram!$C$1:$C$27, 0)), "Not Found")</f>
        <v>26</v>
      </c>
      <c r="O179" s="2">
        <f t="shared" si="131"/>
        <v>45553.542129629634</v>
      </c>
      <c r="P179" s="2" t="str">
        <f>IF('Raw data'!F179 = "పూర్తి", "", _xlfn.LET(
    _xlpm.RawData, 'Raw data'!F179,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A179 + TIME(_xlpm.HourPart, _xlpm.MinutePart, 0),
    _xlpm.AdjustedTime,
        IF(_xlpm.Prefix = "రా",
            IF(OR(_xlpm.HourPart=12,_xlpm.HourPart&lt;HOUR(T180)),A179+1,A179) + TIME(IF(_xlpm.HourPart &lt;= HOUR(T180), _xlpm.HourPart, _xlpm.HourPart + 12), _xlpm.MinutePart, 0),
        IF(_xlpm.Prefix = "తె",
            _xlpm.BaseTime + 1,
        IF(_xlpm.Prefix = "సా",
            A179 + TIME(12 + _xlpm.HourPart, _xlpm.MinutePart, 0),
        IF(LEFT(_xlpm.RawData, 1) = "ప",
            A179 + TIME(IF(AND(_xlpm.HourPart &gt;= HOUR(T180), _xlpm.HourPart &lt;= 12), _xlpm.HourPart, _xlpm.HourPart + 12), _xlpm.MinutePart, 0),
            _xlpm.BaseTime
        )))),
    _xlpm.isDateTime, ISNUMBER(DATEVALUE(P178)),
    _xlpm.adjustedResult,
        IF(AND(_xlpm.isDateTime, TEXT(_xlpm.AdjustedTime, "yyyy-MM-dd HH:mm") &lt; P178),
            _xlpm.AdjustedTime + 1,
            _xlpm.AdjustedTime),
    _xlpm.formattedResult, TEXT(_xlpm.adjustedResult, "yyyy-MM-dd HH:mm"),
    _xlpm.formattedResult
))</f>
        <v>2024-09-19 11:20</v>
      </c>
      <c r="Q179" s="4">
        <f t="shared" si="132"/>
        <v>0</v>
      </c>
      <c r="R179">
        <f>IF('Raw data'!F179="పూర్తి",1,0)</f>
        <v>0</v>
      </c>
      <c r="T179" t="str">
        <f>IF('Raw data'!G179="",T178,TEXT(SUBSTITUTE(SUBSTITUTE('Raw data'!G179, "సూ.ఉ.",""),".",":"), "hh:mm:ss"))</f>
        <v>05:50:00</v>
      </c>
      <c r="U179" t="str">
        <f>IF('Raw data'!H179="",U178,TEXT(SUBSTITUTE(SUBSTITUTE('Raw data'!H179, "సూ.అ.",""),".",":") + TIME(12, 0, 0), "hh:mm:ss"))</f>
        <v>18:03:00</v>
      </c>
    </row>
    <row r="180" spans="1:21" x14ac:dyDescent="0.35">
      <c r="A180" s="1">
        <f t="shared" si="123"/>
        <v>45555</v>
      </c>
      <c r="B180">
        <f t="shared" si="124"/>
        <v>38</v>
      </c>
      <c r="C180">
        <f t="shared" si="122"/>
        <v>1</v>
      </c>
      <c r="D180">
        <f t="shared" si="125"/>
        <v>3</v>
      </c>
      <c r="E180">
        <f t="shared" si="126"/>
        <v>9</v>
      </c>
      <c r="F180">
        <f>IFERROR(INDEX(vaaram!$A$1:$A$8, MATCH('Raw data'!B180, vaaram!$D$1:$D$8, 0)), "Not Found")</f>
        <v>6</v>
      </c>
      <c r="G180">
        <f t="shared" si="127"/>
        <v>6</v>
      </c>
      <c r="H180">
        <f t="shared" si="128"/>
        <v>2</v>
      </c>
      <c r="I180">
        <f>IFERROR(INDEX(thidhi!$A$1:$A$16, MATCH('Raw data'!C180, thidhi!$C$1:$C$16, 0)), "Not Found")</f>
        <v>3</v>
      </c>
      <c r="J180" s="2">
        <f t="shared" si="129"/>
        <v>45555.169907407406</v>
      </c>
      <c r="K180" t="str">
        <f>IF('Raw data'!D180 = "పూర్తి", "", _xlfn.LET(
    _xlpm.RawData, 'Raw data'!D180,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A180 + TIME(_xlpm.HourPart, _xlpm.MinutePart, 0),
    _xlpm.AdjustedTime,
        IF(_xlpm.Prefix = "రా",
            IF(OR(_xlpm.HourPart=12,_xlpm.HourPart&lt;HOUR(T181)),A180+1,A180) + TIME(IF(_xlpm.HourPart &lt;= HOUR(T181), _xlpm.HourPart, _xlpm.HourPart + 12), _xlpm.MinutePart, 0),
        IF(_xlpm.Prefix = "తె",
            _xlpm.BaseTime + 1,
        IF(_xlpm.Prefix = "సా",
            A180 + TIME(12 + _xlpm.HourPart, _xlpm.MinutePart, 0),
        IF(LEFT(_xlpm.RawData, 1) = "ప",
            A180 + TIME(IF(AND(_xlpm.HourPart &gt;= HOUR(T181), _xlpm.HourPart &lt;= 12), _xlpm.HourPart, _xlpm.HourPart + 12), _xlpm.MinutePart, 0),
            _xlpm.BaseTime
        )))),
    _xlpm.isDateTime, ISNUMBER(DATEVALUE(K179)),
    _xlpm.adjustedResult,
        IF(AND(_xlpm.isDateTime, TEXT(_xlpm.AdjustedTime, "yyyy-MM-dd HH:mm") &lt; K179),
            _xlpm.AdjustedTime + 1,
            _xlpm.AdjustedTime),
    _xlpm.formattedResult, TEXT(_xlpm.adjustedResult, "yyyy-MM-dd HH:mm"),
    _xlpm.formattedResult
))</f>
        <v>2024-09-21 01:40</v>
      </c>
      <c r="L180" s="4">
        <f t="shared" si="130"/>
        <v>0</v>
      </c>
      <c r="M180">
        <f>IF('Raw data'!D180="పూర్తి",1,0)</f>
        <v>0</v>
      </c>
      <c r="N180">
        <f>IFERROR(INDEX(nakshatram!$A$1:$A$27, MATCH('Raw data'!E180, nakshatram!$C$1:$C$27, 0)), "Not Found")</f>
        <v>27</v>
      </c>
      <c r="O180" s="2">
        <f t="shared" si="131"/>
        <v>45554.473379629628</v>
      </c>
      <c r="P180" s="2" t="str">
        <f>IF('Raw data'!F180 = "పూర్తి", "", _xlfn.LET(
    _xlpm.RawData, 'Raw data'!F180,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A180 + TIME(_xlpm.HourPart, _xlpm.MinutePart, 0),
    _xlpm.AdjustedTime,
        IF(_xlpm.Prefix = "రా",
            IF(OR(_xlpm.HourPart=12,_xlpm.HourPart&lt;HOUR(T181)),A180+1,A180) + TIME(IF(_xlpm.HourPart &lt;= HOUR(T181), _xlpm.HourPart, _xlpm.HourPart + 12), _xlpm.MinutePart, 0),
        IF(_xlpm.Prefix = "తె",
            _xlpm.BaseTime + 1,
        IF(_xlpm.Prefix = "సా",
            A180 + TIME(12 + _xlpm.HourPart, _xlpm.MinutePart, 0),
        IF(LEFT(_xlpm.RawData, 1) = "ప",
            A180 + TIME(IF(AND(_xlpm.HourPart &gt;= HOUR(T181), _xlpm.HourPart &lt;= 12), _xlpm.HourPart, _xlpm.HourPart + 12), _xlpm.MinutePart, 0),
            _xlpm.BaseTime
        )))),
    _xlpm.isDateTime, ISNUMBER(DATEVALUE(P179)),
    _xlpm.adjustedResult,
        IF(AND(_xlpm.isDateTime, TEXT(_xlpm.AdjustedTime, "yyyy-MM-dd HH:mm") &lt; P179),
            _xlpm.AdjustedTime + 1,
            _xlpm.AdjustedTime),
    _xlpm.formattedResult, TEXT(_xlpm.adjustedResult, "yyyy-MM-dd HH:mm"),
    _xlpm.formattedResult
))</f>
        <v>2024-09-20 09:38</v>
      </c>
      <c r="Q180" s="4">
        <f t="shared" si="132"/>
        <v>0</v>
      </c>
      <c r="R180">
        <f>IF('Raw data'!F180="పూర్తి",1,0)</f>
        <v>0</v>
      </c>
      <c r="T180" t="str">
        <f>IF('Raw data'!G180="",T179,TEXT(SUBSTITUTE(SUBSTITUTE('Raw data'!G180, "సూ.ఉ.",""),".",":"), "hh:mm:ss"))</f>
        <v>05:50:00</v>
      </c>
      <c r="U180" t="str">
        <f>IF('Raw data'!H180="",U179,TEXT(SUBSTITUTE(SUBSTITUTE('Raw data'!H180, "సూ.అ.",""),".",":") + TIME(12, 0, 0), "hh:mm:ss"))</f>
        <v>18:03:00</v>
      </c>
    </row>
    <row r="181" spans="1:21" x14ac:dyDescent="0.35">
      <c r="A181" s="1">
        <f t="shared" si="123"/>
        <v>45556</v>
      </c>
      <c r="B181">
        <f t="shared" si="124"/>
        <v>38</v>
      </c>
      <c r="C181">
        <f t="shared" si="122"/>
        <v>1</v>
      </c>
      <c r="D181">
        <f t="shared" si="125"/>
        <v>3</v>
      </c>
      <c r="E181">
        <f t="shared" si="126"/>
        <v>9</v>
      </c>
      <c r="F181">
        <f>IFERROR(INDEX(vaaram!$A$1:$A$8, MATCH('Raw data'!B181, vaaram!$D$1:$D$8, 0)), "Not Found")</f>
        <v>7</v>
      </c>
      <c r="G181">
        <f t="shared" si="127"/>
        <v>6</v>
      </c>
      <c r="H181">
        <f t="shared" si="128"/>
        <v>2</v>
      </c>
      <c r="I181">
        <f>IFERROR(INDEX(thidhi!$A$1:$A$16, MATCH('Raw data'!C181, thidhi!$C$1:$C$16, 0)), "Not Found")</f>
        <v>4</v>
      </c>
      <c r="J181" s="2">
        <f t="shared" si="129"/>
        <v>45556.070601851854</v>
      </c>
      <c r="K181" t="str">
        <f>IF('Raw data'!D181 = "పూర్తి", "", _xlfn.LET(
    _xlpm.RawData, 'Raw data'!D181,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A181 + TIME(_xlpm.HourPart, _xlpm.MinutePart, 0),
    _xlpm.AdjustedTime,
        IF(_xlpm.Prefix = "రా",
            IF(OR(_xlpm.HourPart=12,_xlpm.HourPart&lt;HOUR(T182)),A181+1,A181) + TIME(IF(_xlpm.HourPart &lt;= HOUR(T182), _xlpm.HourPart, _xlpm.HourPart + 12), _xlpm.MinutePart, 0),
        IF(_xlpm.Prefix = "తె",
            _xlpm.BaseTime + 1,
        IF(_xlpm.Prefix = "సా",
            A181 + TIME(12 + _xlpm.HourPart, _xlpm.MinutePart, 0),
        IF(LEFT(_xlpm.RawData, 1) = "ప",
            A181 + TIME(IF(AND(_xlpm.HourPart &gt;= HOUR(T182), _xlpm.HourPart &lt;= 12), _xlpm.HourPart, _xlpm.HourPart + 12), _xlpm.MinutePart, 0),
            _xlpm.BaseTime
        )))),
    _xlpm.isDateTime, ISNUMBER(DATEVALUE(K180)),
    _xlpm.adjustedResult,
        IF(AND(_xlpm.isDateTime, TEXT(_xlpm.AdjustedTime, "yyyy-MM-dd HH:mm") &lt; K180),
            _xlpm.AdjustedTime + 1,
            _xlpm.AdjustedTime),
    _xlpm.formattedResult, TEXT(_xlpm.adjustedResult, "yyyy-MM-dd HH:mm"),
    _xlpm.formattedResult
))</f>
        <v>2024-09-21 23:24</v>
      </c>
      <c r="L181" s="4">
        <f t="shared" si="130"/>
        <v>0</v>
      </c>
      <c r="M181">
        <f>IF('Raw data'!D181="పూర్తి",1,0)</f>
        <v>0</v>
      </c>
      <c r="N181">
        <f>IFERROR(INDEX(nakshatram!$A$1:$A$27, MATCH('Raw data'!E181, nakshatram!$C$1:$C$27, 0)), "Not Found")</f>
        <v>1</v>
      </c>
      <c r="O181" s="2">
        <f t="shared" si="131"/>
        <v>45555.402546296296</v>
      </c>
      <c r="P181" s="2" t="str">
        <f>IF('Raw data'!F181 = "పూర్తి", "", _xlfn.LET(
    _xlpm.RawData, 'Raw data'!F181,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A181 + TIME(_xlpm.HourPart, _xlpm.MinutePart, 0),
    _xlpm.AdjustedTime,
        IF(_xlpm.Prefix = "రా",
            IF(OR(_xlpm.HourPart=12,_xlpm.HourPart&lt;HOUR(T182)),A181+1,A181) + TIME(IF(_xlpm.HourPart &lt;= HOUR(T182), _xlpm.HourPart, _xlpm.HourPart + 12), _xlpm.MinutePart, 0),
        IF(_xlpm.Prefix = "తె",
            _xlpm.BaseTime + 1,
        IF(_xlpm.Prefix = "సా",
            A181 + TIME(12 + _xlpm.HourPart, _xlpm.MinutePart, 0),
        IF(LEFT(_xlpm.RawData, 1) = "ప",
            A181 + TIME(IF(AND(_xlpm.HourPart &gt;= HOUR(T182), _xlpm.HourPart &lt;= 12), _xlpm.HourPart, _xlpm.HourPart + 12), _xlpm.MinutePart, 0),
            _xlpm.BaseTime
        )))),
    _xlpm.isDateTime, ISNUMBER(DATEVALUE(P180)),
    _xlpm.adjustedResult,
        IF(AND(_xlpm.isDateTime, TEXT(_xlpm.AdjustedTime, "yyyy-MM-dd HH:mm") &lt; P180),
            _xlpm.AdjustedTime + 1,
            _xlpm.AdjustedTime),
    _xlpm.formattedResult, TEXT(_xlpm.adjustedResult, "yyyy-MM-dd HH:mm"),
    _xlpm.formattedResult
))</f>
        <v>2024-09-21 08:01</v>
      </c>
      <c r="Q181" s="4">
        <f t="shared" si="132"/>
        <v>0</v>
      </c>
      <c r="R181">
        <f>IF('Raw data'!F181="పూర్తి",1,0)</f>
        <v>0</v>
      </c>
      <c r="T181" t="str">
        <f>IF('Raw data'!G181="",T180,TEXT(SUBSTITUTE(SUBSTITUTE('Raw data'!G181, "సూ.ఉ.",""),".",":"), "hh:mm:ss"))</f>
        <v>05:52:00</v>
      </c>
      <c r="U181" t="str">
        <f>IF('Raw data'!H181="",U180,TEXT(SUBSTITUTE(SUBSTITUTE('Raw data'!H181, "సూ.అ.",""),".",":") + TIME(12, 0, 0), "hh:mm:ss"))</f>
        <v>17:57:00</v>
      </c>
    </row>
    <row r="182" spans="1:21" x14ac:dyDescent="0.35">
      <c r="A182" s="1">
        <f t="shared" si="123"/>
        <v>45557</v>
      </c>
      <c r="B182">
        <f t="shared" si="124"/>
        <v>38</v>
      </c>
      <c r="C182">
        <f t="shared" si="122"/>
        <v>1</v>
      </c>
      <c r="D182">
        <f t="shared" si="125"/>
        <v>3</v>
      </c>
      <c r="E182">
        <f t="shared" si="126"/>
        <v>9</v>
      </c>
      <c r="F182">
        <f>IFERROR(INDEX(vaaram!$A$1:$A$8, MATCH('Raw data'!B182, vaaram!$D$1:$D$8, 0)), "Not Found")</f>
        <v>1</v>
      </c>
      <c r="G182">
        <f t="shared" si="127"/>
        <v>6</v>
      </c>
      <c r="H182">
        <f t="shared" si="128"/>
        <v>2</v>
      </c>
      <c r="I182">
        <f>IFERROR(INDEX(thidhi!$A$1:$A$16, MATCH('Raw data'!C182, thidhi!$C$1:$C$16, 0)), "Not Found")</f>
        <v>5</v>
      </c>
      <c r="J182" s="2">
        <f t="shared" si="129"/>
        <v>45556.976157407407</v>
      </c>
      <c r="K182" t="str">
        <f>IF('Raw data'!D182 = "పూర్తి", "", _xlfn.LET(
    _xlpm.RawData, 'Raw data'!D182,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A182 + TIME(_xlpm.HourPart, _xlpm.MinutePart, 0),
    _xlpm.AdjustedTime,
        IF(_xlpm.Prefix = "రా",
            IF(OR(_xlpm.HourPart=12,_xlpm.HourPart&lt;HOUR(T183)),A182+1,A182) + TIME(IF(_xlpm.HourPart &lt;= HOUR(T183), _xlpm.HourPart, _xlpm.HourPart + 12), _xlpm.MinutePart, 0),
        IF(_xlpm.Prefix = "తె",
            _xlpm.BaseTime + 1,
        IF(_xlpm.Prefix = "సా",
            A182 + TIME(12 + _xlpm.HourPart, _xlpm.MinutePart, 0),
        IF(LEFT(_xlpm.RawData, 1) = "ప",
            A182 + TIME(IF(AND(_xlpm.HourPart &gt;= HOUR(T183), _xlpm.HourPart &lt;= 12), _xlpm.HourPart, _xlpm.HourPart + 12), _xlpm.MinutePart, 0),
            _xlpm.BaseTime
        )))),
    _xlpm.isDateTime, ISNUMBER(DATEVALUE(K181)),
    _xlpm.adjustedResult,
        IF(AND(_xlpm.isDateTime, TEXT(_xlpm.AdjustedTime, "yyyy-MM-dd HH:mm") &lt; K181),
            _xlpm.AdjustedTime + 1,
            _xlpm.AdjustedTime),
    _xlpm.formattedResult, TEXT(_xlpm.adjustedResult, "yyyy-MM-dd HH:mm"),
    _xlpm.formattedResult
))</f>
        <v>2024-09-22 21:21</v>
      </c>
      <c r="L182" s="4">
        <f t="shared" si="130"/>
        <v>0</v>
      </c>
      <c r="M182">
        <f>IF('Raw data'!D182="పూర్తి",1,0)</f>
        <v>0</v>
      </c>
      <c r="N182">
        <f>IFERROR(INDEX(nakshatram!$A$1:$A$27, MATCH('Raw data'!E182, nakshatram!$C$1:$C$27, 0)), "Not Found")</f>
        <v>2</v>
      </c>
      <c r="O182" s="2">
        <f t="shared" si="131"/>
        <v>45556.335185185184</v>
      </c>
      <c r="P182" s="2" t="str">
        <f>IF('Raw data'!F182 = "పూర్తి", "", _xlfn.LET(
    _xlpm.RawData, 'Raw data'!F182,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A182 + TIME(_xlpm.HourPart, _xlpm.MinutePart, 0),
    _xlpm.AdjustedTime,
        IF(_xlpm.Prefix = "రా",
            IF(OR(_xlpm.HourPart=12,_xlpm.HourPart&lt;HOUR(T183)),A182+1,A182) + TIME(IF(_xlpm.HourPart &lt;= HOUR(T183), _xlpm.HourPart, _xlpm.HourPart + 12), _xlpm.MinutePart, 0),
        IF(_xlpm.Prefix = "తె",
            _xlpm.BaseTime + 1,
        IF(_xlpm.Prefix = "సా",
            A182 + TIME(12 + _xlpm.HourPart, _xlpm.MinutePart, 0),
        IF(LEFT(_xlpm.RawData, 1) = "ప",
            A182 + TIME(IF(AND(_xlpm.HourPart &gt;= HOUR(T183), _xlpm.HourPart &lt;= 12), _xlpm.HourPart, _xlpm.HourPart + 12), _xlpm.MinutePart, 0),
            _xlpm.BaseTime
        )))),
    _xlpm.isDateTime, ISNUMBER(DATEVALUE(P181)),
    _xlpm.adjustedResult,
        IF(AND(_xlpm.isDateTime, TEXT(_xlpm.AdjustedTime, "yyyy-MM-dd HH:mm") &lt; P181),
            _xlpm.AdjustedTime + 1,
            _xlpm.AdjustedTime),
    _xlpm.formattedResult, TEXT(_xlpm.adjustedResult, "yyyy-MM-dd HH:mm"),
    _xlpm.formattedResult
))</f>
        <v>2024-09-22 06:32</v>
      </c>
      <c r="Q182" s="4">
        <f t="shared" si="132"/>
        <v>1</v>
      </c>
      <c r="R182">
        <f>IF('Raw data'!F182="పూర్తి",1,0)</f>
        <v>0</v>
      </c>
      <c r="T182" t="str">
        <f>IF('Raw data'!G182="",T181,TEXT(SUBSTITUTE(SUBSTITUTE('Raw data'!G182, "సూ.ఉ.",""),".",":"), "hh:mm:ss"))</f>
        <v>05:52:00</v>
      </c>
      <c r="U182" t="str">
        <f>IF('Raw data'!H182="",U181,TEXT(SUBSTITUTE(SUBSTITUTE('Raw data'!H182, "సూ.అ.",""),".",":") + TIME(12, 0, 0), "hh:mm:ss"))</f>
        <v>17:57:00</v>
      </c>
    </row>
    <row r="183" spans="1:21" x14ac:dyDescent="0.35">
      <c r="A183" s="1">
        <f t="shared" si="123"/>
        <v>45557</v>
      </c>
      <c r="B183">
        <f t="shared" si="124"/>
        <v>38</v>
      </c>
      <c r="C183">
        <f t="shared" si="122"/>
        <v>1</v>
      </c>
      <c r="D183">
        <f t="shared" si="125"/>
        <v>3</v>
      </c>
      <c r="E183">
        <f t="shared" si="126"/>
        <v>9</v>
      </c>
      <c r="F183">
        <f>IFERROR(INDEX(vaaram!$A$1:$A$8, MATCH('Raw data'!B183, vaaram!$D$1:$D$8, 0)), "Not Found")</f>
        <v>1</v>
      </c>
      <c r="G183">
        <f t="shared" si="127"/>
        <v>6</v>
      </c>
      <c r="H183">
        <f t="shared" si="128"/>
        <v>2</v>
      </c>
      <c r="I183">
        <f>IFERROR(INDEX(thidhi!$A$1:$A$16, MATCH('Raw data'!C183, thidhi!$C$1:$C$16, 0)), "Not Found")</f>
        <v>5</v>
      </c>
      <c r="J183" s="2">
        <f t="shared" si="129"/>
        <v>45556.976157407407</v>
      </c>
      <c r="K183" t="str">
        <f>IF('Raw data'!D183 = "పూర్తి", "", _xlfn.LET(
    _xlpm.RawData, 'Raw data'!D183,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A183 + TIME(_xlpm.HourPart, _xlpm.MinutePart, 0),
    _xlpm.AdjustedTime,
        IF(_xlpm.Prefix = "రా",
            IF(OR(_xlpm.HourPart=12,_xlpm.HourPart&lt;HOUR(T184)),A183+1,A183) + TIME(IF(_xlpm.HourPart &lt;= HOUR(T184), _xlpm.HourPart, _xlpm.HourPart + 12), _xlpm.MinutePart, 0),
        IF(_xlpm.Prefix = "తె",
            _xlpm.BaseTime + 1,
        IF(_xlpm.Prefix = "సా",
            A183 + TIME(12 + _xlpm.HourPart, _xlpm.MinutePart, 0),
        IF(LEFT(_xlpm.RawData, 1) = "ప",
            A183 + TIME(IF(AND(_xlpm.HourPart &gt;= HOUR(T184), _xlpm.HourPart &lt;= 12), _xlpm.HourPart, _xlpm.HourPart + 12), _xlpm.MinutePart, 0),
            _xlpm.BaseTime
        )))),
    _xlpm.isDateTime, ISNUMBER(DATEVALUE(K182)),
    _xlpm.adjustedResult,
        IF(AND(_xlpm.isDateTime, TEXT(_xlpm.AdjustedTime, "yyyy-MM-dd HH:mm") &lt; K182),
            _xlpm.AdjustedTime + 1,
            _xlpm.AdjustedTime),
    _xlpm.formattedResult, TEXT(_xlpm.adjustedResult, "yyyy-MM-dd HH:mm"),
    _xlpm.formattedResult
))</f>
        <v>2024-09-22 21:21</v>
      </c>
      <c r="L183" s="4">
        <f t="shared" si="130"/>
        <v>0</v>
      </c>
      <c r="M183">
        <f>IF('Raw data'!D183="పూర్తి",1,0)</f>
        <v>0</v>
      </c>
      <c r="N183">
        <f>IFERROR(INDEX(nakshatram!$A$1:$A$27, MATCH('Raw data'!E183, nakshatram!$C$1:$C$27, 0)), "Not Found")</f>
        <v>3</v>
      </c>
      <c r="O183" s="2">
        <f t="shared" si="131"/>
        <v>45557.273379629631</v>
      </c>
      <c r="P183" s="2" t="str">
        <f>IF('Raw data'!F183 = "పూర్తి", "", _xlfn.LET(
    _xlpm.RawData, 'Raw data'!F183,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A183 + TIME(_xlpm.HourPart, _xlpm.MinutePart, 0),
    _xlpm.AdjustedTime,
        IF(_xlpm.Prefix = "రా",
            IF(OR(_xlpm.HourPart=12,_xlpm.HourPart&lt;HOUR(T184)),A183+1,A183) + TIME(IF(_xlpm.HourPart &lt;= HOUR(T184), _xlpm.HourPart, _xlpm.HourPart + 12), _xlpm.MinutePart, 0),
        IF(_xlpm.Prefix = "తె",
            _xlpm.BaseTime + 1,
        IF(_xlpm.Prefix = "సా",
            A183 + TIME(12 + _xlpm.HourPart, _xlpm.MinutePart, 0),
        IF(LEFT(_xlpm.RawData, 1) = "ప",
            A183 + TIME(IF(AND(_xlpm.HourPart &gt;= HOUR(T184), _xlpm.HourPart &lt;= 12), _xlpm.HourPart, _xlpm.HourPart + 12), _xlpm.MinutePart, 0),
            _xlpm.BaseTime
        )))),
    _xlpm.isDateTime, ISNUMBER(DATEVALUE(P182)),
    _xlpm.adjustedResult,
        IF(AND(_xlpm.isDateTime, TEXT(_xlpm.AdjustedTime, "yyyy-MM-dd HH:mm") &lt; P182),
            _xlpm.AdjustedTime + 1,
            _xlpm.AdjustedTime),
    _xlpm.formattedResult, TEXT(_xlpm.adjustedResult, "yyyy-MM-dd HH:mm"),
    _xlpm.formattedResult
))</f>
        <v>2024-09-23 05:23</v>
      </c>
      <c r="Q183" s="4">
        <f t="shared" si="132"/>
        <v>0</v>
      </c>
      <c r="R183">
        <f>IF('Raw data'!F183="పూర్తి",1,0)</f>
        <v>0</v>
      </c>
      <c r="T183" t="str">
        <f>IF('Raw data'!G183="",T182,TEXT(SUBSTITUTE(SUBSTITUTE('Raw data'!G183, "సూ.ఉ.",""),".",":"), "hh:mm:ss"))</f>
        <v>05:52:00</v>
      </c>
      <c r="U183" t="str">
        <f>IF('Raw data'!H183="",U182,TEXT(SUBSTITUTE(SUBSTITUTE('Raw data'!H183, "సూ.అ.",""),".",":") + TIME(12, 0, 0), "hh:mm:ss"))</f>
        <v>17:57:00</v>
      </c>
    </row>
    <row r="184" spans="1:21" x14ac:dyDescent="0.35">
      <c r="A184" s="1">
        <f t="shared" si="123"/>
        <v>45558</v>
      </c>
      <c r="B184">
        <f t="shared" si="124"/>
        <v>38</v>
      </c>
      <c r="C184">
        <f t="shared" si="122"/>
        <v>1</v>
      </c>
      <c r="D184">
        <f t="shared" si="125"/>
        <v>3</v>
      </c>
      <c r="E184">
        <f t="shared" si="126"/>
        <v>9</v>
      </c>
      <c r="F184">
        <f>IFERROR(INDEX(vaaram!$A$1:$A$8, MATCH('Raw data'!B184, vaaram!$D$1:$D$8, 0)), "Not Found")</f>
        <v>2</v>
      </c>
      <c r="G184">
        <f t="shared" si="127"/>
        <v>6</v>
      </c>
      <c r="H184">
        <f t="shared" si="128"/>
        <v>2</v>
      </c>
      <c r="I184">
        <f>IFERROR(INDEX(thidhi!$A$1:$A$16, MATCH('Raw data'!C184, thidhi!$C$1:$C$16, 0)), "Not Found")</f>
        <v>6</v>
      </c>
      <c r="J184" s="2">
        <f t="shared" si="129"/>
        <v>45557.890740740739</v>
      </c>
      <c r="K184" t="str">
        <f>IF('Raw data'!D184 = "పూర్తి", "", _xlfn.LET(
    _xlpm.RawData, 'Raw data'!D184,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A184 + TIME(_xlpm.HourPart, _xlpm.MinutePart, 0),
    _xlpm.AdjustedTime,
        IF(_xlpm.Prefix = "రా",
            IF(OR(_xlpm.HourPart=12,_xlpm.HourPart&lt;HOUR(T185)),A184+1,A184) + TIME(IF(_xlpm.HourPart &lt;= HOUR(T185), _xlpm.HourPart, _xlpm.HourPart + 12), _xlpm.MinutePart, 0),
        IF(_xlpm.Prefix = "తె",
            _xlpm.BaseTime + 1,
        IF(_xlpm.Prefix = "సా",
            A184 + TIME(12 + _xlpm.HourPart, _xlpm.MinutePart, 0),
        IF(LEFT(_xlpm.RawData, 1) = "ప",
            A184 + TIME(IF(AND(_xlpm.HourPart &gt;= HOUR(T185), _xlpm.HourPart &lt;= 12), _xlpm.HourPart, _xlpm.HourPart + 12), _xlpm.MinutePart, 0),
            _xlpm.BaseTime
        )))),
    _xlpm.isDateTime, ISNUMBER(DATEVALUE(K183)),
    _xlpm.adjustedResult,
        IF(AND(_xlpm.isDateTime, TEXT(_xlpm.AdjustedTime, "yyyy-MM-dd HH:mm") &lt; K183),
            _xlpm.AdjustedTime + 1,
            _xlpm.AdjustedTime),
    _xlpm.formattedResult, TEXT(_xlpm.adjustedResult, "yyyy-MM-dd HH:mm"),
    _xlpm.formattedResult
))</f>
        <v>2024-09-23 19:32</v>
      </c>
      <c r="L184" s="4">
        <f t="shared" si="130"/>
        <v>0</v>
      </c>
      <c r="M184">
        <f>IF('Raw data'!D184="పూర్తి",1,0)</f>
        <v>0</v>
      </c>
      <c r="N184">
        <f>IFERROR(INDEX(nakshatram!$A$1:$A$27, MATCH('Raw data'!E184, nakshatram!$C$1:$C$27, 0)), "Not Found")</f>
        <v>4</v>
      </c>
      <c r="O184" s="2">
        <f t="shared" si="131"/>
        <v>45558.225462962968</v>
      </c>
      <c r="P184" s="2" t="str">
        <f>IF('Raw data'!F184 = "పూర్తి", "", _xlfn.LET(
    _xlpm.RawData, 'Raw data'!F184,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A184 + TIME(_xlpm.HourPart, _xlpm.MinutePart, 0),
    _xlpm.AdjustedTime,
        IF(_xlpm.Prefix = "రా",
            IF(OR(_xlpm.HourPart=12,_xlpm.HourPart&lt;HOUR(T185)),A184+1,A184) + TIME(IF(_xlpm.HourPart &lt;= HOUR(T185), _xlpm.HourPart, _xlpm.HourPart + 12), _xlpm.MinutePart, 0),
        IF(_xlpm.Prefix = "తె",
            _xlpm.BaseTime + 1,
        IF(_xlpm.Prefix = "సా",
            A184 + TIME(12 + _xlpm.HourPart, _xlpm.MinutePart, 0),
        IF(LEFT(_xlpm.RawData, 1) = "ప",
            A184 + TIME(IF(AND(_xlpm.HourPart &gt;= HOUR(T185), _xlpm.HourPart &lt;= 12), _xlpm.HourPart, _xlpm.HourPart + 12), _xlpm.MinutePart, 0),
            _xlpm.BaseTime
        )))),
    _xlpm.isDateTime, ISNUMBER(DATEVALUE(P183)),
    _xlpm.adjustedResult,
        IF(AND(_xlpm.isDateTime, TEXT(_xlpm.AdjustedTime, "yyyy-MM-dd HH:mm") &lt; P183),
            _xlpm.AdjustedTime + 1,
            _xlpm.AdjustedTime),
    _xlpm.formattedResult, TEXT(_xlpm.adjustedResult, "yyyy-MM-dd HH:mm"),
    _xlpm.formattedResult
))</f>
        <v>2024-09-24 04:26</v>
      </c>
      <c r="Q184" s="4">
        <f t="shared" si="132"/>
        <v>0</v>
      </c>
      <c r="R184">
        <f>IF('Raw data'!F184="పూర్తి",1,0)</f>
        <v>0</v>
      </c>
      <c r="T184" t="str">
        <f>IF('Raw data'!G184="",T183,TEXT(SUBSTITUTE(SUBSTITUTE('Raw data'!G184, "సూ.ఉ.",""),".",":"), "hh:mm:ss"))</f>
        <v>05:52:00</v>
      </c>
      <c r="U184" t="str">
        <f>IF('Raw data'!H184="",U183,TEXT(SUBSTITUTE(SUBSTITUTE('Raw data'!H184, "సూ.అ.",""),".",":") + TIME(12, 0, 0), "hh:mm:ss"))</f>
        <v>17:55:00</v>
      </c>
    </row>
    <row r="185" spans="1:21" x14ac:dyDescent="0.35">
      <c r="A185" s="1">
        <f t="shared" si="123"/>
        <v>45559</v>
      </c>
      <c r="B185">
        <f t="shared" si="124"/>
        <v>38</v>
      </c>
      <c r="C185">
        <f t="shared" si="122"/>
        <v>1</v>
      </c>
      <c r="D185">
        <f t="shared" si="125"/>
        <v>3</v>
      </c>
      <c r="E185">
        <f t="shared" si="126"/>
        <v>9</v>
      </c>
      <c r="F185">
        <f>IFERROR(INDEX(vaaram!$A$1:$A$8, MATCH('Raw data'!B185, vaaram!$D$1:$D$8, 0)), "Not Found")</f>
        <v>3</v>
      </c>
      <c r="G185">
        <f t="shared" si="127"/>
        <v>6</v>
      </c>
      <c r="H185">
        <f t="shared" si="128"/>
        <v>2</v>
      </c>
      <c r="I185">
        <f>IFERROR(INDEX(thidhi!$A$1:$A$16, MATCH('Raw data'!C185, thidhi!$C$1:$C$16, 0)), "Not Found")</f>
        <v>7</v>
      </c>
      <c r="J185" s="2">
        <f t="shared" si="129"/>
        <v>45558.815046296295</v>
      </c>
      <c r="K185" t="str">
        <f>IF('Raw data'!D185 = "పూర్తి", "", _xlfn.LET(
    _xlpm.RawData, 'Raw data'!D185,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A185 + TIME(_xlpm.HourPart, _xlpm.MinutePart, 0),
    _xlpm.AdjustedTime,
        IF(_xlpm.Prefix = "రా",
            IF(OR(_xlpm.HourPart=12,_xlpm.HourPart&lt;HOUR(T186)),A185+1,A185) + TIME(IF(_xlpm.HourPart &lt;= HOUR(T186), _xlpm.HourPart, _xlpm.HourPart + 12), _xlpm.MinutePart, 0),
        IF(_xlpm.Prefix = "తె",
            _xlpm.BaseTime + 1,
        IF(_xlpm.Prefix = "సా",
            A185 + TIME(12 + _xlpm.HourPart, _xlpm.MinutePart, 0),
        IF(LEFT(_xlpm.RawData, 1) = "ప",
            A185 + TIME(IF(AND(_xlpm.HourPart &gt;= HOUR(T186), _xlpm.HourPart &lt;= 12), _xlpm.HourPart, _xlpm.HourPart + 12), _xlpm.MinutePart, 0),
            _xlpm.BaseTime
        )))),
    _xlpm.isDateTime, ISNUMBER(DATEVALUE(K184)),
    _xlpm.adjustedResult,
        IF(AND(_xlpm.isDateTime, TEXT(_xlpm.AdjustedTime, "yyyy-MM-dd HH:mm") &lt; K184),
            _xlpm.AdjustedTime + 1,
            _xlpm.AdjustedTime),
    _xlpm.formattedResult, TEXT(_xlpm.adjustedResult, "yyyy-MM-dd HH:mm"),
    _xlpm.formattedResult
))</f>
        <v>2024-09-24 18:04</v>
      </c>
      <c r="L185" s="4">
        <f t="shared" si="130"/>
        <v>0</v>
      </c>
      <c r="M185">
        <f>IF('Raw data'!D185="పూర్తి",1,0)</f>
        <v>0</v>
      </c>
      <c r="N185">
        <f>IFERROR(INDEX(nakshatram!$A$1:$A$27, MATCH('Raw data'!E185, nakshatram!$C$1:$C$27, 0)), "Not Found")</f>
        <v>5</v>
      </c>
      <c r="O185" s="2">
        <f t="shared" si="131"/>
        <v>45559.185879629629</v>
      </c>
      <c r="P185" s="2" t="str">
        <f>IF('Raw data'!F185 = "పూర్తి", "", _xlfn.LET(
    _xlpm.RawData, 'Raw data'!F185,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A185 + TIME(_xlpm.HourPart, _xlpm.MinutePart, 0),
    _xlpm.AdjustedTime,
        IF(_xlpm.Prefix = "రా",
            IF(OR(_xlpm.HourPart=12,_xlpm.HourPart&lt;HOUR(T186)),A185+1,A185) + TIME(IF(_xlpm.HourPart &lt;= HOUR(T186), _xlpm.HourPart, _xlpm.HourPart + 12), _xlpm.MinutePart, 0),
        IF(_xlpm.Prefix = "తె",
            _xlpm.BaseTime + 1,
        IF(_xlpm.Prefix = "సా",
            A185 + TIME(12 + _xlpm.HourPart, _xlpm.MinutePart, 0),
        IF(LEFT(_xlpm.RawData, 1) = "ప",
            A185 + TIME(IF(AND(_xlpm.HourPart &gt;= HOUR(T186), _xlpm.HourPart &lt;= 12), _xlpm.HourPart, _xlpm.HourPart + 12), _xlpm.MinutePart, 0),
            _xlpm.BaseTime
        )))),
    _xlpm.isDateTime, ISNUMBER(DATEVALUE(P184)),
    _xlpm.adjustedResult,
        IF(AND(_xlpm.isDateTime, TEXT(_xlpm.AdjustedTime, "yyyy-MM-dd HH:mm") &lt; P184),
            _xlpm.AdjustedTime + 1,
            _xlpm.AdjustedTime),
    _xlpm.formattedResult, TEXT(_xlpm.adjustedResult, "yyyy-MM-dd HH:mm"),
    _xlpm.formattedResult
))</f>
        <v>2024-09-25 03:50</v>
      </c>
      <c r="Q185" s="4">
        <f t="shared" si="132"/>
        <v>0</v>
      </c>
      <c r="R185">
        <f>IF('Raw data'!F185="పూర్తి",1,0)</f>
        <v>0</v>
      </c>
      <c r="T185" t="str">
        <f>IF('Raw data'!G185="",T184,TEXT(SUBSTITUTE(SUBSTITUTE('Raw data'!G185, "సూ.ఉ.",""),".",":"), "hh:mm:ss"))</f>
        <v>05:52:00</v>
      </c>
      <c r="U185" t="str">
        <f>IF('Raw data'!H185="",U184,TEXT(SUBSTITUTE(SUBSTITUTE('Raw data'!H185, "సూ.అ.",""),".",":") + TIME(12, 0, 0), "hh:mm:ss"))</f>
        <v>17:54:00</v>
      </c>
    </row>
    <row r="186" spans="1:21" x14ac:dyDescent="0.35">
      <c r="A186" s="1">
        <f t="shared" si="123"/>
        <v>45560</v>
      </c>
      <c r="B186">
        <f t="shared" si="124"/>
        <v>38</v>
      </c>
      <c r="C186">
        <f t="shared" si="122"/>
        <v>1</v>
      </c>
      <c r="D186">
        <f t="shared" si="125"/>
        <v>3</v>
      </c>
      <c r="E186">
        <f t="shared" si="126"/>
        <v>9</v>
      </c>
      <c r="F186">
        <f>IFERROR(INDEX(vaaram!$A$1:$A$8, MATCH('Raw data'!B186, vaaram!$D$1:$D$8, 0)), "Not Found")</f>
        <v>4</v>
      </c>
      <c r="G186">
        <f t="shared" si="127"/>
        <v>6</v>
      </c>
      <c r="H186">
        <f t="shared" si="128"/>
        <v>2</v>
      </c>
      <c r="I186">
        <f>IFERROR(INDEX(thidhi!$A$1:$A$16, MATCH('Raw data'!C186, thidhi!$C$1:$C$16, 0)), "Not Found")</f>
        <v>8</v>
      </c>
      <c r="J186" s="2">
        <f t="shared" si="129"/>
        <v>45559.753935185188</v>
      </c>
      <c r="K186" t="str">
        <f>IF('Raw data'!D186 = "పూర్తి", "", _xlfn.LET(
    _xlpm.RawData, 'Raw data'!D186,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A186 + TIME(_xlpm.HourPart, _xlpm.MinutePart, 0),
    _xlpm.AdjustedTime,
        IF(_xlpm.Prefix = "రా",
            IF(OR(_xlpm.HourPart=12,_xlpm.HourPart&lt;HOUR(T187)),A186+1,A186) + TIME(IF(_xlpm.HourPart &lt;= HOUR(T187), _xlpm.HourPart, _xlpm.HourPart + 12), _xlpm.MinutePart, 0),
        IF(_xlpm.Prefix = "తె",
            _xlpm.BaseTime + 1,
        IF(_xlpm.Prefix = "సా",
            A186 + TIME(12 + _xlpm.HourPart, _xlpm.MinutePart, 0),
        IF(LEFT(_xlpm.RawData, 1) = "ప",
            A186 + TIME(IF(AND(_xlpm.HourPart &gt;= HOUR(T187), _xlpm.HourPart &lt;= 12), _xlpm.HourPart, _xlpm.HourPart + 12), _xlpm.MinutePart, 0),
            _xlpm.BaseTime
        )))),
    _xlpm.isDateTime, ISNUMBER(DATEVALUE(K185)),
    _xlpm.adjustedResult,
        IF(AND(_xlpm.isDateTime, TEXT(_xlpm.AdjustedTime, "yyyy-MM-dd HH:mm") &lt; K185),
            _xlpm.AdjustedTime + 1,
            _xlpm.AdjustedTime),
    _xlpm.formattedResult, TEXT(_xlpm.adjustedResult, "yyyy-MM-dd HH:mm"),
    _xlpm.formattedResult
))</f>
        <v>2024-09-25 17:00</v>
      </c>
      <c r="L186" s="4">
        <f t="shared" si="130"/>
        <v>0</v>
      </c>
      <c r="M186">
        <f>IF('Raw data'!D186="పూర్తి",1,0)</f>
        <v>0</v>
      </c>
      <c r="N186">
        <f>IFERROR(INDEX(nakshatram!$A$1:$A$27, MATCH('Raw data'!E186, nakshatram!$C$1:$C$27, 0)), "Not Found")</f>
        <v>6</v>
      </c>
      <c r="O186" s="2">
        <f t="shared" si="131"/>
        <v>45560.160879629628</v>
      </c>
      <c r="P186" s="2" t="str">
        <f>IF('Raw data'!F186 = "పూర్తి", "", _xlfn.LET(
    _xlpm.RawData, 'Raw data'!F186,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A186 + TIME(_xlpm.HourPart, _xlpm.MinutePart, 0),
    _xlpm.AdjustedTime,
        IF(_xlpm.Prefix = "రా",
            IF(OR(_xlpm.HourPart=12,_xlpm.HourPart&lt;HOUR(T187)),A186+1,A186) + TIME(IF(_xlpm.HourPart &lt;= HOUR(T187), _xlpm.HourPart, _xlpm.HourPart + 12), _xlpm.MinutePart, 0),
        IF(_xlpm.Prefix = "తె",
            _xlpm.BaseTime + 1,
        IF(_xlpm.Prefix = "సా",
            A186 + TIME(12 + _xlpm.HourPart, _xlpm.MinutePart, 0),
        IF(LEFT(_xlpm.RawData, 1) = "ప",
            A186 + TIME(IF(AND(_xlpm.HourPart &gt;= HOUR(T187), _xlpm.HourPart &lt;= 12), _xlpm.HourPart, _xlpm.HourPart + 12), _xlpm.MinutePart, 0),
            _xlpm.BaseTime
        )))),
    _xlpm.isDateTime, ISNUMBER(DATEVALUE(P185)),
    _xlpm.adjustedResult,
        IF(AND(_xlpm.isDateTime, TEXT(_xlpm.AdjustedTime, "yyyy-MM-dd HH:mm") &lt; P185),
            _xlpm.AdjustedTime + 1,
            _xlpm.AdjustedTime),
    _xlpm.formattedResult, TEXT(_xlpm.adjustedResult, "yyyy-MM-dd HH:mm"),
    _xlpm.formattedResult
))</f>
        <v>2024-09-26 03:40</v>
      </c>
      <c r="Q186" s="4">
        <f t="shared" si="132"/>
        <v>0</v>
      </c>
      <c r="R186">
        <f>IF('Raw data'!F186="పూర్తి",1,0)</f>
        <v>0</v>
      </c>
      <c r="T186" t="str">
        <f>IF('Raw data'!G186="",T185,TEXT(SUBSTITUTE(SUBSTITUTE('Raw data'!G186, "సూ.ఉ.",""),".",":"), "hh:mm:ss"))</f>
        <v>05:52:00</v>
      </c>
      <c r="U186" t="str">
        <f>IF('Raw data'!H186="",U185,TEXT(SUBSTITUTE(SUBSTITUTE('Raw data'!H186, "సూ.అ.",""),".",":") + TIME(12, 0, 0), "hh:mm:ss"))</f>
        <v>17:53:00</v>
      </c>
    </row>
    <row r="187" spans="1:21" x14ac:dyDescent="0.35">
      <c r="A187" s="1">
        <f t="shared" si="123"/>
        <v>45561</v>
      </c>
      <c r="B187">
        <f t="shared" si="124"/>
        <v>38</v>
      </c>
      <c r="C187">
        <f t="shared" si="122"/>
        <v>1</v>
      </c>
      <c r="D187">
        <f t="shared" si="125"/>
        <v>3</v>
      </c>
      <c r="E187">
        <f t="shared" si="126"/>
        <v>9</v>
      </c>
      <c r="F187">
        <f>IFERROR(INDEX(vaaram!$A$1:$A$8, MATCH('Raw data'!B187, vaaram!$D$1:$D$8, 0)), "Not Found")</f>
        <v>5</v>
      </c>
      <c r="G187">
        <f t="shared" si="127"/>
        <v>6</v>
      </c>
      <c r="H187">
        <f t="shared" si="128"/>
        <v>2</v>
      </c>
      <c r="I187">
        <f>IFERROR(INDEX(thidhi!$A$1:$A$16, MATCH('Raw data'!C187, thidhi!$C$1:$C$16, 0)), "Not Found")</f>
        <v>9</v>
      </c>
      <c r="J187" s="2">
        <f t="shared" si="129"/>
        <v>45560.709490740745</v>
      </c>
      <c r="K187" t="str">
        <f>IF('Raw data'!D187 = "పూర్తి", "", _xlfn.LET(
    _xlpm.RawData, 'Raw data'!D187,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A187 + TIME(_xlpm.HourPart, _xlpm.MinutePart, 0),
    _xlpm.AdjustedTime,
        IF(_xlpm.Prefix = "రా",
            IF(OR(_xlpm.HourPart=12,_xlpm.HourPart&lt;HOUR(T188)),A187+1,A187) + TIME(IF(_xlpm.HourPart &lt;= HOUR(T188), _xlpm.HourPart, _xlpm.HourPart + 12), _xlpm.MinutePart, 0),
        IF(_xlpm.Prefix = "తె",
            _xlpm.BaseTime + 1,
        IF(_xlpm.Prefix = "సా",
            A187 + TIME(12 + _xlpm.HourPart, _xlpm.MinutePart, 0),
        IF(LEFT(_xlpm.RawData, 1) = "ప",
            A187 + TIME(IF(AND(_xlpm.HourPart &gt;= HOUR(T188), _xlpm.HourPart &lt;= 12), _xlpm.HourPart, _xlpm.HourPart + 12), _xlpm.MinutePart, 0),
            _xlpm.BaseTime
        )))),
    _xlpm.isDateTime, ISNUMBER(DATEVALUE(K186)),
    _xlpm.adjustedResult,
        IF(AND(_xlpm.isDateTime, TEXT(_xlpm.AdjustedTime, "yyyy-MM-dd HH:mm") &lt; K186),
            _xlpm.AdjustedTime + 1,
            _xlpm.AdjustedTime),
    _xlpm.formattedResult, TEXT(_xlpm.adjustedResult, "yyyy-MM-dd HH:mm"),
    _xlpm.formattedResult
))</f>
        <v>2024-09-26 16:25</v>
      </c>
      <c r="L187" s="4">
        <f t="shared" si="130"/>
        <v>0</v>
      </c>
      <c r="M187">
        <f>IF('Raw data'!D187="పూర్తి",1,0)</f>
        <v>0</v>
      </c>
      <c r="N187">
        <f>IFERROR(INDEX(nakshatram!$A$1:$A$27, MATCH('Raw data'!E187, nakshatram!$C$1:$C$27, 0)), "Not Found")</f>
        <v>7</v>
      </c>
      <c r="O187" s="2">
        <f t="shared" si="131"/>
        <v>45561.15393518519</v>
      </c>
      <c r="P187" s="2" t="str">
        <f>IF('Raw data'!F187 = "పూర్తి", "", _xlfn.LET(
    _xlpm.RawData, 'Raw data'!F187,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A187 + TIME(_xlpm.HourPart, _xlpm.MinutePart, 0),
    _xlpm.AdjustedTime,
        IF(_xlpm.Prefix = "రా",
            IF(OR(_xlpm.HourPart=12,_xlpm.HourPart&lt;HOUR(T188)),A187+1,A187) + TIME(IF(_xlpm.HourPart &lt;= HOUR(T188), _xlpm.HourPart, _xlpm.HourPart + 12), _xlpm.MinutePart, 0),
        IF(_xlpm.Prefix = "తె",
            _xlpm.BaseTime + 1,
        IF(_xlpm.Prefix = "సా",
            A187 + TIME(12 + _xlpm.HourPart, _xlpm.MinutePart, 0),
        IF(LEFT(_xlpm.RawData, 1) = "ప",
            A187 + TIME(IF(AND(_xlpm.HourPart &gt;= HOUR(T188), _xlpm.HourPart &lt;= 12), _xlpm.HourPart, _xlpm.HourPart + 12), _xlpm.MinutePart, 0),
            _xlpm.BaseTime
        )))),
    _xlpm.isDateTime, ISNUMBER(DATEVALUE(P186)),
    _xlpm.adjustedResult,
        IF(AND(_xlpm.isDateTime, TEXT(_xlpm.AdjustedTime, "yyyy-MM-dd HH:mm") &lt; P186),
            _xlpm.AdjustedTime + 1,
            _xlpm.AdjustedTime),
    _xlpm.formattedResult, TEXT(_xlpm.adjustedResult, "yyyy-MM-dd HH:mm"),
    _xlpm.formattedResult
))</f>
        <v>2024-09-27 03:59</v>
      </c>
      <c r="Q187" s="4">
        <f t="shared" si="132"/>
        <v>0</v>
      </c>
      <c r="R187">
        <f>IF('Raw data'!F187="పూర్తి",1,0)</f>
        <v>0</v>
      </c>
      <c r="T187" t="str">
        <f>IF('Raw data'!G187="",T186,TEXT(SUBSTITUTE(SUBSTITUTE('Raw data'!G187, "సూ.ఉ.",""),".",":"), "hh:mm:ss"))</f>
        <v>05:53:00</v>
      </c>
      <c r="U187" t="str">
        <f>IF('Raw data'!H187="",U186,TEXT(SUBSTITUTE(SUBSTITUTE('Raw data'!H187, "సూ.అ.",""),".",":") + TIME(12, 0, 0), "hh:mm:ss"))</f>
        <v>17:53:00</v>
      </c>
    </row>
    <row r="188" spans="1:21" x14ac:dyDescent="0.35">
      <c r="A188" s="1">
        <f t="shared" si="123"/>
        <v>45562</v>
      </c>
      <c r="B188">
        <f t="shared" si="124"/>
        <v>38</v>
      </c>
      <c r="C188">
        <f t="shared" si="122"/>
        <v>1</v>
      </c>
      <c r="D188">
        <f t="shared" si="125"/>
        <v>3</v>
      </c>
      <c r="E188">
        <f t="shared" si="126"/>
        <v>9</v>
      </c>
      <c r="F188">
        <f>IFERROR(INDEX(vaaram!$A$1:$A$8, MATCH('Raw data'!B188, vaaram!$D$1:$D$8, 0)), "Not Found")</f>
        <v>6</v>
      </c>
      <c r="G188">
        <f t="shared" si="127"/>
        <v>6</v>
      </c>
      <c r="H188">
        <f t="shared" si="128"/>
        <v>2</v>
      </c>
      <c r="I188">
        <f>IFERROR(INDEX(thidhi!$A$1:$A$16, MATCH('Raw data'!C188, thidhi!$C$1:$C$16, 0)), "Not Found")</f>
        <v>10</v>
      </c>
      <c r="J188" s="2">
        <f t="shared" si="129"/>
        <v>45561.68518518519</v>
      </c>
      <c r="K188" t="str">
        <f>IF('Raw data'!D188 = "పూర్తి", "", _xlfn.LET(
    _xlpm.RawData, 'Raw data'!D188,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A188 + TIME(_xlpm.HourPart, _xlpm.MinutePart, 0),
    _xlpm.AdjustedTime,
        IF(_xlpm.Prefix = "రా",
            IF(OR(_xlpm.HourPart=12,_xlpm.HourPart&lt;HOUR(T189)),A188+1,A188) + TIME(IF(_xlpm.HourPart &lt;= HOUR(T189), _xlpm.HourPart, _xlpm.HourPart + 12), _xlpm.MinutePart, 0),
        IF(_xlpm.Prefix = "తె",
            _xlpm.BaseTime + 1,
        IF(_xlpm.Prefix = "సా",
            A188 + TIME(12 + _xlpm.HourPart, _xlpm.MinutePart, 0),
        IF(LEFT(_xlpm.RawData, 1) = "ప",
            A188 + TIME(IF(AND(_xlpm.HourPart &gt;= HOUR(T189), _xlpm.HourPart &lt;= 12), _xlpm.HourPart, _xlpm.HourPart + 12), _xlpm.MinutePart, 0),
            _xlpm.BaseTime
        )))),
    _xlpm.isDateTime, ISNUMBER(DATEVALUE(K187)),
    _xlpm.adjustedResult,
        IF(AND(_xlpm.isDateTime, TEXT(_xlpm.AdjustedTime, "yyyy-MM-dd HH:mm") &lt; K187),
            _xlpm.AdjustedTime + 1,
            _xlpm.AdjustedTime),
    _xlpm.formattedResult, TEXT(_xlpm.adjustedResult, "yyyy-MM-dd HH:mm"),
    _xlpm.formattedResult
))</f>
        <v>2024-09-27 16:19</v>
      </c>
      <c r="L188" s="4">
        <f t="shared" si="130"/>
        <v>0</v>
      </c>
      <c r="M188">
        <f>IF('Raw data'!D188="పూర్తి",1,0)</f>
        <v>0</v>
      </c>
      <c r="N188">
        <f>IFERROR(INDEX(nakshatram!$A$1:$A$27, MATCH('Raw data'!E188, nakshatram!$C$1:$C$27, 0)), "Not Found")</f>
        <v>8</v>
      </c>
      <c r="O188" s="2">
        <f t="shared" si="131"/>
        <v>45562.167129629634</v>
      </c>
      <c r="P188" s="2" t="str">
        <f>IF('Raw data'!F188 = "పూర్తి", "", _xlfn.LET(
    _xlpm.RawData, 'Raw data'!F188,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A188 + TIME(_xlpm.HourPart, _xlpm.MinutePart, 0),
    _xlpm.AdjustedTime,
        IF(_xlpm.Prefix = "రా",
            IF(OR(_xlpm.HourPart=12,_xlpm.HourPart&lt;HOUR(T189)),A188+1,A188) + TIME(IF(_xlpm.HourPart &lt;= HOUR(T189), _xlpm.HourPart, _xlpm.HourPart + 12), _xlpm.MinutePart, 0),
        IF(_xlpm.Prefix = "తె",
            _xlpm.BaseTime + 1,
        IF(_xlpm.Prefix = "సా",
            A188 + TIME(12 + _xlpm.HourPart, _xlpm.MinutePart, 0),
        IF(LEFT(_xlpm.RawData, 1) = "ప",
            A188 + TIME(IF(AND(_xlpm.HourPart &gt;= HOUR(T189), _xlpm.HourPart &lt;= 12), _xlpm.HourPart, _xlpm.HourPart + 12), _xlpm.MinutePart, 0),
            _xlpm.BaseTime
        )))),
    _xlpm.isDateTime, ISNUMBER(DATEVALUE(P187)),
    _xlpm.adjustedResult,
        IF(AND(_xlpm.isDateTime, TEXT(_xlpm.AdjustedTime, "yyyy-MM-dd HH:mm") &lt; P187),
            _xlpm.AdjustedTime + 1,
            _xlpm.AdjustedTime),
    _xlpm.formattedResult, TEXT(_xlpm.adjustedResult, "yyyy-MM-dd HH:mm"),
    _xlpm.formattedResult
))</f>
        <v>2024-09-28 04:46</v>
      </c>
      <c r="Q188" s="4">
        <f t="shared" si="132"/>
        <v>0</v>
      </c>
      <c r="R188">
        <f>IF('Raw data'!F188="పూర్తి",1,0)</f>
        <v>0</v>
      </c>
      <c r="T188" t="str">
        <f>IF('Raw data'!G188="",T187,TEXT(SUBSTITUTE(SUBSTITUTE('Raw data'!G188, "సూ.ఉ.",""),".",":"), "hh:mm:ss"))</f>
        <v>05:53:00</v>
      </c>
      <c r="U188" t="str">
        <f>IF('Raw data'!H188="",U187,TEXT(SUBSTITUTE(SUBSTITUTE('Raw data'!H188, "సూ.అ.",""),".",":") + TIME(12, 0, 0), "hh:mm:ss"))</f>
        <v>17:52:00</v>
      </c>
    </row>
    <row r="189" spans="1:21" x14ac:dyDescent="0.35">
      <c r="A189" s="1">
        <f t="shared" si="123"/>
        <v>45563</v>
      </c>
      <c r="B189">
        <f t="shared" si="124"/>
        <v>38</v>
      </c>
      <c r="C189">
        <f t="shared" si="122"/>
        <v>1</v>
      </c>
      <c r="D189">
        <f t="shared" si="125"/>
        <v>3</v>
      </c>
      <c r="E189">
        <f t="shared" si="126"/>
        <v>9</v>
      </c>
      <c r="F189">
        <f>IFERROR(INDEX(vaaram!$A$1:$A$8, MATCH('Raw data'!B189, vaaram!$D$1:$D$8, 0)), "Not Found")</f>
        <v>7</v>
      </c>
      <c r="G189">
        <f t="shared" si="127"/>
        <v>6</v>
      </c>
      <c r="H189">
        <f t="shared" si="128"/>
        <v>2</v>
      </c>
      <c r="I189">
        <f>IFERROR(INDEX(thidhi!$A$1:$A$16, MATCH('Raw data'!C189, thidhi!$C$1:$C$16, 0)), "Not Found")</f>
        <v>11</v>
      </c>
      <c r="J189" s="2">
        <f t="shared" si="129"/>
        <v>45562.681018518517</v>
      </c>
      <c r="K189" t="str">
        <f>IF('Raw data'!D189 = "పూర్తి", "", _xlfn.LET(
    _xlpm.RawData, 'Raw data'!D189,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A189 + TIME(_xlpm.HourPart, _xlpm.MinutePart, 0),
    _xlpm.AdjustedTime,
        IF(_xlpm.Prefix = "రా",
            IF(OR(_xlpm.HourPart=12,_xlpm.HourPart&lt;HOUR(T190)),A189+1,A189) + TIME(IF(_xlpm.HourPart &lt;= HOUR(T190), _xlpm.HourPart, _xlpm.HourPart + 12), _xlpm.MinutePart, 0),
        IF(_xlpm.Prefix = "తె",
            _xlpm.BaseTime + 1,
        IF(_xlpm.Prefix = "సా",
            A189 + TIME(12 + _xlpm.HourPart, _xlpm.MinutePart, 0),
        IF(LEFT(_xlpm.RawData, 1) = "ప",
            A189 + TIME(IF(AND(_xlpm.HourPart &gt;= HOUR(T190), _xlpm.HourPart &lt;= 12), _xlpm.HourPart, _xlpm.HourPart + 12), _xlpm.MinutePart, 0),
            _xlpm.BaseTime
        )))),
    _xlpm.isDateTime, ISNUMBER(DATEVALUE(K188)),
    _xlpm.adjustedResult,
        IF(AND(_xlpm.isDateTime, TEXT(_xlpm.AdjustedTime, "yyyy-MM-dd HH:mm") &lt; K188),
            _xlpm.AdjustedTime + 1,
            _xlpm.AdjustedTime),
    _xlpm.formattedResult, TEXT(_xlpm.adjustedResult, "yyyy-MM-dd HH:mm"),
    _xlpm.formattedResult
))</f>
        <v>2024-09-28 16:43</v>
      </c>
      <c r="L189" s="4">
        <f t="shared" si="130"/>
        <v>0</v>
      </c>
      <c r="M189">
        <f>IF('Raw data'!D189="పూర్తి",1,0)</f>
        <v>0</v>
      </c>
      <c r="N189">
        <f>IFERROR(INDEX(nakshatram!$A$1:$A$27, MATCH('Raw data'!E189, nakshatram!$C$1:$C$27, 0)), "Not Found")</f>
        <v>9</v>
      </c>
      <c r="O189" s="2">
        <f t="shared" si="131"/>
        <v>45563.19976851852</v>
      </c>
      <c r="P189" s="2" t="str">
        <f>IF('Raw data'!F189 = "పూర్తి", "", _xlfn.LET(
    _xlpm.RawData, 'Raw data'!F189,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A189 + TIME(_xlpm.HourPart, _xlpm.MinutePart, 0),
    _xlpm.AdjustedTime,
        IF(_xlpm.Prefix = "రా",
            IF(OR(_xlpm.HourPart=12,_xlpm.HourPart&lt;HOUR(T190)),A189+1,A189) + TIME(IF(_xlpm.HourPart &lt;= HOUR(T190), _xlpm.HourPart, _xlpm.HourPart + 12), _xlpm.MinutePart, 0),
        IF(_xlpm.Prefix = "తె",
            _xlpm.BaseTime + 1,
        IF(_xlpm.Prefix = "సా",
            A189 + TIME(12 + _xlpm.HourPart, _xlpm.MinutePart, 0),
        IF(LEFT(_xlpm.RawData, 1) = "ప",
            A189 + TIME(IF(AND(_xlpm.HourPart &gt;= HOUR(T190), _xlpm.HourPart &lt;= 12), _xlpm.HourPart, _xlpm.HourPart + 12), _xlpm.MinutePart, 0),
            _xlpm.BaseTime
        )))),
    _xlpm.isDateTime, ISNUMBER(DATEVALUE(P188)),
    _xlpm.adjustedResult,
        IF(AND(_xlpm.isDateTime, TEXT(_xlpm.AdjustedTime, "yyyy-MM-dd HH:mm") &lt; P188),
            _xlpm.AdjustedTime + 1,
            _xlpm.AdjustedTime),
    _xlpm.formattedResult, TEXT(_xlpm.adjustedResult, "yyyy-MM-dd HH:mm"),
    _xlpm.formattedResult
))</f>
        <v/>
      </c>
      <c r="Q189" s="4">
        <f t="shared" si="132"/>
        <v>0</v>
      </c>
      <c r="R189">
        <f>IF('Raw data'!F189="పూర్తి",1,0)</f>
        <v>1</v>
      </c>
      <c r="T189" t="str">
        <f>IF('Raw data'!G189="",T188,TEXT(SUBSTITUTE(SUBSTITUTE('Raw data'!G189, "సూ.ఉ.",""),".",":"), "hh:mm:ss"))</f>
        <v>05:53:00</v>
      </c>
      <c r="U189" t="str">
        <f>IF('Raw data'!H189="",U188,TEXT(SUBSTITUTE(SUBSTITUTE('Raw data'!H189, "సూ.అ.",""),".",":") + TIME(12, 0, 0), "hh:mm:ss"))</f>
        <v>17:51:00</v>
      </c>
    </row>
    <row r="190" spans="1:21" x14ac:dyDescent="0.35">
      <c r="A190" s="1">
        <f t="shared" si="123"/>
        <v>45564</v>
      </c>
      <c r="B190">
        <f t="shared" si="124"/>
        <v>38</v>
      </c>
      <c r="C190">
        <f t="shared" si="122"/>
        <v>1</v>
      </c>
      <c r="D190">
        <f t="shared" si="125"/>
        <v>3</v>
      </c>
      <c r="E190">
        <f t="shared" si="126"/>
        <v>9</v>
      </c>
      <c r="F190">
        <f>IFERROR(INDEX(vaaram!$A$1:$A$8, MATCH('Raw data'!B190, vaaram!$D$1:$D$8, 0)), "Not Found")</f>
        <v>1</v>
      </c>
      <c r="G190">
        <f t="shared" si="127"/>
        <v>6</v>
      </c>
      <c r="H190">
        <f t="shared" si="128"/>
        <v>2</v>
      </c>
      <c r="I190">
        <f>IFERROR(INDEX(thidhi!$A$1:$A$16, MATCH('Raw data'!C190, thidhi!$C$1:$C$16, 0)), "Not Found")</f>
        <v>12</v>
      </c>
      <c r="J190" s="2">
        <f t="shared" si="129"/>
        <v>45563.697685185187</v>
      </c>
      <c r="K190" t="str">
        <f>IF('Raw data'!D190 = "పూర్తి", "", _xlfn.LET(
    _xlpm.RawData, 'Raw data'!D190,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A190 + TIME(_xlpm.HourPart, _xlpm.MinutePart, 0),
    _xlpm.AdjustedTime,
        IF(_xlpm.Prefix = "రా",
            IF(OR(_xlpm.HourPart=12,_xlpm.HourPart&lt;HOUR(T191)),A190+1,A190) + TIME(IF(_xlpm.HourPart &lt;= HOUR(T191), _xlpm.HourPart, _xlpm.HourPart + 12), _xlpm.MinutePart, 0),
        IF(_xlpm.Prefix = "తె",
            _xlpm.BaseTime + 1,
        IF(_xlpm.Prefix = "సా",
            A190 + TIME(12 + _xlpm.HourPart, _xlpm.MinutePart, 0),
        IF(LEFT(_xlpm.RawData, 1) = "ప",
            A190 + TIME(IF(AND(_xlpm.HourPart &gt;= HOUR(T191), _xlpm.HourPart &lt;= 12), _xlpm.HourPart, _xlpm.HourPart + 12), _xlpm.MinutePart, 0),
            _xlpm.BaseTime
        )))),
    _xlpm.isDateTime, ISNUMBER(DATEVALUE(K189)),
    _xlpm.adjustedResult,
        IF(AND(_xlpm.isDateTime, TEXT(_xlpm.AdjustedTime, "yyyy-MM-dd HH:mm") &lt; K189),
            _xlpm.AdjustedTime + 1,
            _xlpm.AdjustedTime),
    _xlpm.formattedResult, TEXT(_xlpm.adjustedResult, "yyyy-MM-dd HH:mm"),
    _xlpm.formattedResult
))</f>
        <v>2024-09-29 17:37</v>
      </c>
      <c r="L190" s="4">
        <f t="shared" si="130"/>
        <v>0</v>
      </c>
      <c r="M190">
        <f>IF('Raw data'!D190="పూర్తి",1,0)</f>
        <v>0</v>
      </c>
      <c r="N190">
        <f>IFERROR(INDEX(nakshatram!$A$1:$A$27, MATCH('Raw data'!E190, nakshatram!$C$1:$C$27, 0)), "Not Found")</f>
        <v>9</v>
      </c>
      <c r="O190" s="2" t="str">
        <f t="shared" si="131"/>
        <v/>
      </c>
      <c r="P190" s="2" t="str">
        <f>IF('Raw data'!F190 = "పూర్తి", "", _xlfn.LET(
    _xlpm.RawData, 'Raw data'!F190,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A190 + TIME(_xlpm.HourPart, _xlpm.MinutePart, 0),
    _xlpm.AdjustedTime,
        IF(_xlpm.Prefix = "రా",
            IF(OR(_xlpm.HourPart=12,_xlpm.HourPart&lt;HOUR(T191)),A190+1,A190) + TIME(IF(_xlpm.HourPart &lt;= HOUR(T191), _xlpm.HourPart, _xlpm.HourPart + 12), _xlpm.MinutePart, 0),
        IF(_xlpm.Prefix = "తె",
            _xlpm.BaseTime + 1,
        IF(_xlpm.Prefix = "సా",
            A190 + TIME(12 + _xlpm.HourPart, _xlpm.MinutePart, 0),
        IF(LEFT(_xlpm.RawData, 1) = "ప",
            A190 + TIME(IF(AND(_xlpm.HourPart &gt;= HOUR(T191), _xlpm.HourPart &lt;= 12), _xlpm.HourPart, _xlpm.HourPart + 12), _xlpm.MinutePart, 0),
            _xlpm.BaseTime
        )))),
    _xlpm.isDateTime, ISNUMBER(DATEVALUE(P189)),
    _xlpm.adjustedResult,
        IF(AND(_xlpm.isDateTime, TEXT(_xlpm.AdjustedTime, "yyyy-MM-dd HH:mm") &lt; P189),
            _xlpm.AdjustedTime + 1,
            _xlpm.AdjustedTime),
    _xlpm.formattedResult, TEXT(_xlpm.adjustedResult, "yyyy-MM-dd HH:mm"),
    _xlpm.formattedResult
))</f>
        <v>2024-09-29 05:55</v>
      </c>
      <c r="Q190" s="4">
        <f t="shared" si="132"/>
        <v>0</v>
      </c>
      <c r="R190">
        <f>IF('Raw data'!F190="పూర్తి",1,0)</f>
        <v>0</v>
      </c>
      <c r="T190" t="str">
        <f>IF('Raw data'!G190="",T189,TEXT(SUBSTITUTE(SUBSTITUTE('Raw data'!G190, "సూ.ఉ.",""),".",":"), "hh:mm:ss"))</f>
        <v>05:53:00</v>
      </c>
      <c r="U190" t="str">
        <f>IF('Raw data'!H190="",U189,TEXT(SUBSTITUTE(SUBSTITUTE('Raw data'!H190, "సూ.అ.",""),".",":") + TIME(12, 0, 0), "hh:mm:ss"))</f>
        <v>17:51:00</v>
      </c>
    </row>
    <row r="191" spans="1:21" x14ac:dyDescent="0.35">
      <c r="A191" s="1">
        <f t="shared" si="123"/>
        <v>45565</v>
      </c>
      <c r="B191">
        <f t="shared" si="124"/>
        <v>38</v>
      </c>
      <c r="C191">
        <f t="shared" si="122"/>
        <v>1</v>
      </c>
      <c r="D191">
        <f t="shared" si="125"/>
        <v>3</v>
      </c>
      <c r="E191">
        <f t="shared" si="126"/>
        <v>9</v>
      </c>
      <c r="F191">
        <f>IFERROR(INDEX(vaaram!$A$1:$A$8, MATCH('Raw data'!B191, vaaram!$D$1:$D$8, 0)), "Not Found")</f>
        <v>2</v>
      </c>
      <c r="G191">
        <f t="shared" si="127"/>
        <v>6</v>
      </c>
      <c r="H191">
        <f t="shared" si="128"/>
        <v>2</v>
      </c>
      <c r="I191">
        <f>IFERROR(INDEX(thidhi!$A$1:$A$16, MATCH('Raw data'!C191, thidhi!$C$1:$C$16, 0)), "Not Found")</f>
        <v>13</v>
      </c>
      <c r="J191" s="2">
        <f t="shared" si="129"/>
        <v>45564.735185185185</v>
      </c>
      <c r="K191" t="str">
        <f>IF('Raw data'!D191 = "పూర్తి", "", _xlfn.LET(
    _xlpm.RawData, 'Raw data'!D191,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A191 + TIME(_xlpm.HourPart, _xlpm.MinutePart, 0),
    _xlpm.AdjustedTime,
        IF(_xlpm.Prefix = "రా",
            IF(OR(_xlpm.HourPart=12,_xlpm.HourPart&lt;HOUR(T192)),A191+1,A191) + TIME(IF(_xlpm.HourPart &lt;= HOUR(T192), _xlpm.HourPart, _xlpm.HourPart + 12), _xlpm.MinutePart, 0),
        IF(_xlpm.Prefix = "తె",
            _xlpm.BaseTime + 1,
        IF(_xlpm.Prefix = "సా",
            A191 + TIME(12 + _xlpm.HourPart, _xlpm.MinutePart, 0),
        IF(LEFT(_xlpm.RawData, 1) = "ప",
            A191 + TIME(IF(AND(_xlpm.HourPart &gt;= HOUR(T192), _xlpm.HourPart &lt;= 12), _xlpm.HourPart, _xlpm.HourPart + 12), _xlpm.MinutePart, 0),
            _xlpm.BaseTime
        )))),
    _xlpm.isDateTime, ISNUMBER(DATEVALUE(K190)),
    _xlpm.adjustedResult,
        IF(AND(_xlpm.isDateTime, TEXT(_xlpm.AdjustedTime, "yyyy-MM-dd HH:mm") &lt; K190),
            _xlpm.AdjustedTime + 1,
            _xlpm.AdjustedTime),
    _xlpm.formattedResult, TEXT(_xlpm.adjustedResult, "yyyy-MM-dd HH:mm"),
    _xlpm.formattedResult
))</f>
        <v>2024-09-30 19:00</v>
      </c>
      <c r="L191" s="4">
        <f t="shared" si="130"/>
        <v>0</v>
      </c>
      <c r="M191">
        <f>IF('Raw data'!D191="పూర్తి",1,0)</f>
        <v>0</v>
      </c>
      <c r="N191">
        <f>IFERROR(INDEX(nakshatram!$A$1:$A$27, MATCH('Raw data'!E191, nakshatram!$C$1:$C$27, 0)), "Not Found")</f>
        <v>10</v>
      </c>
      <c r="O191" s="2">
        <f t="shared" si="131"/>
        <v>45564.24768518519</v>
      </c>
      <c r="P191" s="2" t="str">
        <f>IF('Raw data'!F191 = "పూర్తి", "", _xlfn.LET(
    _xlpm.RawData, 'Raw data'!F191,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A191 + TIME(_xlpm.HourPart, _xlpm.MinutePart, 0),
    _xlpm.AdjustedTime,
        IF(_xlpm.Prefix = "రా",
            IF(OR(_xlpm.HourPart=12,_xlpm.HourPart&lt;HOUR(T192)),A191+1,A191) + TIME(IF(_xlpm.HourPart &lt;= HOUR(T192), _xlpm.HourPart, _xlpm.HourPart + 12), _xlpm.MinutePart, 0),
        IF(_xlpm.Prefix = "తె",
            _xlpm.BaseTime + 1,
        IF(_xlpm.Prefix = "సా",
            A191 + TIME(12 + _xlpm.HourPart, _xlpm.MinutePart, 0),
        IF(LEFT(_xlpm.RawData, 1) = "ప",
            A191 + TIME(IF(AND(_xlpm.HourPart &gt;= HOUR(T192), _xlpm.HourPart &lt;= 12), _xlpm.HourPart, _xlpm.HourPart + 12), _xlpm.MinutePart, 0),
            _xlpm.BaseTime
        )))),
    _xlpm.isDateTime, ISNUMBER(DATEVALUE(P190)),
    _xlpm.adjustedResult,
        IF(AND(_xlpm.isDateTime, TEXT(_xlpm.AdjustedTime, "yyyy-MM-dd HH:mm") &lt; P190),
            _xlpm.AdjustedTime + 1,
            _xlpm.AdjustedTime),
    _xlpm.formattedResult, TEXT(_xlpm.adjustedResult, "yyyy-MM-dd HH:mm"),
    _xlpm.formattedResult
))</f>
        <v>2024-09-30 07:43</v>
      </c>
      <c r="Q191" s="4">
        <f t="shared" si="132"/>
        <v>0</v>
      </c>
      <c r="R191">
        <f>IF('Raw data'!F191="పూర్తి",1,0)</f>
        <v>0</v>
      </c>
      <c r="T191" t="str">
        <f>IF('Raw data'!G191="",T190,TEXT(SUBSTITUTE(SUBSTITUTE('Raw data'!G191, "సూ.ఉ.",""),".",":"), "hh:mm:ss"))</f>
        <v>05:53:00</v>
      </c>
      <c r="U191" t="str">
        <f>IF('Raw data'!H191="",U190,TEXT(SUBSTITUTE(SUBSTITUTE('Raw data'!H191, "సూ.అ.",""),".",":") + TIME(12, 0, 0), "hh:mm:ss"))</f>
        <v>17:49:00</v>
      </c>
    </row>
    <row r="192" spans="1:21" x14ac:dyDescent="0.35">
      <c r="A192" s="1">
        <f t="shared" si="123"/>
        <v>45566</v>
      </c>
      <c r="B192">
        <f t="shared" si="124"/>
        <v>38</v>
      </c>
      <c r="C192">
        <f t="shared" si="122"/>
        <v>1</v>
      </c>
      <c r="D192">
        <f t="shared" si="125"/>
        <v>3</v>
      </c>
      <c r="E192">
        <f t="shared" si="126"/>
        <v>10</v>
      </c>
      <c r="F192">
        <f>IFERROR(INDEX(vaaram!$A$1:$A$8, MATCH('Raw data'!B192, vaaram!$D$1:$D$8, 0)), "Not Found")</f>
        <v>3</v>
      </c>
      <c r="G192">
        <f t="shared" si="127"/>
        <v>6</v>
      </c>
      <c r="H192">
        <f t="shared" si="128"/>
        <v>2</v>
      </c>
      <c r="I192">
        <f>IFERROR(INDEX(thidhi!$A$1:$A$16, MATCH('Raw data'!C192, thidhi!$C$1:$C$16, 0)), "Not Found")</f>
        <v>14</v>
      </c>
      <c r="J192" s="2">
        <f t="shared" si="129"/>
        <v>45565.792824074073</v>
      </c>
      <c r="K192" t="str">
        <f>IF('Raw data'!D192 = "పూర్తి", "", _xlfn.LET(
    _xlpm.RawData, 'Raw data'!D192,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A192 + TIME(_xlpm.HourPart, _xlpm.MinutePart, 0),
    _xlpm.AdjustedTime,
        IF(_xlpm.Prefix = "రా",
            IF(OR(_xlpm.HourPart=12,_xlpm.HourPart&lt;HOUR(T193)),A192+1,A192) + TIME(IF(_xlpm.HourPart &lt;= HOUR(T193), _xlpm.HourPart, _xlpm.HourPart + 12), _xlpm.MinutePart, 0),
        IF(_xlpm.Prefix = "తె",
            _xlpm.BaseTime + 1,
        IF(_xlpm.Prefix = "సా",
            A192 + TIME(12 + _xlpm.HourPart, _xlpm.MinutePart, 0),
        IF(LEFT(_xlpm.RawData, 1) = "ప",
            A192 + TIME(IF(AND(_xlpm.HourPart &gt;= HOUR(T193), _xlpm.HourPart &lt;= 12), _xlpm.HourPart, _xlpm.HourPart + 12), _xlpm.MinutePart, 0),
            _xlpm.BaseTime
        )))),
    _xlpm.isDateTime, ISNUMBER(DATEVALUE(K191)),
    _xlpm.adjustedResult,
        IF(AND(_xlpm.isDateTime, TEXT(_xlpm.AdjustedTime, "yyyy-MM-dd HH:mm") &lt; K191),
            _xlpm.AdjustedTime + 1,
            _xlpm.AdjustedTime),
    _xlpm.formattedResult, TEXT(_xlpm.adjustedResult, "yyyy-MM-dd HH:mm"),
    _xlpm.formattedResult
))</f>
        <v>2024-10-01 20:49</v>
      </c>
      <c r="L192" s="4">
        <f t="shared" si="130"/>
        <v>0</v>
      </c>
      <c r="M192">
        <f>IF('Raw data'!D192="పూర్తి",1,0)</f>
        <v>0</v>
      </c>
      <c r="N192">
        <f>IFERROR(INDEX(nakshatram!$A$1:$A$27, MATCH('Raw data'!E192, nakshatram!$C$1:$C$27, 0)), "Not Found")</f>
        <v>11</v>
      </c>
      <c r="O192" s="2">
        <f t="shared" si="131"/>
        <v>45565.322685185187</v>
      </c>
      <c r="P192" s="2" t="str">
        <f>IF('Raw data'!F192 = "పూర్తి", "", _xlfn.LET(
    _xlpm.RawData, 'Raw data'!F192,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A192 + TIME(_xlpm.HourPart, _xlpm.MinutePart, 0),
    _xlpm.AdjustedTime,
        IF(_xlpm.Prefix = "రా",
            IF(OR(_xlpm.HourPart=12,_xlpm.HourPart&lt;HOUR(T193)),A192+1,A192) + TIME(IF(_xlpm.HourPart &lt;= HOUR(T193), _xlpm.HourPart, _xlpm.HourPart + 12), _xlpm.MinutePart, 0),
        IF(_xlpm.Prefix = "తె",
            _xlpm.BaseTime + 1,
        IF(_xlpm.Prefix = "సా",
            A192 + TIME(12 + _xlpm.HourPart, _xlpm.MinutePart, 0),
        IF(LEFT(_xlpm.RawData, 1) = "ప",
            A192 + TIME(IF(AND(_xlpm.HourPart &gt;= HOUR(T193), _xlpm.HourPart &lt;= 12), _xlpm.HourPart, _xlpm.HourPart + 12), _xlpm.MinutePart, 0),
            _xlpm.BaseTime
        )))),
    _xlpm.isDateTime, ISNUMBER(DATEVALUE(P191)),
    _xlpm.adjustedResult,
        IF(AND(_xlpm.isDateTime, TEXT(_xlpm.AdjustedTime, "yyyy-MM-dd HH:mm") &lt; P191),
            _xlpm.AdjustedTime + 1,
            _xlpm.AdjustedTime),
    _xlpm.formattedResult, TEXT(_xlpm.adjustedResult, "yyyy-MM-dd HH:mm"),
    _xlpm.formattedResult
))</f>
        <v>2024-10-01 09:59</v>
      </c>
      <c r="Q192" s="4">
        <f t="shared" si="132"/>
        <v>0</v>
      </c>
      <c r="R192">
        <f>IF('Raw data'!F192="పూర్తి",1,0)</f>
        <v>0</v>
      </c>
      <c r="T192" t="str">
        <f>IF('Raw data'!G192="",T191,TEXT(SUBSTITUTE(SUBSTITUTE('Raw data'!G192, "సూ.ఉ.",""),".",":"), "hh:mm:ss"))</f>
        <v>05:53:00</v>
      </c>
      <c r="U192" t="str">
        <f>IF('Raw data'!H192="",U191,TEXT(SUBSTITUTE(SUBSTITUTE('Raw data'!H192, "సూ.అ.",""),".",":") + TIME(12, 0, 0), "hh:mm:ss"))</f>
        <v>17:49:00</v>
      </c>
    </row>
    <row r="193" spans="1:21" x14ac:dyDescent="0.35">
      <c r="A193" s="1">
        <f t="shared" si="123"/>
        <v>45567</v>
      </c>
      <c r="B193">
        <f t="shared" si="124"/>
        <v>38</v>
      </c>
      <c r="C193">
        <f t="shared" si="122"/>
        <v>1</v>
      </c>
      <c r="D193">
        <f t="shared" si="125"/>
        <v>3</v>
      </c>
      <c r="E193">
        <f t="shared" si="126"/>
        <v>10</v>
      </c>
      <c r="F193">
        <f>IFERROR(INDEX(vaaram!$A$1:$A$8, MATCH('Raw data'!B193, vaaram!$D$1:$D$8, 0)), "Not Found")</f>
        <v>4</v>
      </c>
      <c r="G193">
        <f t="shared" si="127"/>
        <v>6</v>
      </c>
      <c r="H193">
        <f t="shared" si="128"/>
        <v>2</v>
      </c>
      <c r="I193">
        <f>IFERROR(INDEX(thidhi!$A$1:$A$16, MATCH('Raw data'!C193, thidhi!$C$1:$C$16, 0)), "Not Found")</f>
        <v>16</v>
      </c>
      <c r="J193" s="2">
        <f t="shared" si="129"/>
        <v>45566.868518518517</v>
      </c>
      <c r="K193" t="str">
        <f>IF('Raw data'!D193 = "పూర్తి", "", _xlfn.LET(
    _xlpm.RawData, 'Raw data'!D193,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A193 + TIME(_xlpm.HourPart, _xlpm.MinutePart, 0),
    _xlpm.AdjustedTime,
        IF(_xlpm.Prefix = "రా",
            IF(OR(_xlpm.HourPart=12,_xlpm.HourPart&lt;HOUR(T194)),A193+1,A193) + TIME(IF(_xlpm.HourPart &lt;= HOUR(T194), _xlpm.HourPart, _xlpm.HourPart + 12), _xlpm.MinutePart, 0),
        IF(_xlpm.Prefix = "తె",
            _xlpm.BaseTime + 1,
        IF(_xlpm.Prefix = "సా",
            A193 + TIME(12 + _xlpm.HourPart, _xlpm.MinutePart, 0),
        IF(LEFT(_xlpm.RawData, 1) = "ప",
            A193 + TIME(IF(AND(_xlpm.HourPart &gt;= HOUR(T194), _xlpm.HourPart &lt;= 12), _xlpm.HourPart, _xlpm.HourPart + 12), _xlpm.MinutePart, 0),
            _xlpm.BaseTime
        )))),
    _xlpm.isDateTime, ISNUMBER(DATEVALUE(K192)),
    _xlpm.adjustedResult,
        IF(AND(_xlpm.isDateTime, TEXT(_xlpm.AdjustedTime, "yyyy-MM-dd HH:mm") &lt; K192),
            _xlpm.AdjustedTime + 1,
            _xlpm.AdjustedTime),
    _xlpm.formattedResult, TEXT(_xlpm.adjustedResult, "yyyy-MM-dd HH:mm"),
    _xlpm.formattedResult
))</f>
        <v>2024-10-02 22:44</v>
      </c>
      <c r="L193" s="4">
        <f t="shared" si="130"/>
        <v>0</v>
      </c>
      <c r="M193">
        <f>IF('Raw data'!D193="పూర్తి",1,0)</f>
        <v>0</v>
      </c>
      <c r="N193">
        <f>IFERROR(INDEX(nakshatram!$A$1:$A$27, MATCH('Raw data'!E193, nakshatram!$C$1:$C$27, 0)), "Not Found")</f>
        <v>12</v>
      </c>
      <c r="O193" s="2">
        <f t="shared" si="131"/>
        <v>45566.417129629634</v>
      </c>
      <c r="P193" s="2" t="str">
        <f>IF('Raw data'!F193 = "పూర్తి", "", _xlfn.LET(
    _xlpm.RawData, 'Raw data'!F193,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A193 + TIME(_xlpm.HourPart, _xlpm.MinutePart, 0),
    _xlpm.AdjustedTime,
        IF(_xlpm.Prefix = "రా",
            IF(OR(_xlpm.HourPart=12,_xlpm.HourPart&lt;HOUR(T194)),A193+1,A193) + TIME(IF(_xlpm.HourPart &lt;= HOUR(T194), _xlpm.HourPart, _xlpm.HourPart + 12), _xlpm.MinutePart, 0),
        IF(_xlpm.Prefix = "తె",
            _xlpm.BaseTime + 1,
        IF(_xlpm.Prefix = "సా",
            A193 + TIME(12 + _xlpm.HourPart, _xlpm.MinutePart, 0),
        IF(LEFT(_xlpm.RawData, 1) = "ప",
            A193 + TIME(IF(AND(_xlpm.HourPart &gt;= HOUR(T194), _xlpm.HourPart &lt;= 12), _xlpm.HourPart, _xlpm.HourPart + 12), _xlpm.MinutePart, 0),
            _xlpm.BaseTime
        )))),
    _xlpm.isDateTime, ISNUMBER(DATEVALUE(P192)),
    _xlpm.adjustedResult,
        IF(AND(_xlpm.isDateTime, TEXT(_xlpm.AdjustedTime, "yyyy-MM-dd HH:mm") &lt; P192),
            _xlpm.AdjustedTime + 1,
            _xlpm.AdjustedTime),
    _xlpm.formattedResult, TEXT(_xlpm.adjustedResult, "yyyy-MM-dd HH:mm"),
    _xlpm.formattedResult
))</f>
        <v>2024-10-02 12:22</v>
      </c>
      <c r="Q193" s="4">
        <f t="shared" si="132"/>
        <v>0</v>
      </c>
      <c r="R193">
        <f>IF('Raw data'!F193="పూర్తి",1,0)</f>
        <v>0</v>
      </c>
      <c r="T193" t="str">
        <f>IF('Raw data'!G193="",T192,TEXT(SUBSTITUTE(SUBSTITUTE('Raw data'!G193, "సూ.ఉ.",""),".",":"), "hh:mm:ss"))</f>
        <v>05:54:00</v>
      </c>
      <c r="U193" t="str">
        <f>IF('Raw data'!H193="",U192,TEXT(SUBSTITUTE(SUBSTITUTE('Raw data'!H193, "సూ.అ.",""),".",":") + TIME(12, 0, 0), "hh:mm:ss"))</f>
        <v>17:48:00</v>
      </c>
    </row>
    <row r="194" spans="1:21" x14ac:dyDescent="0.35">
      <c r="A194" s="1">
        <f t="shared" si="123"/>
        <v>45568</v>
      </c>
      <c r="B194">
        <f t="shared" si="124"/>
        <v>38</v>
      </c>
      <c r="C194">
        <f t="shared" si="122"/>
        <v>1</v>
      </c>
      <c r="D194">
        <f t="shared" si="125"/>
        <v>4</v>
      </c>
      <c r="E194">
        <f t="shared" si="126"/>
        <v>10</v>
      </c>
      <c r="F194">
        <f>IFERROR(INDEX(vaaram!$A$1:$A$8, MATCH('Raw data'!B194, vaaram!$D$1:$D$8, 0)), "Not Found")</f>
        <v>5</v>
      </c>
      <c r="G194">
        <f t="shared" si="127"/>
        <v>7</v>
      </c>
      <c r="H194">
        <f t="shared" si="128"/>
        <v>1</v>
      </c>
      <c r="I194">
        <f>IFERROR(INDEX(thidhi!$A$1:$A$16, MATCH('Raw data'!C194, thidhi!$C$1:$C$16, 0)), "Not Found")</f>
        <v>1</v>
      </c>
      <c r="J194" s="2">
        <f t="shared" si="129"/>
        <v>45567.948379629634</v>
      </c>
      <c r="K194" t="str">
        <f>IF('Raw data'!D194 = "పూర్తి", "", _xlfn.LET(
    _xlpm.RawData, 'Raw data'!D194,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A194 + TIME(_xlpm.HourPart, _xlpm.MinutePart, 0),
    _xlpm.AdjustedTime,
        IF(_xlpm.Prefix = "రా",
            IF(OR(_xlpm.HourPart=12,_xlpm.HourPart&lt;HOUR(T195)),A194+1,A194) + TIME(IF(_xlpm.HourPart &lt;= HOUR(T195), _xlpm.HourPart, _xlpm.HourPart + 12), _xlpm.MinutePart, 0),
        IF(_xlpm.Prefix = "తె",
            _xlpm.BaseTime + 1,
        IF(_xlpm.Prefix = "సా",
            A194 + TIME(12 + _xlpm.HourPart, _xlpm.MinutePart, 0),
        IF(LEFT(_xlpm.RawData, 1) = "ప",
            A194 + TIME(IF(AND(_xlpm.HourPart &gt;= HOUR(T195), _xlpm.HourPart &lt;= 12), _xlpm.HourPart, _xlpm.HourPart + 12), _xlpm.MinutePart, 0),
            _xlpm.BaseTime
        )))),
    _xlpm.isDateTime, ISNUMBER(DATEVALUE(K193)),
    _xlpm.adjustedResult,
        IF(AND(_xlpm.isDateTime, TEXT(_xlpm.AdjustedTime, "yyyy-MM-dd HH:mm") &lt; K193),
            _xlpm.AdjustedTime + 1,
            _xlpm.AdjustedTime),
    _xlpm.formattedResult, TEXT(_xlpm.adjustedResult, "yyyy-MM-dd HH:mm"),
    _xlpm.formattedResult
))</f>
        <v>2024-10-04 00:47</v>
      </c>
      <c r="L194" s="4">
        <f t="shared" si="130"/>
        <v>0</v>
      </c>
      <c r="M194">
        <f>IF('Raw data'!D194="పూర్తి",1,0)</f>
        <v>0</v>
      </c>
      <c r="N194">
        <f>IFERROR(INDEX(nakshatram!$A$1:$A$27, MATCH('Raw data'!E194, nakshatram!$C$1:$C$27, 0)), "Not Found")</f>
        <v>13</v>
      </c>
      <c r="O194" s="2">
        <f t="shared" si="131"/>
        <v>45567.516435185185</v>
      </c>
      <c r="P194" s="2" t="str">
        <f>IF('Raw data'!F194 = "పూర్తి", "", _xlfn.LET(
    _xlpm.RawData, 'Raw data'!F194,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A194 + TIME(_xlpm.HourPart, _xlpm.MinutePart, 0),
    _xlpm.AdjustedTime,
        IF(_xlpm.Prefix = "రా",
            IF(OR(_xlpm.HourPart=12,_xlpm.HourPart&lt;HOUR(T195)),A194+1,A194) + TIME(IF(_xlpm.HourPart &lt;= HOUR(T195), _xlpm.HourPart, _xlpm.HourPart + 12), _xlpm.MinutePart, 0),
        IF(_xlpm.Prefix = "తె",
            _xlpm.BaseTime + 1,
        IF(_xlpm.Prefix = "సా",
            A194 + TIME(12 + _xlpm.HourPart, _xlpm.MinutePart, 0),
        IF(LEFT(_xlpm.RawData, 1) = "ప",
            A194 + TIME(IF(AND(_xlpm.HourPart &gt;= HOUR(T195), _xlpm.HourPart &lt;= 12), _xlpm.HourPart, _xlpm.HourPart + 12), _xlpm.MinutePart, 0),
            _xlpm.BaseTime
        )))),
    _xlpm.isDateTime, ISNUMBER(DATEVALUE(P193)),
    _xlpm.adjustedResult,
        IF(AND(_xlpm.isDateTime, TEXT(_xlpm.AdjustedTime, "yyyy-MM-dd HH:mm") &lt; P193),
            _xlpm.AdjustedTime + 1,
            _xlpm.AdjustedTime),
    _xlpm.formattedResult, TEXT(_xlpm.adjustedResult, "yyyy-MM-dd HH:mm"),
    _xlpm.formattedResult
))</f>
        <v>2024-10-03 14:57</v>
      </c>
      <c r="Q194" s="4">
        <f t="shared" si="132"/>
        <v>0</v>
      </c>
      <c r="R194">
        <f>IF('Raw data'!F194="పూర్తి",1,0)</f>
        <v>0</v>
      </c>
      <c r="T194" t="str">
        <f>IF('Raw data'!G194="",T193,TEXT(SUBSTITUTE(SUBSTITUTE('Raw data'!G194, "సూ.ఉ.",""),".",":"), "hh:mm:ss"))</f>
        <v>05:54:00</v>
      </c>
      <c r="U194" t="str">
        <f>IF('Raw data'!H194="",U193,TEXT(SUBSTITUTE(SUBSTITUTE('Raw data'!H194, "సూ.అ.",""),".",":") + TIME(12, 0, 0), "hh:mm:ss"))</f>
        <v>17:47:00</v>
      </c>
    </row>
    <row r="195" spans="1:21" x14ac:dyDescent="0.35">
      <c r="A195" s="1">
        <f t="shared" si="123"/>
        <v>45569</v>
      </c>
      <c r="B195">
        <f t="shared" si="124"/>
        <v>38</v>
      </c>
      <c r="C195">
        <f t="shared" si="122"/>
        <v>1</v>
      </c>
      <c r="D195">
        <f t="shared" si="125"/>
        <v>4</v>
      </c>
      <c r="E195">
        <f t="shared" si="126"/>
        <v>10</v>
      </c>
      <c r="F195">
        <f>IFERROR(INDEX(vaaram!$A$1:$A$8, MATCH('Raw data'!B195, vaaram!$D$1:$D$8, 0)), "Not Found")</f>
        <v>6</v>
      </c>
      <c r="G195">
        <f t="shared" si="127"/>
        <v>7</v>
      </c>
      <c r="H195">
        <f t="shared" si="128"/>
        <v>1</v>
      </c>
      <c r="I195">
        <f>IFERROR(INDEX(thidhi!$A$1:$A$16, MATCH('Raw data'!C195, thidhi!$C$1:$C$16, 0)), "Not Found")</f>
        <v>2</v>
      </c>
      <c r="J195" s="2">
        <f t="shared" si="129"/>
        <v>45569.033796296295</v>
      </c>
      <c r="K195" t="str">
        <f>IF('Raw data'!D195 = "పూర్తి", "", _xlfn.LET(
    _xlpm.RawData, 'Raw data'!D195,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A195 + TIME(_xlpm.HourPart, _xlpm.MinutePart, 0),
    _xlpm.AdjustedTime,
        IF(_xlpm.Prefix = "రా",
            IF(OR(_xlpm.HourPart=12,_xlpm.HourPart&lt;HOUR(T196)),A195+1,A195) + TIME(IF(_xlpm.HourPart &lt;= HOUR(T196), _xlpm.HourPart, _xlpm.HourPart + 12), _xlpm.MinutePart, 0),
        IF(_xlpm.Prefix = "తె",
            _xlpm.BaseTime + 1,
        IF(_xlpm.Prefix = "సా",
            A195 + TIME(12 + _xlpm.HourPart, _xlpm.MinutePart, 0),
        IF(LEFT(_xlpm.RawData, 1) = "ప",
            A195 + TIME(IF(AND(_xlpm.HourPart &gt;= HOUR(T196), _xlpm.HourPart &lt;= 12), _xlpm.HourPart, _xlpm.HourPart + 12), _xlpm.MinutePart, 0),
            _xlpm.BaseTime
        )))),
    _xlpm.isDateTime, ISNUMBER(DATEVALUE(K194)),
    _xlpm.adjustedResult,
        IF(AND(_xlpm.isDateTime, TEXT(_xlpm.AdjustedTime, "yyyy-MM-dd HH:mm") &lt; K194),
            _xlpm.AdjustedTime + 1,
            _xlpm.AdjustedTime),
    _xlpm.formattedResult, TEXT(_xlpm.adjustedResult, "yyyy-MM-dd HH:mm"),
    _xlpm.formattedResult
))</f>
        <v>2024-10-05 02:47</v>
      </c>
      <c r="L195" s="4">
        <f t="shared" si="130"/>
        <v>0</v>
      </c>
      <c r="M195">
        <f>IF('Raw data'!D195="పూర్తి",1,0)</f>
        <v>0</v>
      </c>
      <c r="N195">
        <f>IFERROR(INDEX(nakshatram!$A$1:$A$27, MATCH('Raw data'!E195, nakshatram!$C$1:$C$27, 0)), "Not Found")</f>
        <v>14</v>
      </c>
      <c r="O195" s="2">
        <f t="shared" si="131"/>
        <v>45568.624074074076</v>
      </c>
      <c r="P195" s="2" t="str">
        <f>IF('Raw data'!F195 = "పూర్తి", "", _xlfn.LET(
    _xlpm.RawData, 'Raw data'!F195,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A195 + TIME(_xlpm.HourPart, _xlpm.MinutePart, 0),
    _xlpm.AdjustedTime,
        IF(_xlpm.Prefix = "రా",
            IF(OR(_xlpm.HourPart=12,_xlpm.HourPart&lt;HOUR(T196)),A195+1,A195) + TIME(IF(_xlpm.HourPart &lt;= HOUR(T196), _xlpm.HourPart, _xlpm.HourPart + 12), _xlpm.MinutePart, 0),
        IF(_xlpm.Prefix = "తె",
            _xlpm.BaseTime + 1,
        IF(_xlpm.Prefix = "సా",
            A195 + TIME(12 + _xlpm.HourPart, _xlpm.MinutePart, 0),
        IF(LEFT(_xlpm.RawData, 1) = "ప",
            A195 + TIME(IF(AND(_xlpm.HourPart &gt;= HOUR(T196), _xlpm.HourPart &lt;= 12), _xlpm.HourPart, _xlpm.HourPart + 12), _xlpm.MinutePart, 0),
            _xlpm.BaseTime
        )))),
    _xlpm.isDateTime, ISNUMBER(DATEVALUE(P194)),
    _xlpm.adjustedResult,
        IF(AND(_xlpm.isDateTime, TEXT(_xlpm.AdjustedTime, "yyyy-MM-dd HH:mm") &lt; P194),
            _xlpm.AdjustedTime + 1,
            _xlpm.AdjustedTime),
    _xlpm.formattedResult, TEXT(_xlpm.adjustedResult, "yyyy-MM-dd HH:mm"),
    _xlpm.formattedResult
))</f>
        <v>2024-10-04 17:31</v>
      </c>
      <c r="Q195" s="4">
        <f t="shared" si="132"/>
        <v>0</v>
      </c>
      <c r="R195">
        <f>IF('Raw data'!F195="పూర్తి",1,0)</f>
        <v>0</v>
      </c>
      <c r="T195" t="str">
        <f>IF('Raw data'!G195="",T194,TEXT(SUBSTITUTE(SUBSTITUTE('Raw data'!G195, "సూ.ఉ.",""),".",":"), "hh:mm:ss"))</f>
        <v>05:54:00</v>
      </c>
      <c r="U195" t="str">
        <f>IF('Raw data'!H195="",U194,TEXT(SUBSTITUTE(SUBSTITUTE('Raw data'!H195, "సూ.అ.",""),".",":") + TIME(12, 0, 0), "hh:mm:ss"))</f>
        <v>17:46:00</v>
      </c>
    </row>
    <row r="196" spans="1:21" x14ac:dyDescent="0.35">
      <c r="A196" s="1">
        <f t="shared" si="123"/>
        <v>45570</v>
      </c>
      <c r="B196">
        <f t="shared" si="124"/>
        <v>38</v>
      </c>
      <c r="C196">
        <f t="shared" ref="C196:C259" si="133">C195</f>
        <v>1</v>
      </c>
      <c r="D196">
        <f t="shared" si="125"/>
        <v>4</v>
      </c>
      <c r="E196">
        <f t="shared" si="126"/>
        <v>10</v>
      </c>
      <c r="F196">
        <f>IFERROR(INDEX(vaaram!$A$1:$A$8, MATCH('Raw data'!B196, vaaram!$D$1:$D$8, 0)), "Not Found")</f>
        <v>7</v>
      </c>
      <c r="G196">
        <f t="shared" si="127"/>
        <v>7</v>
      </c>
      <c r="H196">
        <f t="shared" si="128"/>
        <v>1</v>
      </c>
      <c r="I196">
        <f>IFERROR(INDEX(thidhi!$A$1:$A$16, MATCH('Raw data'!C196, thidhi!$C$1:$C$16, 0)), "Not Found")</f>
        <v>3</v>
      </c>
      <c r="J196" s="2">
        <f t="shared" si="129"/>
        <v>45570.117129629631</v>
      </c>
      <c r="K196" t="str">
        <f>IF('Raw data'!D196 = "పూర్తి", "", _xlfn.LET(
    _xlpm.RawData, 'Raw data'!D196,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A196 + TIME(_xlpm.HourPart, _xlpm.MinutePart, 0),
    _xlpm.AdjustedTime,
        IF(_xlpm.Prefix = "రా",
            IF(OR(_xlpm.HourPart=12,_xlpm.HourPart&lt;HOUR(T197)),A196+1,A196) + TIME(IF(_xlpm.HourPart &lt;= HOUR(T197), _xlpm.HourPart, _xlpm.HourPart + 12), _xlpm.MinutePart, 0),
        IF(_xlpm.Prefix = "తె",
            _xlpm.BaseTime + 1,
        IF(_xlpm.Prefix = "సా",
            A196 + TIME(12 + _xlpm.HourPart, _xlpm.MinutePart, 0),
        IF(LEFT(_xlpm.RawData, 1) = "ప",
            A196 + TIME(IF(AND(_xlpm.HourPart &gt;= HOUR(T197), _xlpm.HourPart &lt;= 12), _xlpm.HourPart, _xlpm.HourPart + 12), _xlpm.MinutePart, 0),
            _xlpm.BaseTime
        )))),
    _xlpm.isDateTime, ISNUMBER(DATEVALUE(K195)),
    _xlpm.adjustedResult,
        IF(AND(_xlpm.isDateTime, TEXT(_xlpm.AdjustedTime, "yyyy-MM-dd HH:mm") &lt; K195),
            _xlpm.AdjustedTime + 1,
            _xlpm.AdjustedTime),
    _xlpm.formattedResult, TEXT(_xlpm.adjustedResult, "yyyy-MM-dd HH:mm"),
    _xlpm.formattedResult
))</f>
        <v>2024-10-06 04:32</v>
      </c>
      <c r="L196" s="4">
        <f t="shared" si="130"/>
        <v>0</v>
      </c>
      <c r="M196">
        <f>IF('Raw data'!D196="పూర్తి",1,0)</f>
        <v>0</v>
      </c>
      <c r="N196">
        <f>IFERROR(INDEX(nakshatram!$A$1:$A$27, MATCH('Raw data'!E196, nakshatram!$C$1:$C$27, 0)), "Not Found")</f>
        <v>15</v>
      </c>
      <c r="O196" s="2">
        <f t="shared" si="131"/>
        <v>45569.73101851852</v>
      </c>
      <c r="P196" s="2" t="str">
        <f>IF('Raw data'!F196 = "పూర్తి", "", _xlfn.LET(
    _xlpm.RawData, 'Raw data'!F196,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A196 + TIME(_xlpm.HourPart, _xlpm.MinutePart, 0),
    _xlpm.AdjustedTime,
        IF(_xlpm.Prefix = "రా",
            IF(OR(_xlpm.HourPart=12,_xlpm.HourPart&lt;HOUR(T197)),A196+1,A196) + TIME(IF(_xlpm.HourPart &lt;= HOUR(T197), _xlpm.HourPart, _xlpm.HourPart + 12), _xlpm.MinutePart, 0),
        IF(_xlpm.Prefix = "తె",
            _xlpm.BaseTime + 1,
        IF(_xlpm.Prefix = "సా",
            A196 + TIME(12 + _xlpm.HourPart, _xlpm.MinutePart, 0),
        IF(LEFT(_xlpm.RawData, 1) = "ప",
            A196 + TIME(IF(AND(_xlpm.HourPart &gt;= HOUR(T197), _xlpm.HourPart &lt;= 12), _xlpm.HourPart, _xlpm.HourPart + 12), _xlpm.MinutePart, 0),
            _xlpm.BaseTime
        )))),
    _xlpm.isDateTime, ISNUMBER(DATEVALUE(P195)),
    _xlpm.adjustedResult,
        IF(AND(_xlpm.isDateTime, TEXT(_xlpm.AdjustedTime, "yyyy-MM-dd HH:mm") &lt; P195),
            _xlpm.AdjustedTime + 1,
            _xlpm.AdjustedTime),
    _xlpm.formattedResult, TEXT(_xlpm.adjustedResult, "yyyy-MM-dd HH:mm"),
    _xlpm.formattedResult
))</f>
        <v>2024-10-05 19:53</v>
      </c>
      <c r="Q196" s="4">
        <f t="shared" si="132"/>
        <v>0</v>
      </c>
      <c r="R196">
        <f>IF('Raw data'!F196="పూర్తి",1,0)</f>
        <v>0</v>
      </c>
      <c r="T196" t="str">
        <f>IF('Raw data'!G196="",T195,TEXT(SUBSTITUTE(SUBSTITUTE('Raw data'!G196, "సూ.ఉ.",""),".",":"), "hh:mm:ss"))</f>
        <v>05:54:00</v>
      </c>
      <c r="U196" t="str">
        <f>IF('Raw data'!H196="",U195,TEXT(SUBSTITUTE(SUBSTITUTE('Raw data'!H196, "సూ.అ.",""),".",":") + TIME(12, 0, 0), "hh:mm:ss"))</f>
        <v>17:46:00</v>
      </c>
    </row>
    <row r="197" spans="1:21" x14ac:dyDescent="0.35">
      <c r="A197" s="1">
        <f t="shared" si="123"/>
        <v>45571</v>
      </c>
      <c r="B197">
        <f t="shared" si="124"/>
        <v>38</v>
      </c>
      <c r="C197">
        <f t="shared" si="133"/>
        <v>1</v>
      </c>
      <c r="D197">
        <f t="shared" si="125"/>
        <v>4</v>
      </c>
      <c r="E197">
        <f t="shared" si="126"/>
        <v>10</v>
      </c>
      <c r="F197">
        <f>IFERROR(INDEX(vaaram!$A$1:$A$8, MATCH('Raw data'!B197, vaaram!$D$1:$D$8, 0)), "Not Found")</f>
        <v>1</v>
      </c>
      <c r="G197">
        <f t="shared" si="127"/>
        <v>7</v>
      </c>
      <c r="H197">
        <f t="shared" si="128"/>
        <v>1</v>
      </c>
      <c r="I197">
        <f>IFERROR(INDEX(thidhi!$A$1:$A$16, MATCH('Raw data'!C197, thidhi!$C$1:$C$16, 0)), "Not Found")</f>
        <v>4</v>
      </c>
      <c r="J197" s="2">
        <f t="shared" si="129"/>
        <v>45571.190046296295</v>
      </c>
      <c r="K197" t="str">
        <f>IF('Raw data'!D197 = "పూర్తి", "", _xlfn.LET(
    _xlpm.RawData, 'Raw data'!D197,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A197 + TIME(_xlpm.HourPart, _xlpm.MinutePart, 0),
    _xlpm.AdjustedTime,
        IF(_xlpm.Prefix = "రా",
            IF(OR(_xlpm.HourPart=12,_xlpm.HourPart&lt;HOUR(T198)),A197+1,A197) + TIME(IF(_xlpm.HourPart &lt;= HOUR(T198), _xlpm.HourPart, _xlpm.HourPart + 12), _xlpm.MinutePart, 0),
        IF(_xlpm.Prefix = "తె",
            _xlpm.BaseTime + 1,
        IF(_xlpm.Prefix = "సా",
            A197 + TIME(12 + _xlpm.HourPart, _xlpm.MinutePart, 0),
        IF(LEFT(_xlpm.RawData, 1) = "ప",
            A197 + TIME(IF(AND(_xlpm.HourPart &gt;= HOUR(T198), _xlpm.HourPart &lt;= 12), _xlpm.HourPart, _xlpm.HourPart + 12), _xlpm.MinutePart, 0),
            _xlpm.BaseTime
        )))),
    _xlpm.isDateTime, ISNUMBER(DATEVALUE(K196)),
    _xlpm.adjustedResult,
        IF(AND(_xlpm.isDateTime, TEXT(_xlpm.AdjustedTime, "yyyy-MM-dd HH:mm") &lt; K196),
            _xlpm.AdjustedTime + 1,
            _xlpm.AdjustedTime),
    _xlpm.formattedResult, TEXT(_xlpm.adjustedResult, "yyyy-MM-dd HH:mm"),
    _xlpm.formattedResult
))</f>
        <v/>
      </c>
      <c r="L197" s="4">
        <f t="shared" si="130"/>
        <v>0</v>
      </c>
      <c r="M197">
        <f>IF('Raw data'!D197="పూర్తి",1,0)</f>
        <v>1</v>
      </c>
      <c r="N197">
        <f>IFERROR(INDEX(nakshatram!$A$1:$A$27, MATCH('Raw data'!E197, nakshatram!$C$1:$C$27, 0)), "Not Found")</f>
        <v>16</v>
      </c>
      <c r="O197" s="2">
        <f t="shared" si="131"/>
        <v>45570.829629629632</v>
      </c>
      <c r="P197" s="2" t="str">
        <f>IF('Raw data'!F197 = "పూర్తి", "", _xlfn.LET(
    _xlpm.RawData, 'Raw data'!F197,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A197 + TIME(_xlpm.HourPart, _xlpm.MinutePart, 0),
    _xlpm.AdjustedTime,
        IF(_xlpm.Prefix = "రా",
            IF(OR(_xlpm.HourPart=12,_xlpm.HourPart&lt;HOUR(T198)),A197+1,A197) + TIME(IF(_xlpm.HourPart &lt;= HOUR(T198), _xlpm.HourPart, _xlpm.HourPart + 12), _xlpm.MinutePart, 0),
        IF(_xlpm.Prefix = "తె",
            _xlpm.BaseTime + 1,
        IF(_xlpm.Prefix = "సా",
            A197 + TIME(12 + _xlpm.HourPart, _xlpm.MinutePart, 0),
        IF(LEFT(_xlpm.RawData, 1) = "ప",
            A197 + TIME(IF(AND(_xlpm.HourPart &gt;= HOUR(T198), _xlpm.HourPart &lt;= 12), _xlpm.HourPart, _xlpm.HourPart + 12), _xlpm.MinutePart, 0),
            _xlpm.BaseTime
        )))),
    _xlpm.isDateTime, ISNUMBER(DATEVALUE(P196)),
    _xlpm.adjustedResult,
        IF(AND(_xlpm.isDateTime, TEXT(_xlpm.AdjustedTime, "yyyy-MM-dd HH:mm") &lt; P196),
            _xlpm.AdjustedTime + 1,
            _xlpm.AdjustedTime),
    _xlpm.formattedResult, TEXT(_xlpm.adjustedResult, "yyyy-MM-dd HH:mm"),
    _xlpm.formattedResult
))</f>
        <v>2024-10-06 21:58</v>
      </c>
      <c r="Q197" s="4">
        <f t="shared" si="132"/>
        <v>0</v>
      </c>
      <c r="R197">
        <f>IF('Raw data'!F197="పూర్తి",1,0)</f>
        <v>0</v>
      </c>
      <c r="T197" t="str">
        <f>IF('Raw data'!G197="",T196,TEXT(SUBSTITUTE(SUBSTITUTE('Raw data'!G197, "సూ.ఉ.",""),".",":"), "hh:mm:ss"))</f>
        <v>05:54:00</v>
      </c>
      <c r="U197" t="str">
        <f>IF('Raw data'!H197="",U196,TEXT(SUBSTITUTE(SUBSTITUTE('Raw data'!H197, "సూ.అ.",""),".",":") + TIME(12, 0, 0), "hh:mm:ss"))</f>
        <v>17:45:00</v>
      </c>
    </row>
    <row r="198" spans="1:21" x14ac:dyDescent="0.35">
      <c r="A198" s="1">
        <f t="shared" si="123"/>
        <v>45572</v>
      </c>
      <c r="B198">
        <f t="shared" si="124"/>
        <v>38</v>
      </c>
      <c r="C198">
        <f t="shared" si="133"/>
        <v>1</v>
      </c>
      <c r="D198">
        <f t="shared" si="125"/>
        <v>4</v>
      </c>
      <c r="E198">
        <f t="shared" si="126"/>
        <v>10</v>
      </c>
      <c r="F198">
        <f>IFERROR(INDEX(vaaram!$A$1:$A$8, MATCH('Raw data'!B198, vaaram!$D$1:$D$8, 0)), "Not Found")</f>
        <v>2</v>
      </c>
      <c r="G198">
        <f t="shared" si="127"/>
        <v>7</v>
      </c>
      <c r="H198">
        <f t="shared" si="128"/>
        <v>1</v>
      </c>
      <c r="I198">
        <f>IFERROR(INDEX(thidhi!$A$1:$A$16, MATCH('Raw data'!C198, thidhi!$C$1:$C$16, 0)), "Not Found")</f>
        <v>4</v>
      </c>
      <c r="J198" s="2" t="str">
        <f t="shared" si="129"/>
        <v/>
      </c>
      <c r="K198" t="str">
        <f>IF('Raw data'!D198 = "పూర్తి", "", _xlfn.LET(
    _xlpm.RawData, 'Raw data'!D198,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A198 + TIME(_xlpm.HourPart, _xlpm.MinutePart, 0),
    _xlpm.AdjustedTime,
        IF(_xlpm.Prefix = "రా",
            IF(OR(_xlpm.HourPart=12,_xlpm.HourPart&lt;HOUR(T199)),A198+1,A198) + TIME(IF(_xlpm.HourPart &lt;= HOUR(T199), _xlpm.HourPart, _xlpm.HourPart + 12), _xlpm.MinutePart, 0),
        IF(_xlpm.Prefix = "తె",
            _xlpm.BaseTime + 1,
        IF(_xlpm.Prefix = "సా",
            A198 + TIME(12 + _xlpm.HourPart, _xlpm.MinutePart, 0),
        IF(LEFT(_xlpm.RawData, 1) = "ప",
            A198 + TIME(IF(AND(_xlpm.HourPart &gt;= HOUR(T199), _xlpm.HourPart &lt;= 12), _xlpm.HourPart, _xlpm.HourPart + 12), _xlpm.MinutePart, 0),
            _xlpm.BaseTime
        )))),
    _xlpm.isDateTime, ISNUMBER(DATEVALUE(K197)),
    _xlpm.adjustedResult,
        IF(AND(_xlpm.isDateTime, TEXT(_xlpm.AdjustedTime, "yyyy-MM-dd HH:mm") &lt; K197),
            _xlpm.AdjustedTime + 1,
            _xlpm.AdjustedTime),
    _xlpm.formattedResult, TEXT(_xlpm.adjustedResult, "yyyy-MM-dd HH:mm"),
    _xlpm.formattedResult
))</f>
        <v>2024-10-07 06:01</v>
      </c>
      <c r="L198" s="4">
        <f t="shared" si="130"/>
        <v>0</v>
      </c>
      <c r="M198">
        <f>IF('Raw data'!D198="పూర్తి",1,0)</f>
        <v>0</v>
      </c>
      <c r="N198">
        <f>IFERROR(INDEX(nakshatram!$A$1:$A$27, MATCH('Raw data'!E198, nakshatram!$C$1:$C$27, 0)), "Not Found")</f>
        <v>17</v>
      </c>
      <c r="O198" s="2">
        <f t="shared" si="131"/>
        <v>45571.916435185187</v>
      </c>
      <c r="P198" s="2" t="str">
        <f>IF('Raw data'!F198 = "పూర్తి", "", _xlfn.LET(
    _xlpm.RawData, 'Raw data'!F198,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A198 + TIME(_xlpm.HourPart, _xlpm.MinutePart, 0),
    _xlpm.AdjustedTime,
        IF(_xlpm.Prefix = "రా",
            IF(OR(_xlpm.HourPart=12,_xlpm.HourPart&lt;HOUR(T199)),A198+1,A198) + TIME(IF(_xlpm.HourPart &lt;= HOUR(T199), _xlpm.HourPart, _xlpm.HourPart + 12), _xlpm.MinutePart, 0),
        IF(_xlpm.Prefix = "తె",
            _xlpm.BaseTime + 1,
        IF(_xlpm.Prefix = "సా",
            A198 + TIME(12 + _xlpm.HourPart, _xlpm.MinutePart, 0),
        IF(LEFT(_xlpm.RawData, 1) = "ప",
            A198 + TIME(IF(AND(_xlpm.HourPart &gt;= HOUR(T199), _xlpm.HourPart &lt;= 12), _xlpm.HourPart, _xlpm.HourPart + 12), _xlpm.MinutePart, 0),
            _xlpm.BaseTime
        )))),
    _xlpm.isDateTime, ISNUMBER(DATEVALUE(P197)),
    _xlpm.adjustedResult,
        IF(AND(_xlpm.isDateTime, TEXT(_xlpm.AdjustedTime, "yyyy-MM-dd HH:mm") &lt; P197),
            _xlpm.AdjustedTime + 1,
            _xlpm.AdjustedTime),
    _xlpm.formattedResult, TEXT(_xlpm.adjustedResult, "yyyy-MM-dd HH:mm"),
    _xlpm.formattedResult
))</f>
        <v>2024-10-07 23:36</v>
      </c>
      <c r="Q198" s="4">
        <f t="shared" si="132"/>
        <v>0</v>
      </c>
      <c r="R198">
        <f>IF('Raw data'!F198="పూర్తి",1,0)</f>
        <v>0</v>
      </c>
      <c r="T198" t="str">
        <f>IF('Raw data'!G198="",T197,TEXT(SUBSTITUTE(SUBSTITUTE('Raw data'!G198, "సూ.ఉ.",""),".",":"), "hh:mm:ss"))</f>
        <v>05:54:00</v>
      </c>
      <c r="U198" t="str">
        <f>IF('Raw data'!H198="",U197,TEXT(SUBSTITUTE(SUBSTITUTE('Raw data'!H198, "సూ.అ.",""),".",":") + TIME(12, 0, 0), "hh:mm:ss"))</f>
        <v>17:45:00</v>
      </c>
    </row>
    <row r="199" spans="1:21" x14ac:dyDescent="0.35">
      <c r="A199" s="1">
        <f t="shared" si="123"/>
        <v>45573</v>
      </c>
      <c r="B199">
        <f t="shared" si="124"/>
        <v>38</v>
      </c>
      <c r="C199">
        <f t="shared" si="133"/>
        <v>1</v>
      </c>
      <c r="D199">
        <f t="shared" si="125"/>
        <v>4</v>
      </c>
      <c r="E199">
        <f t="shared" si="126"/>
        <v>10</v>
      </c>
      <c r="F199">
        <f>IFERROR(INDEX(vaaram!$A$1:$A$8, MATCH('Raw data'!B199, vaaram!$D$1:$D$8, 0)), "Not Found")</f>
        <v>3</v>
      </c>
      <c r="G199">
        <f t="shared" si="127"/>
        <v>7</v>
      </c>
      <c r="H199">
        <f t="shared" si="128"/>
        <v>1</v>
      </c>
      <c r="I199">
        <f>IFERROR(INDEX(thidhi!$A$1:$A$16, MATCH('Raw data'!C199, thidhi!$C$1:$C$16, 0)), "Not Found")</f>
        <v>5</v>
      </c>
      <c r="J199" s="2">
        <f t="shared" si="129"/>
        <v>45572.251851851855</v>
      </c>
      <c r="K199" t="str">
        <f>IF('Raw data'!D199 = "పూర్తి", "", _xlfn.LET(
    _xlpm.RawData, 'Raw data'!D199,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A199 + TIME(_xlpm.HourPart, _xlpm.MinutePart, 0),
    _xlpm.AdjustedTime,
        IF(_xlpm.Prefix = "రా",
            IF(OR(_xlpm.HourPart=12,_xlpm.HourPart&lt;HOUR(T200)),A199+1,A199) + TIME(IF(_xlpm.HourPart &lt;= HOUR(T200), _xlpm.HourPart, _xlpm.HourPart + 12), _xlpm.MinutePart, 0),
        IF(_xlpm.Prefix = "తె",
            _xlpm.BaseTime + 1,
        IF(_xlpm.Prefix = "సా",
            A199 + TIME(12 + _xlpm.HourPart, _xlpm.MinutePart, 0),
        IF(LEFT(_xlpm.RawData, 1) = "ప",
            A199 + TIME(IF(AND(_xlpm.HourPart &gt;= HOUR(T200), _xlpm.HourPart &lt;= 12), _xlpm.HourPart, _xlpm.HourPart + 12), _xlpm.MinutePart, 0),
            _xlpm.BaseTime
        )))),
    _xlpm.isDateTime, ISNUMBER(DATEVALUE(K198)),
    _xlpm.adjustedResult,
        IF(AND(_xlpm.isDateTime, TEXT(_xlpm.AdjustedTime, "yyyy-MM-dd HH:mm") &lt; K198),
            _xlpm.AdjustedTime + 1,
            _xlpm.AdjustedTime),
    _xlpm.formattedResult, TEXT(_xlpm.adjustedResult, "yyyy-MM-dd HH:mm"),
    _xlpm.formattedResult
))</f>
        <v>2024-10-08 06:59</v>
      </c>
      <c r="L199" s="4">
        <f t="shared" si="130"/>
        <v>0</v>
      </c>
      <c r="M199">
        <f>IF('Raw data'!D199="పూర్తి",1,0)</f>
        <v>0</v>
      </c>
      <c r="N199">
        <f>IFERROR(INDEX(nakshatram!$A$1:$A$27, MATCH('Raw data'!E199, nakshatram!$C$1:$C$27, 0)), "Not Found")</f>
        <v>18</v>
      </c>
      <c r="O199" s="2">
        <f t="shared" si="131"/>
        <v>45572.984490740739</v>
      </c>
      <c r="P199" s="2" t="str">
        <f>IF('Raw data'!F199 = "పూర్తి", "", _xlfn.LET(
    _xlpm.RawData, 'Raw data'!F199,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A199 + TIME(_xlpm.HourPart, _xlpm.MinutePart, 0),
    _xlpm.AdjustedTime,
        IF(_xlpm.Prefix = "రా",
            IF(OR(_xlpm.HourPart=12,_xlpm.HourPart&lt;HOUR(T200)),A199+1,A199) + TIME(IF(_xlpm.HourPart &lt;= HOUR(T200), _xlpm.HourPart, _xlpm.HourPart + 12), _xlpm.MinutePart, 0),
        IF(_xlpm.Prefix = "తె",
            _xlpm.BaseTime + 1,
        IF(_xlpm.Prefix = "సా",
            A199 + TIME(12 + _xlpm.HourPart, _xlpm.MinutePart, 0),
        IF(LEFT(_xlpm.RawData, 1) = "ప",
            A199 + TIME(IF(AND(_xlpm.HourPart &gt;= HOUR(T200), _xlpm.HourPart &lt;= 12), _xlpm.HourPart, _xlpm.HourPart + 12), _xlpm.MinutePart, 0),
            _xlpm.BaseTime
        )))),
    _xlpm.isDateTime, ISNUMBER(DATEVALUE(P198)),
    _xlpm.adjustedResult,
        IF(AND(_xlpm.isDateTime, TEXT(_xlpm.AdjustedTime, "yyyy-MM-dd HH:mm") &lt; P198),
            _xlpm.AdjustedTime + 1,
            _xlpm.AdjustedTime),
    _xlpm.formattedResult, TEXT(_xlpm.adjustedResult, "yyyy-MM-dd HH:mm"),
    _xlpm.formattedResult
))</f>
        <v>2024-10-09 00:48</v>
      </c>
      <c r="Q199" s="4">
        <f t="shared" si="132"/>
        <v>0</v>
      </c>
      <c r="R199">
        <f>IF('Raw data'!F199="పూర్తి",1,0)</f>
        <v>0</v>
      </c>
      <c r="T199" t="str">
        <f>IF('Raw data'!G199="",T198,TEXT(SUBSTITUTE(SUBSTITUTE('Raw data'!G199, "సూ.ఉ.",""),".",":"), "hh:mm:ss"))</f>
        <v>05:54:00</v>
      </c>
      <c r="U199" t="str">
        <f>IF('Raw data'!H199="",U198,TEXT(SUBSTITUTE(SUBSTITUTE('Raw data'!H199, "సూ.అ.",""),".",":") + TIME(12, 0, 0), "hh:mm:ss"))</f>
        <v>17:45:00</v>
      </c>
    </row>
    <row r="200" spans="1:21" x14ac:dyDescent="0.35">
      <c r="A200" s="1">
        <f t="shared" si="123"/>
        <v>45574</v>
      </c>
      <c r="B200">
        <f t="shared" si="124"/>
        <v>38</v>
      </c>
      <c r="C200">
        <f t="shared" si="133"/>
        <v>1</v>
      </c>
      <c r="D200">
        <f t="shared" si="125"/>
        <v>4</v>
      </c>
      <c r="E200">
        <f t="shared" si="126"/>
        <v>10</v>
      </c>
      <c r="F200">
        <f>IFERROR(INDEX(vaaram!$A$1:$A$8, MATCH('Raw data'!B200, vaaram!$D$1:$D$8, 0)), "Not Found")</f>
        <v>4</v>
      </c>
      <c r="G200">
        <f t="shared" si="127"/>
        <v>7</v>
      </c>
      <c r="H200">
        <f t="shared" si="128"/>
        <v>1</v>
      </c>
      <c r="I200">
        <f>IFERROR(INDEX(thidhi!$A$1:$A$16, MATCH('Raw data'!C200, thidhi!$C$1:$C$16, 0)), "Not Found")</f>
        <v>6</v>
      </c>
      <c r="J200" s="2">
        <f t="shared" si="129"/>
        <v>45573.292129629634</v>
      </c>
      <c r="K200" t="str">
        <f>IF('Raw data'!D200 = "పూర్తి", "", _xlfn.LET(
    _xlpm.RawData, 'Raw data'!D200,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A200 + TIME(_xlpm.HourPart, _xlpm.MinutePart, 0),
    _xlpm.AdjustedTime,
        IF(_xlpm.Prefix = "రా",
            IF(OR(_xlpm.HourPart=12,_xlpm.HourPart&lt;HOUR(T201)),A200+1,A200) + TIME(IF(_xlpm.HourPart &lt;= HOUR(T201), _xlpm.HourPart, _xlpm.HourPart + 12), _xlpm.MinutePart, 0),
        IF(_xlpm.Prefix = "తె",
            _xlpm.BaseTime + 1,
        IF(_xlpm.Prefix = "సా",
            A200 + TIME(12 + _xlpm.HourPart, _xlpm.MinutePart, 0),
        IF(LEFT(_xlpm.RawData, 1) = "ప",
            A200 + TIME(IF(AND(_xlpm.HourPart &gt;= HOUR(T201), _xlpm.HourPart &lt;= 12), _xlpm.HourPart, _xlpm.HourPart + 12), _xlpm.MinutePart, 0),
            _xlpm.BaseTime
        )))),
    _xlpm.isDateTime, ISNUMBER(DATEVALUE(K199)),
    _xlpm.adjustedResult,
        IF(AND(_xlpm.isDateTime, TEXT(_xlpm.AdjustedTime, "yyyy-MM-dd HH:mm") &lt; K199),
            _xlpm.AdjustedTime + 1,
            _xlpm.AdjustedTime),
    _xlpm.formattedResult, TEXT(_xlpm.adjustedResult, "yyyy-MM-dd HH:mm"),
    _xlpm.formattedResult
))</f>
        <v>2024-10-09 07:24</v>
      </c>
      <c r="L200" s="4">
        <f t="shared" si="130"/>
        <v>0</v>
      </c>
      <c r="M200">
        <f>IF('Raw data'!D200="పూర్తి",1,0)</f>
        <v>0</v>
      </c>
      <c r="N200">
        <f>IFERROR(INDEX(nakshatram!$A$1:$A$27, MATCH('Raw data'!E200, nakshatram!$C$1:$C$27, 0)), "Not Found")</f>
        <v>19</v>
      </c>
      <c r="O200" s="2">
        <f t="shared" si="131"/>
        <v>45574.034490740742</v>
      </c>
      <c r="P200" s="2" t="str">
        <f>IF('Raw data'!F200 = "పూర్తి", "", _xlfn.LET(
    _xlpm.RawData, 'Raw data'!F200,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A200 + TIME(_xlpm.HourPart, _xlpm.MinutePart, 0),
    _xlpm.AdjustedTime,
        IF(_xlpm.Prefix = "రా",
            IF(OR(_xlpm.HourPart=12,_xlpm.HourPart&lt;HOUR(T201)),A200+1,A200) + TIME(IF(_xlpm.HourPart &lt;= HOUR(T201), _xlpm.HourPart, _xlpm.HourPart + 12), _xlpm.MinutePart, 0),
        IF(_xlpm.Prefix = "తె",
            _xlpm.BaseTime + 1,
        IF(_xlpm.Prefix = "సా",
            A200 + TIME(12 + _xlpm.HourPart, _xlpm.MinutePart, 0),
        IF(LEFT(_xlpm.RawData, 1) = "ప",
            A200 + TIME(IF(AND(_xlpm.HourPart &gt;= HOUR(T201), _xlpm.HourPart &lt;= 12), _xlpm.HourPart, _xlpm.HourPart + 12), _xlpm.MinutePart, 0),
            _xlpm.BaseTime
        )))),
    _xlpm.isDateTime, ISNUMBER(DATEVALUE(P199)),
    _xlpm.adjustedResult,
        IF(AND(_xlpm.isDateTime, TEXT(_xlpm.AdjustedTime, "yyyy-MM-dd HH:mm") &lt; P199),
            _xlpm.AdjustedTime + 1,
            _xlpm.AdjustedTime),
    _xlpm.formattedResult, TEXT(_xlpm.adjustedResult, "yyyy-MM-dd HH:mm"),
    _xlpm.formattedResult
))</f>
        <v>2024-10-10 01:29</v>
      </c>
      <c r="Q200" s="4">
        <f t="shared" si="132"/>
        <v>0</v>
      </c>
      <c r="R200">
        <f>IF('Raw data'!F200="పూర్తి",1,0)</f>
        <v>0</v>
      </c>
      <c r="T200" t="str">
        <f>IF('Raw data'!G200="",T199,TEXT(SUBSTITUTE(SUBSTITUTE('Raw data'!G200, "సూ.ఉ.",""),".",":"), "hh:mm:ss"))</f>
        <v>05:55:00</v>
      </c>
      <c r="U200" t="str">
        <f>IF('Raw data'!H200="",U199,TEXT(SUBSTITUTE(SUBSTITUTE('Raw data'!H200, "సూ.అ.",""),".",":") + TIME(12, 0, 0), "hh:mm:ss"))</f>
        <v>17:41:00</v>
      </c>
    </row>
    <row r="201" spans="1:21" x14ac:dyDescent="0.35">
      <c r="A201" s="1">
        <f t="shared" si="123"/>
        <v>45575</v>
      </c>
      <c r="B201">
        <f t="shared" si="124"/>
        <v>38</v>
      </c>
      <c r="C201">
        <f t="shared" si="133"/>
        <v>1</v>
      </c>
      <c r="D201">
        <f t="shared" si="125"/>
        <v>4</v>
      </c>
      <c r="E201">
        <f t="shared" si="126"/>
        <v>10</v>
      </c>
      <c r="F201">
        <f>IFERROR(INDEX(vaaram!$A$1:$A$8, MATCH('Raw data'!B201, vaaram!$D$1:$D$8, 0)), "Not Found")</f>
        <v>5</v>
      </c>
      <c r="G201">
        <f t="shared" si="127"/>
        <v>7</v>
      </c>
      <c r="H201">
        <f t="shared" si="128"/>
        <v>1</v>
      </c>
      <c r="I201">
        <f>IFERROR(INDEX(thidhi!$A$1:$A$16, MATCH('Raw data'!C201, thidhi!$C$1:$C$16, 0)), "Not Found")</f>
        <v>7</v>
      </c>
      <c r="J201" s="2">
        <f t="shared" si="129"/>
        <v>45574.309490740743</v>
      </c>
      <c r="K201" t="str">
        <f>IF('Raw data'!D201 = "పూర్తి", "", _xlfn.LET(
    _xlpm.RawData, 'Raw data'!D201,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A201 + TIME(_xlpm.HourPart, _xlpm.MinutePart, 0),
    _xlpm.AdjustedTime,
        IF(_xlpm.Prefix = "రా",
            IF(OR(_xlpm.HourPart=12,_xlpm.HourPart&lt;HOUR(T202)),A201+1,A201) + TIME(IF(_xlpm.HourPart &lt;= HOUR(T202), _xlpm.HourPart, _xlpm.HourPart + 12), _xlpm.MinutePart, 0),
        IF(_xlpm.Prefix = "తె",
            _xlpm.BaseTime + 1,
        IF(_xlpm.Prefix = "సా",
            A201 + TIME(12 + _xlpm.HourPart, _xlpm.MinutePart, 0),
        IF(LEFT(_xlpm.RawData, 1) = "ప",
            A201 + TIME(IF(AND(_xlpm.HourPart &gt;= HOUR(T202), _xlpm.HourPart &lt;= 12), _xlpm.HourPart, _xlpm.HourPart + 12), _xlpm.MinutePart, 0),
            _xlpm.BaseTime
        )))),
    _xlpm.isDateTime, ISNUMBER(DATEVALUE(K200)),
    _xlpm.adjustedResult,
        IF(AND(_xlpm.isDateTime, TEXT(_xlpm.AdjustedTime, "yyyy-MM-dd HH:mm") &lt; K200),
            _xlpm.AdjustedTime + 1,
            _xlpm.AdjustedTime),
    _xlpm.formattedResult, TEXT(_xlpm.adjustedResult, "yyyy-MM-dd HH:mm"),
    _xlpm.formattedResult
))</f>
        <v>2024-10-10 07:18</v>
      </c>
      <c r="L201" s="4">
        <f t="shared" si="130"/>
        <v>0</v>
      </c>
      <c r="M201">
        <f>IF('Raw data'!D201="పూర్తి",1,0)</f>
        <v>0</v>
      </c>
      <c r="N201">
        <f>IFERROR(INDEX(nakshatram!$A$1:$A$27, MATCH('Raw data'!E201, nakshatram!$C$1:$C$27, 0)), "Not Found")</f>
        <v>20</v>
      </c>
      <c r="O201" s="2">
        <f t="shared" si="131"/>
        <v>45575.062962962962</v>
      </c>
      <c r="P201" s="2" t="str">
        <f>IF('Raw data'!F201 = "పూర్తి", "", _xlfn.LET(
    _xlpm.RawData, 'Raw data'!F201,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A201 + TIME(_xlpm.HourPart, _xlpm.MinutePart, 0),
    _xlpm.AdjustedTime,
        IF(_xlpm.Prefix = "రా",
            IF(OR(_xlpm.HourPart=12,_xlpm.HourPart&lt;HOUR(T202)),A201+1,A201) + TIME(IF(_xlpm.HourPart &lt;= HOUR(T202), _xlpm.HourPart, _xlpm.HourPart + 12), _xlpm.MinutePart, 0),
        IF(_xlpm.Prefix = "తె",
            _xlpm.BaseTime + 1,
        IF(_xlpm.Prefix = "సా",
            A201 + TIME(12 + _xlpm.HourPart, _xlpm.MinutePart, 0),
        IF(LEFT(_xlpm.RawData, 1) = "ప",
            A201 + TIME(IF(AND(_xlpm.HourPart &gt;= HOUR(T202), _xlpm.HourPart &lt;= 12), _xlpm.HourPart, _xlpm.HourPart + 12), _xlpm.MinutePart, 0),
            _xlpm.BaseTime
        )))),
    _xlpm.isDateTime, ISNUMBER(DATEVALUE(P200)),
    _xlpm.adjustedResult,
        IF(AND(_xlpm.isDateTime, TEXT(_xlpm.AdjustedTime, "yyyy-MM-dd HH:mm") &lt; P200),
            _xlpm.AdjustedTime + 1,
            _xlpm.AdjustedTime),
    _xlpm.formattedResult, TEXT(_xlpm.adjustedResult, "yyyy-MM-dd HH:mm"),
    _xlpm.formattedResult
))</f>
        <v>2024-10-11 01:41</v>
      </c>
      <c r="Q201" s="4">
        <f t="shared" si="132"/>
        <v>0</v>
      </c>
      <c r="R201">
        <f>IF('Raw data'!F201="పూర్తి",1,0)</f>
        <v>0</v>
      </c>
      <c r="T201" t="str">
        <f>IF('Raw data'!G201="",T200,TEXT(SUBSTITUTE(SUBSTITUTE('Raw data'!G201, "సూ.ఉ.",""),".",":"), "hh:mm:ss"))</f>
        <v>05:55:00</v>
      </c>
      <c r="U201" t="str">
        <f>IF('Raw data'!H201="",U200,TEXT(SUBSTITUTE(SUBSTITUTE('Raw data'!H201, "సూ.అ.",""),".",":") + TIME(12, 0, 0), "hh:mm:ss"))</f>
        <v>17:40:00</v>
      </c>
    </row>
    <row r="202" spans="1:21" x14ac:dyDescent="0.35">
      <c r="A202" s="1">
        <f t="shared" si="123"/>
        <v>45576</v>
      </c>
      <c r="B202">
        <f t="shared" si="124"/>
        <v>38</v>
      </c>
      <c r="C202">
        <f t="shared" si="133"/>
        <v>1</v>
      </c>
      <c r="D202">
        <f t="shared" si="125"/>
        <v>4</v>
      </c>
      <c r="E202">
        <f t="shared" si="126"/>
        <v>10</v>
      </c>
      <c r="F202">
        <f>IFERROR(INDEX(vaaram!$A$1:$A$8, MATCH('Raw data'!B202, vaaram!$D$1:$D$8, 0)), "Not Found")</f>
        <v>6</v>
      </c>
      <c r="G202">
        <f t="shared" si="127"/>
        <v>7</v>
      </c>
      <c r="H202">
        <f t="shared" si="128"/>
        <v>1</v>
      </c>
      <c r="I202">
        <f>IFERROR(INDEX(thidhi!$A$1:$A$16, MATCH('Raw data'!C202, thidhi!$C$1:$C$16, 0)), "Not Found")</f>
        <v>8</v>
      </c>
      <c r="J202" s="2">
        <f t="shared" si="129"/>
        <v>45575.305324074077</v>
      </c>
      <c r="K202" t="str">
        <f>IF('Raw data'!D202 = "పూర్తి", "", _xlfn.LET(
    _xlpm.RawData, 'Raw data'!D202,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A202 + TIME(_xlpm.HourPart, _xlpm.MinutePart, 0),
    _xlpm.AdjustedTime,
        IF(_xlpm.Prefix = "రా",
            IF(OR(_xlpm.HourPart=12,_xlpm.HourPart&lt;HOUR(T203)),A202+1,A202) + TIME(IF(_xlpm.HourPart &lt;= HOUR(T203), _xlpm.HourPart, _xlpm.HourPart + 12), _xlpm.MinutePart, 0),
        IF(_xlpm.Prefix = "తె",
            _xlpm.BaseTime + 1,
        IF(_xlpm.Prefix = "సా",
            A202 + TIME(12 + _xlpm.HourPart, _xlpm.MinutePart, 0),
        IF(LEFT(_xlpm.RawData, 1) = "ప",
            A202 + TIME(IF(AND(_xlpm.HourPart &gt;= HOUR(T203), _xlpm.HourPart &lt;= 12), _xlpm.HourPart, _xlpm.HourPart + 12), _xlpm.MinutePart, 0),
            _xlpm.BaseTime
        )))),
    _xlpm.isDateTime, ISNUMBER(DATEVALUE(K201)),
    _xlpm.adjustedResult,
        IF(AND(_xlpm.isDateTime, TEXT(_xlpm.AdjustedTime, "yyyy-MM-dd HH:mm") &lt; K201),
            _xlpm.AdjustedTime + 1,
            _xlpm.AdjustedTime),
    _xlpm.formattedResult, TEXT(_xlpm.adjustedResult, "yyyy-MM-dd HH:mm"),
    _xlpm.formattedResult
))</f>
        <v>2024-10-11 06:45</v>
      </c>
      <c r="L202" s="4">
        <f t="shared" si="130"/>
        <v>1</v>
      </c>
      <c r="M202">
        <f>IF('Raw data'!D202="పూర్తి",1,0)</f>
        <v>0</v>
      </c>
      <c r="N202">
        <f>IFERROR(INDEX(nakshatram!$A$1:$A$27, MATCH('Raw data'!E202, nakshatram!$C$1:$C$27, 0)), "Not Found")</f>
        <v>21</v>
      </c>
      <c r="O202" s="2">
        <f t="shared" si="131"/>
        <v>45576.071296296301</v>
      </c>
      <c r="P202" s="2" t="str">
        <f>IF('Raw data'!F202 = "పూర్తి", "", _xlfn.LET(
    _xlpm.RawData, 'Raw data'!F202,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A202 + TIME(_xlpm.HourPart, _xlpm.MinutePart, 0),
    _xlpm.AdjustedTime,
        IF(_xlpm.Prefix = "రా",
            IF(OR(_xlpm.HourPart=12,_xlpm.HourPart&lt;HOUR(T203)),A202+1,A202) + TIME(IF(_xlpm.HourPart &lt;= HOUR(T203), _xlpm.HourPart, _xlpm.HourPart + 12), _xlpm.MinutePart, 0),
        IF(_xlpm.Prefix = "తె",
            _xlpm.BaseTime + 1,
        IF(_xlpm.Prefix = "సా",
            A202 + TIME(12 + _xlpm.HourPart, _xlpm.MinutePart, 0),
        IF(LEFT(_xlpm.RawData, 1) = "ప",
            A202 + TIME(IF(AND(_xlpm.HourPart &gt;= HOUR(T203), _xlpm.HourPart &lt;= 12), _xlpm.HourPart, _xlpm.HourPart + 12), _xlpm.MinutePart, 0),
            _xlpm.BaseTime
        )))),
    _xlpm.isDateTime, ISNUMBER(DATEVALUE(P201)),
    _xlpm.adjustedResult,
        IF(AND(_xlpm.isDateTime, TEXT(_xlpm.AdjustedTime, "yyyy-MM-dd HH:mm") &lt; P201),
            _xlpm.AdjustedTime + 1,
            _xlpm.AdjustedTime),
    _xlpm.formattedResult, TEXT(_xlpm.adjustedResult, "yyyy-MM-dd HH:mm"),
    _xlpm.formattedResult
))</f>
        <v>2024-10-12 01:25</v>
      </c>
      <c r="Q202" s="4">
        <f t="shared" si="132"/>
        <v>0</v>
      </c>
      <c r="R202">
        <f>IF('Raw data'!F202="పూర్తి",1,0)</f>
        <v>0</v>
      </c>
      <c r="T202" t="str">
        <f>IF('Raw data'!G202="",T201,TEXT(SUBSTITUTE(SUBSTITUTE('Raw data'!G202, "సూ.ఉ.",""),".",":"), "hh:mm:ss"))</f>
        <v>05:55:00</v>
      </c>
      <c r="U202" t="str">
        <f>IF('Raw data'!H202="",U201,TEXT(SUBSTITUTE(SUBSTITUTE('Raw data'!H202, "సూ.అ.",""),".",":") + TIME(12, 0, 0), "hh:mm:ss"))</f>
        <v>17:39:00</v>
      </c>
    </row>
    <row r="203" spans="1:21" x14ac:dyDescent="0.35">
      <c r="A203" s="1">
        <f t="shared" si="123"/>
        <v>45576</v>
      </c>
      <c r="B203">
        <f t="shared" si="124"/>
        <v>38</v>
      </c>
      <c r="C203">
        <f t="shared" si="133"/>
        <v>1</v>
      </c>
      <c r="D203">
        <f t="shared" si="125"/>
        <v>4</v>
      </c>
      <c r="E203">
        <f t="shared" si="126"/>
        <v>10</v>
      </c>
      <c r="F203">
        <f>IFERROR(INDEX(vaaram!$A$1:$A$8, MATCH('Raw data'!B203, vaaram!$D$1:$D$8, 0)), "Not Found")</f>
        <v>6</v>
      </c>
      <c r="G203">
        <f t="shared" si="127"/>
        <v>7</v>
      </c>
      <c r="H203">
        <f t="shared" si="128"/>
        <v>1</v>
      </c>
      <c r="I203">
        <f>IFERROR(INDEX(thidhi!$A$1:$A$16, MATCH('Raw data'!C203, thidhi!$C$1:$C$16, 0)), "Not Found")</f>
        <v>9</v>
      </c>
      <c r="J203" s="2">
        <f t="shared" si="129"/>
        <v>45576.282407407409</v>
      </c>
      <c r="K203" t="str">
        <f>IF('Raw data'!D203 = "పూర్తి", "", _xlfn.LET(
    _xlpm.RawData, 'Raw data'!D203,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A203 + TIME(_xlpm.HourPart, _xlpm.MinutePart, 0),
    _xlpm.AdjustedTime,
        IF(_xlpm.Prefix = "రా",
            IF(OR(_xlpm.HourPart=12,_xlpm.HourPart&lt;HOUR(T204)),A203+1,A203) + TIME(IF(_xlpm.HourPart &lt;= HOUR(T204), _xlpm.HourPart, _xlpm.HourPart + 12), _xlpm.MinutePart, 0),
        IF(_xlpm.Prefix = "తె",
            _xlpm.BaseTime + 1,
        IF(_xlpm.Prefix = "సా",
            A203 + TIME(12 + _xlpm.HourPart, _xlpm.MinutePart, 0),
        IF(LEFT(_xlpm.RawData, 1) = "ప",
            A203 + TIME(IF(AND(_xlpm.HourPart &gt;= HOUR(T204), _xlpm.HourPart &lt;= 12), _xlpm.HourPart, _xlpm.HourPart + 12), _xlpm.MinutePart, 0),
            _xlpm.BaseTime
        )))),
    _xlpm.isDateTime, ISNUMBER(DATEVALUE(K202)),
    _xlpm.adjustedResult,
        IF(AND(_xlpm.isDateTime, TEXT(_xlpm.AdjustedTime, "yyyy-MM-dd HH:mm") &lt; K202),
            _xlpm.AdjustedTime + 1,
            _xlpm.AdjustedTime),
    _xlpm.formattedResult, TEXT(_xlpm.adjustedResult, "yyyy-MM-dd HH:mm"),
    _xlpm.formattedResult
))</f>
        <v>2024-10-12 05:37</v>
      </c>
      <c r="L203" s="4">
        <f t="shared" si="130"/>
        <v>0</v>
      </c>
      <c r="M203">
        <f>IF('Raw data'!D203="పూర్తి",1,0)</f>
        <v>0</v>
      </c>
      <c r="N203">
        <f>IFERROR(INDEX(nakshatram!$A$1:$A$27, MATCH('Raw data'!E203, nakshatram!$C$1:$C$27, 0)), "Not Found")</f>
        <v>21</v>
      </c>
      <c r="O203" s="2">
        <f t="shared" si="131"/>
        <v>45576.071296296301</v>
      </c>
      <c r="P203" s="2" t="str">
        <f>IF('Raw data'!F203 = "పూర్తి", "", _xlfn.LET(
    _xlpm.RawData, 'Raw data'!F203,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A203 + TIME(_xlpm.HourPart, _xlpm.MinutePart, 0),
    _xlpm.AdjustedTime,
        IF(_xlpm.Prefix = "రా",
            IF(OR(_xlpm.HourPart=12,_xlpm.HourPart&lt;HOUR(T204)),A203+1,A203) + TIME(IF(_xlpm.HourPart &lt;= HOUR(T204), _xlpm.HourPart, _xlpm.HourPart + 12), _xlpm.MinutePart, 0),
        IF(_xlpm.Prefix = "తె",
            _xlpm.BaseTime + 1,
        IF(_xlpm.Prefix = "సా",
            A203 + TIME(12 + _xlpm.HourPart, _xlpm.MinutePart, 0),
        IF(LEFT(_xlpm.RawData, 1) = "ప",
            A203 + TIME(IF(AND(_xlpm.HourPart &gt;= HOUR(T204), _xlpm.HourPart &lt;= 12), _xlpm.HourPart, _xlpm.HourPart + 12), _xlpm.MinutePart, 0),
            _xlpm.BaseTime
        )))),
    _xlpm.isDateTime, ISNUMBER(DATEVALUE(P202)),
    _xlpm.adjustedResult,
        IF(AND(_xlpm.isDateTime, TEXT(_xlpm.AdjustedTime, "yyyy-MM-dd HH:mm") &lt; P202),
            _xlpm.AdjustedTime + 1,
            _xlpm.AdjustedTime),
    _xlpm.formattedResult, TEXT(_xlpm.adjustedResult, "yyyy-MM-dd HH:mm"),
    _xlpm.formattedResult
))</f>
        <v>2024-10-12 01:25</v>
      </c>
      <c r="Q203" s="4">
        <f t="shared" si="132"/>
        <v>0</v>
      </c>
      <c r="R203">
        <f>IF('Raw data'!F203="పూర్తి",1,0)</f>
        <v>0</v>
      </c>
      <c r="T203" t="str">
        <f>IF('Raw data'!G203="",T202,TEXT(SUBSTITUTE(SUBSTITUTE('Raw data'!G203, "సూ.ఉ.",""),".",":"), "hh:mm:ss"))</f>
        <v>05:55:00</v>
      </c>
      <c r="U203" t="str">
        <f>IF('Raw data'!H203="",U202,TEXT(SUBSTITUTE(SUBSTITUTE('Raw data'!H203, "సూ.అ.",""),".",":") + TIME(12, 0, 0), "hh:mm:ss"))</f>
        <v>17:39:00</v>
      </c>
    </row>
    <row r="204" spans="1:21" x14ac:dyDescent="0.35">
      <c r="A204" s="1">
        <f t="shared" si="123"/>
        <v>45577</v>
      </c>
      <c r="B204">
        <f t="shared" si="124"/>
        <v>38</v>
      </c>
      <c r="C204">
        <f t="shared" si="133"/>
        <v>1</v>
      </c>
      <c r="D204">
        <f t="shared" si="125"/>
        <v>4</v>
      </c>
      <c r="E204">
        <f t="shared" si="126"/>
        <v>10</v>
      </c>
      <c r="F204">
        <f>IFERROR(INDEX(vaaram!$A$1:$A$8, MATCH('Raw data'!B204, vaaram!$D$1:$D$8, 0)), "Not Found")</f>
        <v>7</v>
      </c>
      <c r="G204">
        <f t="shared" si="127"/>
        <v>7</v>
      </c>
      <c r="H204">
        <f t="shared" si="128"/>
        <v>1</v>
      </c>
      <c r="I204">
        <f>IFERROR(INDEX(thidhi!$A$1:$A$16, MATCH('Raw data'!C204, thidhi!$C$1:$C$16, 0)), "Not Found")</f>
        <v>10</v>
      </c>
      <c r="J204" s="2">
        <f t="shared" si="129"/>
        <v>45577.235185185185</v>
      </c>
      <c r="K204" t="str">
        <f>IF('Raw data'!D204 = "పూర్తి", "", _xlfn.LET(
    _xlpm.RawData, 'Raw data'!D204,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A204 + TIME(_xlpm.HourPart, _xlpm.MinutePart, 0),
    _xlpm.AdjustedTime,
        IF(_xlpm.Prefix = "రా",
            IF(OR(_xlpm.HourPart=12,_xlpm.HourPart&lt;HOUR(T205)),A204+1,A204) + TIME(IF(_xlpm.HourPart &lt;= HOUR(T205), _xlpm.HourPart, _xlpm.HourPart + 12), _xlpm.MinutePart, 0),
        IF(_xlpm.Prefix = "తె",
            _xlpm.BaseTime + 1,
        IF(_xlpm.Prefix = "సా",
            A204 + TIME(12 + _xlpm.HourPart, _xlpm.MinutePart, 0),
        IF(LEFT(_xlpm.RawData, 1) = "ప",
            A204 + TIME(IF(AND(_xlpm.HourPart &gt;= HOUR(T205), _xlpm.HourPart &lt;= 12), _xlpm.HourPart, _xlpm.HourPart + 12), _xlpm.MinutePart, 0),
            _xlpm.BaseTime
        )))),
    _xlpm.isDateTime, ISNUMBER(DATEVALUE(K203)),
    _xlpm.adjustedResult,
        IF(AND(_xlpm.isDateTime, TEXT(_xlpm.AdjustedTime, "yyyy-MM-dd HH:mm") &lt; K203),
            _xlpm.AdjustedTime + 1,
            _xlpm.AdjustedTime),
    _xlpm.formattedResult, TEXT(_xlpm.adjustedResult, "yyyy-MM-dd HH:mm"),
    _xlpm.formattedResult
))</f>
        <v>2024-10-13 04:11</v>
      </c>
      <c r="L204" s="4">
        <f t="shared" si="130"/>
        <v>0</v>
      </c>
      <c r="M204">
        <f>IF('Raw data'!D204="పూర్తి",1,0)</f>
        <v>0</v>
      </c>
      <c r="N204">
        <f>IFERROR(INDEX(nakshatram!$A$1:$A$27, MATCH('Raw data'!E204, nakshatram!$C$1:$C$27, 0)), "Not Found")</f>
        <v>22</v>
      </c>
      <c r="O204" s="2">
        <f t="shared" si="131"/>
        <v>45577.06018518519</v>
      </c>
      <c r="P204" s="2" t="str">
        <f>IF('Raw data'!F204 = "పూర్తి", "", _xlfn.LET(
    _xlpm.RawData, 'Raw data'!F204,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A204 + TIME(_xlpm.HourPart, _xlpm.MinutePart, 0),
    _xlpm.AdjustedTime,
        IF(_xlpm.Prefix = "రా",
            IF(OR(_xlpm.HourPart=12,_xlpm.HourPart&lt;HOUR(T205)),A204+1,A204) + TIME(IF(_xlpm.HourPart &lt;= HOUR(T205), _xlpm.HourPart, _xlpm.HourPart + 12), _xlpm.MinutePart, 0),
        IF(_xlpm.Prefix = "తె",
            _xlpm.BaseTime + 1,
        IF(_xlpm.Prefix = "సా",
            A204 + TIME(12 + _xlpm.HourPart, _xlpm.MinutePart, 0),
        IF(LEFT(_xlpm.RawData, 1) = "ప",
            A204 + TIME(IF(AND(_xlpm.HourPart &gt;= HOUR(T205), _xlpm.HourPart &lt;= 12), _xlpm.HourPart, _xlpm.HourPart + 12), _xlpm.MinutePart, 0),
            _xlpm.BaseTime
        )))),
    _xlpm.isDateTime, ISNUMBER(DATEVALUE(P203)),
    _xlpm.adjustedResult,
        IF(AND(_xlpm.isDateTime, TEXT(_xlpm.AdjustedTime, "yyyy-MM-dd HH:mm") &lt; P203),
            _xlpm.AdjustedTime + 1,
            _xlpm.AdjustedTime),
    _xlpm.formattedResult, TEXT(_xlpm.adjustedResult, "yyyy-MM-dd HH:mm"),
    _xlpm.formattedResult
))</f>
        <v>2024-10-13 00:45</v>
      </c>
      <c r="Q204" s="4">
        <f t="shared" si="132"/>
        <v>0</v>
      </c>
      <c r="R204">
        <f>IF('Raw data'!F204="పూర్తి",1,0)</f>
        <v>0</v>
      </c>
      <c r="T204" t="str">
        <f>IF('Raw data'!G204="",T203,TEXT(SUBSTITUTE(SUBSTITUTE('Raw data'!G204, "సూ.ఉ.",""),".",":"), "hh:mm:ss"))</f>
        <v>05:55:00</v>
      </c>
      <c r="U204" t="str">
        <f>IF('Raw data'!H204="",U203,TEXT(SUBSTITUTE(SUBSTITUTE('Raw data'!H204, "సూ.అ.",""),".",":") + TIME(12, 0, 0), "hh:mm:ss"))</f>
        <v>17:39:00</v>
      </c>
    </row>
    <row r="205" spans="1:21" x14ac:dyDescent="0.35">
      <c r="A205" s="1">
        <f t="shared" si="123"/>
        <v>45578</v>
      </c>
      <c r="B205">
        <f t="shared" si="124"/>
        <v>38</v>
      </c>
      <c r="C205">
        <f t="shared" si="133"/>
        <v>1</v>
      </c>
      <c r="D205">
        <f t="shared" si="125"/>
        <v>4</v>
      </c>
      <c r="E205">
        <f t="shared" si="126"/>
        <v>10</v>
      </c>
      <c r="F205">
        <f>IFERROR(INDEX(vaaram!$A$1:$A$8, MATCH('Raw data'!B205, vaaram!$D$1:$D$8, 0)), "Not Found")</f>
        <v>1</v>
      </c>
      <c r="G205">
        <f t="shared" si="127"/>
        <v>7</v>
      </c>
      <c r="H205">
        <f t="shared" si="128"/>
        <v>1</v>
      </c>
      <c r="I205">
        <f>IFERROR(INDEX(thidhi!$A$1:$A$16, MATCH('Raw data'!C205, thidhi!$C$1:$C$16, 0)), "Not Found")</f>
        <v>11</v>
      </c>
      <c r="J205" s="2">
        <f t="shared" si="129"/>
        <v>45578.175462962965</v>
      </c>
      <c r="K205" t="str">
        <f>IF('Raw data'!D205 = "పూర్తి", "", _xlfn.LET(
    _xlpm.RawData, 'Raw data'!D205,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A205 + TIME(_xlpm.HourPart, _xlpm.MinutePart, 0),
    _xlpm.AdjustedTime,
        IF(_xlpm.Prefix = "రా",
            IF(OR(_xlpm.HourPart=12,_xlpm.HourPart&lt;HOUR(T206)),A205+1,A205) + TIME(IF(_xlpm.HourPart &lt;= HOUR(T206), _xlpm.HourPart, _xlpm.HourPart + 12), _xlpm.MinutePart, 0),
        IF(_xlpm.Prefix = "తె",
            _xlpm.BaseTime + 1,
        IF(_xlpm.Prefix = "సా",
            A205 + TIME(12 + _xlpm.HourPart, _xlpm.MinutePart, 0),
        IF(LEFT(_xlpm.RawData, 1) = "ప",
            A205 + TIME(IF(AND(_xlpm.HourPart &gt;= HOUR(T206), _xlpm.HourPart &lt;= 12), _xlpm.HourPart, _xlpm.HourPart + 12), _xlpm.MinutePart, 0),
            _xlpm.BaseTime
        )))),
    _xlpm.isDateTime, ISNUMBER(DATEVALUE(K204)),
    _xlpm.adjustedResult,
        IF(AND(_xlpm.isDateTime, TEXT(_xlpm.AdjustedTime, "yyyy-MM-dd HH:mm") &lt; K204),
            _xlpm.AdjustedTime + 1,
            _xlpm.AdjustedTime),
    _xlpm.formattedResult, TEXT(_xlpm.adjustedResult, "yyyy-MM-dd HH:mm"),
    _xlpm.formattedResult
))</f>
        <v>2024-10-14 02:25</v>
      </c>
      <c r="L205" s="4">
        <f t="shared" si="130"/>
        <v>0</v>
      </c>
      <c r="M205">
        <f>IF('Raw data'!D205="పూర్తి",1,0)</f>
        <v>0</v>
      </c>
      <c r="N205">
        <f>IFERROR(INDEX(nakshatram!$A$1:$A$27, MATCH('Raw data'!E205, nakshatram!$C$1:$C$27, 0)), "Not Found")</f>
        <v>23</v>
      </c>
      <c r="O205" s="2">
        <f t="shared" si="131"/>
        <v>45578.032407407409</v>
      </c>
      <c r="P205" s="2" t="str">
        <f>IF('Raw data'!F205 = "పూర్తి", "", _xlfn.LET(
    _xlpm.RawData, 'Raw data'!F205,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A205 + TIME(_xlpm.HourPart, _xlpm.MinutePart, 0),
    _xlpm.AdjustedTime,
        IF(_xlpm.Prefix = "రా",
            IF(OR(_xlpm.HourPart=12,_xlpm.HourPart&lt;HOUR(T206)),A205+1,A205) + TIME(IF(_xlpm.HourPart &lt;= HOUR(T206), _xlpm.HourPart, _xlpm.HourPart + 12), _xlpm.MinutePart, 0),
        IF(_xlpm.Prefix = "తె",
            _xlpm.BaseTime + 1,
        IF(_xlpm.Prefix = "సా",
            A205 + TIME(12 + _xlpm.HourPart, _xlpm.MinutePart, 0),
        IF(LEFT(_xlpm.RawData, 1) = "ప",
            A205 + TIME(IF(AND(_xlpm.HourPart &gt;= HOUR(T206), _xlpm.HourPart &lt;= 12), _xlpm.HourPart, _xlpm.HourPart + 12), _xlpm.MinutePart, 0),
            _xlpm.BaseTime
        )))),
    _xlpm.isDateTime, ISNUMBER(DATEVALUE(P204)),
    _xlpm.adjustedResult,
        IF(AND(_xlpm.isDateTime, TEXT(_xlpm.AdjustedTime, "yyyy-MM-dd HH:mm") &lt; P204),
            _xlpm.AdjustedTime + 1,
            _xlpm.AdjustedTime),
    _xlpm.formattedResult, TEXT(_xlpm.adjustedResult, "yyyy-MM-dd HH:mm"),
    _xlpm.formattedResult
))</f>
        <v>2024-10-13 23:45</v>
      </c>
      <c r="Q205" s="4">
        <f t="shared" si="132"/>
        <v>0</v>
      </c>
      <c r="R205">
        <f>IF('Raw data'!F205="పూర్తి",1,0)</f>
        <v>0</v>
      </c>
      <c r="T205" t="str">
        <f>IF('Raw data'!G205="",T204,TEXT(SUBSTITUTE(SUBSTITUTE('Raw data'!G205, "సూ.ఉ.",""),".",":"), "hh:mm:ss"))</f>
        <v>05:55:00</v>
      </c>
      <c r="U205" t="str">
        <f>IF('Raw data'!H205="",U204,TEXT(SUBSTITUTE(SUBSTITUTE('Raw data'!H205, "సూ.అ.",""),".",":") + TIME(12, 0, 0), "hh:mm:ss"))</f>
        <v>17:39:00</v>
      </c>
    </row>
    <row r="206" spans="1:21" x14ac:dyDescent="0.35">
      <c r="A206" s="1">
        <f t="shared" si="123"/>
        <v>45579</v>
      </c>
      <c r="B206">
        <f t="shared" si="124"/>
        <v>38</v>
      </c>
      <c r="C206">
        <f t="shared" si="133"/>
        <v>1</v>
      </c>
      <c r="D206">
        <f t="shared" si="125"/>
        <v>4</v>
      </c>
      <c r="E206">
        <f t="shared" si="126"/>
        <v>10</v>
      </c>
      <c r="F206">
        <f>IFERROR(INDEX(vaaram!$A$1:$A$8, MATCH('Raw data'!B206, vaaram!$D$1:$D$8, 0)), "Not Found")</f>
        <v>2</v>
      </c>
      <c r="G206">
        <f t="shared" si="127"/>
        <v>7</v>
      </c>
      <c r="H206">
        <f t="shared" si="128"/>
        <v>1</v>
      </c>
      <c r="I206">
        <f>IFERROR(INDEX(thidhi!$A$1:$A$16, MATCH('Raw data'!C206, thidhi!$C$1:$C$16, 0)), "Not Found")</f>
        <v>12</v>
      </c>
      <c r="J206" s="2">
        <f t="shared" si="129"/>
        <v>45579.101851851854</v>
      </c>
      <c r="K206" t="str">
        <f>IF('Raw data'!D206 = "పూర్తి", "", _xlfn.LET(
    _xlpm.RawData, 'Raw data'!D206,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A206 + TIME(_xlpm.HourPart, _xlpm.MinutePart, 0),
    _xlpm.AdjustedTime,
        IF(_xlpm.Prefix = "రా",
            IF(OR(_xlpm.HourPart=12,_xlpm.HourPart&lt;HOUR(T207)),A206+1,A206) + TIME(IF(_xlpm.HourPart &lt;= HOUR(T207), _xlpm.HourPart, _xlpm.HourPart + 12), _xlpm.MinutePart, 0),
        IF(_xlpm.Prefix = "తె",
            _xlpm.BaseTime + 1,
        IF(_xlpm.Prefix = "సా",
            A206 + TIME(12 + _xlpm.HourPart, _xlpm.MinutePart, 0),
        IF(LEFT(_xlpm.RawData, 1) = "ప",
            A206 + TIME(IF(AND(_xlpm.HourPart &gt;= HOUR(T207), _xlpm.HourPart &lt;= 12), _xlpm.HourPart, _xlpm.HourPart + 12), _xlpm.MinutePart, 0),
            _xlpm.BaseTime
        )))),
    _xlpm.isDateTime, ISNUMBER(DATEVALUE(K205)),
    _xlpm.adjustedResult,
        IF(AND(_xlpm.isDateTime, TEXT(_xlpm.AdjustedTime, "yyyy-MM-dd HH:mm") &lt; K205),
            _xlpm.AdjustedTime + 1,
            _xlpm.AdjustedTime),
    _xlpm.formattedResult, TEXT(_xlpm.adjustedResult, "yyyy-MM-dd HH:mm"),
    _xlpm.formattedResult
))</f>
        <v>2024-10-15 00:23</v>
      </c>
      <c r="L206" s="4">
        <f t="shared" si="130"/>
        <v>0</v>
      </c>
      <c r="M206">
        <f>IF('Raw data'!D206="పూర్తి",1,0)</f>
        <v>0</v>
      </c>
      <c r="N206">
        <f>IFERROR(INDEX(nakshatram!$A$1:$A$27, MATCH('Raw data'!E206, nakshatram!$C$1:$C$27, 0)), "Not Found")</f>
        <v>24</v>
      </c>
      <c r="O206" s="2">
        <f t="shared" si="131"/>
        <v>45578.990740740745</v>
      </c>
      <c r="P206" s="2" t="str">
        <f>IF('Raw data'!F206 = "పూర్తి", "", _xlfn.LET(
    _xlpm.RawData, 'Raw data'!F206,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A206 + TIME(_xlpm.HourPart, _xlpm.MinutePart, 0),
    _xlpm.AdjustedTime,
        IF(_xlpm.Prefix = "రా",
            IF(OR(_xlpm.HourPart=12,_xlpm.HourPart&lt;HOUR(T207)),A206+1,A206) + TIME(IF(_xlpm.HourPart &lt;= HOUR(T207), _xlpm.HourPart, _xlpm.HourPart + 12), _xlpm.MinutePart, 0),
        IF(_xlpm.Prefix = "తె",
            _xlpm.BaseTime + 1,
        IF(_xlpm.Prefix = "సా",
            A206 + TIME(12 + _xlpm.HourPart, _xlpm.MinutePart, 0),
        IF(LEFT(_xlpm.RawData, 1) = "ప",
            A206 + TIME(IF(AND(_xlpm.HourPart &gt;= HOUR(T207), _xlpm.HourPart &lt;= 12), _xlpm.HourPart, _xlpm.HourPart + 12), _xlpm.MinutePart, 0),
            _xlpm.BaseTime
        )))),
    _xlpm.isDateTime, ISNUMBER(DATEVALUE(P205)),
    _xlpm.adjustedResult,
        IF(AND(_xlpm.isDateTime, TEXT(_xlpm.AdjustedTime, "yyyy-MM-dd HH:mm") &lt; P205),
            _xlpm.AdjustedTime + 1,
            _xlpm.AdjustedTime),
    _xlpm.formattedResult, TEXT(_xlpm.adjustedResult, "yyyy-MM-dd HH:mm"),
    _xlpm.formattedResult
))</f>
        <v>2024-10-14 22:28</v>
      </c>
      <c r="Q206" s="4">
        <f t="shared" si="132"/>
        <v>0</v>
      </c>
      <c r="R206">
        <f>IF('Raw data'!F206="పూర్తి",1,0)</f>
        <v>0</v>
      </c>
      <c r="T206" t="str">
        <f>IF('Raw data'!G206="",T205,TEXT(SUBSTITUTE(SUBSTITUTE('Raw data'!G206, "సూ.ఉ.",""),".",":"), "hh:mm:ss"))</f>
        <v>05:56:00</v>
      </c>
      <c r="U206" t="str">
        <f>IF('Raw data'!H206="",U205,TEXT(SUBSTITUTE(SUBSTITUTE('Raw data'!H206, "సూ.అ.",""),".",":") + TIME(12, 0, 0), "hh:mm:ss"))</f>
        <v>17:37:00</v>
      </c>
    </row>
    <row r="207" spans="1:21" x14ac:dyDescent="0.35">
      <c r="A207" s="1">
        <f t="shared" si="123"/>
        <v>45580</v>
      </c>
      <c r="B207">
        <f t="shared" si="124"/>
        <v>38</v>
      </c>
      <c r="C207">
        <f t="shared" si="133"/>
        <v>1</v>
      </c>
      <c r="D207">
        <f t="shared" si="125"/>
        <v>4</v>
      </c>
      <c r="E207">
        <f t="shared" si="126"/>
        <v>10</v>
      </c>
      <c r="F207">
        <f>IFERROR(INDEX(vaaram!$A$1:$A$8, MATCH('Raw data'!B207, vaaram!$D$1:$D$8, 0)), "Not Found")</f>
        <v>3</v>
      </c>
      <c r="G207">
        <f t="shared" si="127"/>
        <v>7</v>
      </c>
      <c r="H207">
        <f t="shared" si="128"/>
        <v>1</v>
      </c>
      <c r="I207">
        <f>IFERROR(INDEX(thidhi!$A$1:$A$16, MATCH('Raw data'!C207, thidhi!$C$1:$C$16, 0)), "Not Found")</f>
        <v>13</v>
      </c>
      <c r="J207" s="2">
        <f t="shared" si="129"/>
        <v>45580.017129629632</v>
      </c>
      <c r="K207" t="str">
        <f>IF('Raw data'!D207 = "పూర్తి", "", _xlfn.LET(
    _xlpm.RawData, 'Raw data'!D207,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A207 + TIME(_xlpm.HourPart, _xlpm.MinutePart, 0),
    _xlpm.AdjustedTime,
        IF(_xlpm.Prefix = "రా",
            IF(OR(_xlpm.HourPart=12,_xlpm.HourPart&lt;HOUR(T208)),A207+1,A207) + TIME(IF(_xlpm.HourPart &lt;= HOUR(T208), _xlpm.HourPart, _xlpm.HourPart + 12), _xlpm.MinutePart, 0),
        IF(_xlpm.Prefix = "తె",
            _xlpm.BaseTime + 1,
        IF(_xlpm.Prefix = "సా",
            A207 + TIME(12 + _xlpm.HourPart, _xlpm.MinutePart, 0),
        IF(LEFT(_xlpm.RawData, 1) = "ప",
            A207 + TIME(IF(AND(_xlpm.HourPart &gt;= HOUR(T208), _xlpm.HourPart &lt;= 12), _xlpm.HourPart, _xlpm.HourPart + 12), _xlpm.MinutePart, 0),
            _xlpm.BaseTime
        )))),
    _xlpm.isDateTime, ISNUMBER(DATEVALUE(K206)),
    _xlpm.adjustedResult,
        IF(AND(_xlpm.isDateTime, TEXT(_xlpm.AdjustedTime, "yyyy-MM-dd HH:mm") &lt; K206),
            _xlpm.AdjustedTime + 1,
            _xlpm.AdjustedTime),
    _xlpm.formattedResult, TEXT(_xlpm.adjustedResult, "yyyy-MM-dd HH:mm"),
    _xlpm.formattedResult
))</f>
        <v>2024-10-15 22:09</v>
      </c>
      <c r="L207" s="4">
        <f t="shared" si="130"/>
        <v>0</v>
      </c>
      <c r="M207">
        <f>IF('Raw data'!D207="పూర్తి",1,0)</f>
        <v>0</v>
      </c>
      <c r="N207">
        <f>IFERROR(INDEX(nakshatram!$A$1:$A$27, MATCH('Raw data'!E207, nakshatram!$C$1:$C$27, 0)), "Not Found")</f>
        <v>25</v>
      </c>
      <c r="O207" s="2">
        <f t="shared" si="131"/>
        <v>45579.937268518523</v>
      </c>
      <c r="P207" s="2" t="str">
        <f>IF('Raw data'!F207 = "పూర్తి", "", _xlfn.LET(
    _xlpm.RawData, 'Raw data'!F207,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A207 + TIME(_xlpm.HourPart, _xlpm.MinutePart, 0),
    _xlpm.AdjustedTime,
        IF(_xlpm.Prefix = "రా",
            IF(OR(_xlpm.HourPart=12,_xlpm.HourPart&lt;HOUR(T208)),A207+1,A207) + TIME(IF(_xlpm.HourPart &lt;= HOUR(T208), _xlpm.HourPart, _xlpm.HourPart + 12), _xlpm.MinutePart, 0),
        IF(_xlpm.Prefix = "తె",
            _xlpm.BaseTime + 1,
        IF(_xlpm.Prefix = "సా",
            A207 + TIME(12 + _xlpm.HourPart, _xlpm.MinutePart, 0),
        IF(LEFT(_xlpm.RawData, 1) = "ప",
            A207 + TIME(IF(AND(_xlpm.HourPart &gt;= HOUR(T208), _xlpm.HourPart &lt;= 12), _xlpm.HourPart, _xlpm.HourPart + 12), _xlpm.MinutePart, 0),
            _xlpm.BaseTime
        )))),
    _xlpm.isDateTime, ISNUMBER(DATEVALUE(P206)),
    _xlpm.adjustedResult,
        IF(AND(_xlpm.isDateTime, TEXT(_xlpm.AdjustedTime, "yyyy-MM-dd HH:mm") &lt; P206),
            _xlpm.AdjustedTime + 1,
            _xlpm.AdjustedTime),
    _xlpm.formattedResult, TEXT(_xlpm.adjustedResult, "yyyy-MM-dd HH:mm"),
    _xlpm.formattedResult
))</f>
        <v>2024-10-15 20:58</v>
      </c>
      <c r="Q207" s="4">
        <f t="shared" si="132"/>
        <v>0</v>
      </c>
      <c r="R207">
        <f>IF('Raw data'!F207="పూర్తి",1,0)</f>
        <v>0</v>
      </c>
      <c r="T207" t="str">
        <f>IF('Raw data'!G207="",T206,TEXT(SUBSTITUTE(SUBSTITUTE('Raw data'!G207, "సూ.ఉ.",""),".",":"), "hh:mm:ss"))</f>
        <v>05:56:00</v>
      </c>
      <c r="U207" t="str">
        <f>IF('Raw data'!H207="",U206,TEXT(SUBSTITUTE(SUBSTITUTE('Raw data'!H207, "సూ.అ.",""),".",":") + TIME(12, 0, 0), "hh:mm:ss"))</f>
        <v>17:37:00</v>
      </c>
    </row>
    <row r="208" spans="1:21" x14ac:dyDescent="0.35">
      <c r="A208" s="1">
        <f t="shared" si="123"/>
        <v>45581</v>
      </c>
      <c r="B208">
        <f t="shared" si="124"/>
        <v>38</v>
      </c>
      <c r="C208">
        <f t="shared" si="133"/>
        <v>1</v>
      </c>
      <c r="D208">
        <f t="shared" si="125"/>
        <v>4</v>
      </c>
      <c r="E208">
        <f t="shared" si="126"/>
        <v>10</v>
      </c>
      <c r="F208">
        <f>IFERROR(INDEX(vaaram!$A$1:$A$8, MATCH('Raw data'!B208, vaaram!$D$1:$D$8, 0)), "Not Found")</f>
        <v>4</v>
      </c>
      <c r="G208">
        <f t="shared" si="127"/>
        <v>7</v>
      </c>
      <c r="H208">
        <f t="shared" si="128"/>
        <v>1</v>
      </c>
      <c r="I208">
        <f>IFERROR(INDEX(thidhi!$A$1:$A$16, MATCH('Raw data'!C208, thidhi!$C$1:$C$16, 0)), "Not Found")</f>
        <v>14</v>
      </c>
      <c r="J208" s="2">
        <f t="shared" si="129"/>
        <v>45580.924074074079</v>
      </c>
      <c r="K208" t="str">
        <f>IF('Raw data'!D208 = "పూర్తి", "", _xlfn.LET(
    _xlpm.RawData, 'Raw data'!D208,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A208 + TIME(_xlpm.HourPart, _xlpm.MinutePart, 0),
    _xlpm.AdjustedTime,
        IF(_xlpm.Prefix = "రా",
            IF(OR(_xlpm.HourPart=12,_xlpm.HourPart&lt;HOUR(T209)),A208+1,A208) + TIME(IF(_xlpm.HourPart &lt;= HOUR(T209), _xlpm.HourPart, _xlpm.HourPart + 12), _xlpm.MinutePart, 0),
        IF(_xlpm.Prefix = "తె",
            _xlpm.BaseTime + 1,
        IF(_xlpm.Prefix = "సా",
            A208 + TIME(12 + _xlpm.HourPart, _xlpm.MinutePart, 0),
        IF(LEFT(_xlpm.RawData, 1) = "ప",
            A208 + TIME(IF(AND(_xlpm.HourPart &gt;= HOUR(T209), _xlpm.HourPart &lt;= 12), _xlpm.HourPart, _xlpm.HourPart + 12), _xlpm.MinutePart, 0),
            _xlpm.BaseTime
        )))),
    _xlpm.isDateTime, ISNUMBER(DATEVALUE(K207)),
    _xlpm.adjustedResult,
        IF(AND(_xlpm.isDateTime, TEXT(_xlpm.AdjustedTime, "yyyy-MM-dd HH:mm") &lt; K207),
            _xlpm.AdjustedTime + 1,
            _xlpm.AdjustedTime),
    _xlpm.formattedResult, TEXT(_xlpm.adjustedResult, "yyyy-MM-dd HH:mm"),
    _xlpm.formattedResult
))</f>
        <v>2024-10-16 19:45</v>
      </c>
      <c r="L208" s="4">
        <f t="shared" si="130"/>
        <v>0</v>
      </c>
      <c r="M208">
        <f>IF('Raw data'!D208="పూర్తి",1,0)</f>
        <v>0</v>
      </c>
      <c r="N208">
        <f>IFERROR(INDEX(nakshatram!$A$1:$A$27, MATCH('Raw data'!E208, nakshatram!$C$1:$C$27, 0)), "Not Found")</f>
        <v>26</v>
      </c>
      <c r="O208" s="2">
        <f t="shared" si="131"/>
        <v>45580.874768518523</v>
      </c>
      <c r="P208" s="2" t="str">
        <f>IF('Raw data'!F208 = "పూర్తి", "", _xlfn.LET(
    _xlpm.RawData, 'Raw data'!F208,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A208 + TIME(_xlpm.HourPart, _xlpm.MinutePart, 0),
    _xlpm.AdjustedTime,
        IF(_xlpm.Prefix = "రా",
            IF(OR(_xlpm.HourPart=12,_xlpm.HourPart&lt;HOUR(T209)),A208+1,A208) + TIME(IF(_xlpm.HourPart &lt;= HOUR(T209), _xlpm.HourPart, _xlpm.HourPart + 12), _xlpm.MinutePart, 0),
        IF(_xlpm.Prefix = "తె",
            _xlpm.BaseTime + 1,
        IF(_xlpm.Prefix = "సా",
            A208 + TIME(12 + _xlpm.HourPart, _xlpm.MinutePart, 0),
        IF(LEFT(_xlpm.RawData, 1) = "ప",
            A208 + TIME(IF(AND(_xlpm.HourPart &gt;= HOUR(T209), _xlpm.HourPart &lt;= 12), _xlpm.HourPart, _xlpm.HourPart + 12), _xlpm.MinutePart, 0),
            _xlpm.BaseTime
        )))),
    _xlpm.isDateTime, ISNUMBER(DATEVALUE(P207)),
    _xlpm.adjustedResult,
        IF(AND(_xlpm.isDateTime, TEXT(_xlpm.AdjustedTime, "yyyy-MM-dd HH:mm") &lt; P207),
            _xlpm.AdjustedTime + 1,
            _xlpm.AdjustedTime),
    _xlpm.formattedResult, TEXT(_xlpm.adjustedResult, "yyyy-MM-dd HH:mm"),
    _xlpm.formattedResult
))</f>
        <v>2024-10-16 19:18</v>
      </c>
      <c r="Q208" s="4">
        <f t="shared" si="132"/>
        <v>0</v>
      </c>
      <c r="R208">
        <f>IF('Raw data'!F208="పూర్తి",1,0)</f>
        <v>0</v>
      </c>
      <c r="T208" t="str">
        <f>IF('Raw data'!G208="",T207,TEXT(SUBSTITUTE(SUBSTITUTE('Raw data'!G208, "సూ.ఉ.",""),".",":"), "hh:mm:ss"))</f>
        <v>05:56:00</v>
      </c>
      <c r="U208" t="str">
        <f>IF('Raw data'!H208="",U207,TEXT(SUBSTITUTE(SUBSTITUTE('Raw data'!H208, "సూ.అ.",""),".",":") + TIME(12, 0, 0), "hh:mm:ss"))</f>
        <v>17:36:00</v>
      </c>
    </row>
    <row r="209" spans="1:21" x14ac:dyDescent="0.35">
      <c r="A209" s="1">
        <f t="shared" si="123"/>
        <v>45582</v>
      </c>
      <c r="B209">
        <f t="shared" si="124"/>
        <v>38</v>
      </c>
      <c r="C209">
        <f t="shared" si="133"/>
        <v>1</v>
      </c>
      <c r="D209">
        <f t="shared" si="125"/>
        <v>4</v>
      </c>
      <c r="E209">
        <f t="shared" si="126"/>
        <v>10</v>
      </c>
      <c r="F209">
        <f>IFERROR(INDEX(vaaram!$A$1:$A$8, MATCH('Raw data'!B209, vaaram!$D$1:$D$8, 0)), "Not Found")</f>
        <v>5</v>
      </c>
      <c r="G209">
        <f t="shared" si="127"/>
        <v>7</v>
      </c>
      <c r="H209">
        <f t="shared" si="128"/>
        <v>1</v>
      </c>
      <c r="I209">
        <f>IFERROR(INDEX(thidhi!$A$1:$A$16, MATCH('Raw data'!C209, thidhi!$C$1:$C$16, 0)), "Not Found")</f>
        <v>15</v>
      </c>
      <c r="J209" s="2">
        <f t="shared" si="129"/>
        <v>45581.824074074073</v>
      </c>
      <c r="K209" t="str">
        <f>IF('Raw data'!D209 = "పూర్తి", "", _xlfn.LET(
    _xlpm.RawData, 'Raw data'!D209,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A209 + TIME(_xlpm.HourPart, _xlpm.MinutePart, 0),
    _xlpm.AdjustedTime,
        IF(_xlpm.Prefix = "రా",
            IF(OR(_xlpm.HourPart=12,_xlpm.HourPart&lt;HOUR(T210)),A209+1,A209) + TIME(IF(_xlpm.HourPart &lt;= HOUR(T210), _xlpm.HourPart, _xlpm.HourPart + 12), _xlpm.MinutePart, 0),
        IF(_xlpm.Prefix = "తె",
            _xlpm.BaseTime + 1,
        IF(_xlpm.Prefix = "సా",
            A209 + TIME(12 + _xlpm.HourPart, _xlpm.MinutePart, 0),
        IF(LEFT(_xlpm.RawData, 1) = "ప",
            A209 + TIME(IF(AND(_xlpm.HourPart &gt;= HOUR(T210), _xlpm.HourPart &lt;= 12), _xlpm.HourPart, _xlpm.HourPart + 12), _xlpm.MinutePart, 0),
            _xlpm.BaseTime
        )))),
    _xlpm.isDateTime, ISNUMBER(DATEVALUE(K208)),
    _xlpm.adjustedResult,
        IF(AND(_xlpm.isDateTime, TEXT(_xlpm.AdjustedTime, "yyyy-MM-dd HH:mm") &lt; K208),
            _xlpm.AdjustedTime + 1,
            _xlpm.AdjustedTime),
    _xlpm.formattedResult, TEXT(_xlpm.adjustedResult, "yyyy-MM-dd HH:mm"),
    _xlpm.formattedResult
))</f>
        <v>2024-10-17 17:17</v>
      </c>
      <c r="L209" s="4">
        <f t="shared" si="130"/>
        <v>0</v>
      </c>
      <c r="M209">
        <f>IF('Raw data'!D209="పూర్తి",1,0)</f>
        <v>0</v>
      </c>
      <c r="N209">
        <f>IFERROR(INDEX(nakshatram!$A$1:$A$27, MATCH('Raw data'!E209, nakshatram!$C$1:$C$27, 0)), "Not Found")</f>
        <v>27</v>
      </c>
      <c r="O209" s="2">
        <f t="shared" si="131"/>
        <v>45581.805324074077</v>
      </c>
      <c r="P209" s="2" t="str">
        <f>IF('Raw data'!F209 = "పూర్తి", "", _xlfn.LET(
    _xlpm.RawData, 'Raw data'!F209,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A209 + TIME(_xlpm.HourPart, _xlpm.MinutePart, 0),
    _xlpm.AdjustedTime,
        IF(_xlpm.Prefix = "రా",
            IF(OR(_xlpm.HourPart=12,_xlpm.HourPart&lt;HOUR(T210)),A209+1,A209) + TIME(IF(_xlpm.HourPart &lt;= HOUR(T210), _xlpm.HourPart, _xlpm.HourPart + 12), _xlpm.MinutePart, 0),
        IF(_xlpm.Prefix = "తె",
            _xlpm.BaseTime + 1,
        IF(_xlpm.Prefix = "సా",
            A209 + TIME(12 + _xlpm.HourPart, _xlpm.MinutePart, 0),
        IF(LEFT(_xlpm.RawData, 1) = "ప",
            A209 + TIME(IF(AND(_xlpm.HourPart &gt;= HOUR(T210), _xlpm.HourPart &lt;= 12), _xlpm.HourPart, _xlpm.HourPart + 12), _xlpm.MinutePart, 0),
            _xlpm.BaseTime
        )))),
    _xlpm.isDateTime, ISNUMBER(DATEVALUE(P208)),
    _xlpm.adjustedResult,
        IF(AND(_xlpm.isDateTime, TEXT(_xlpm.AdjustedTime, "yyyy-MM-dd HH:mm") &lt; P208),
            _xlpm.AdjustedTime + 1,
            _xlpm.AdjustedTime),
    _xlpm.formattedResult, TEXT(_xlpm.adjustedResult, "yyyy-MM-dd HH:mm"),
    _xlpm.formattedResult
))</f>
        <v>2024-10-17 17:34</v>
      </c>
      <c r="Q209" s="4">
        <f t="shared" si="132"/>
        <v>0</v>
      </c>
      <c r="R209">
        <f>IF('Raw data'!F209="పూర్తి",1,0)</f>
        <v>0</v>
      </c>
      <c r="T209" t="str">
        <f>IF('Raw data'!G209="",T208,TEXT(SUBSTITUTE(SUBSTITUTE('Raw data'!G209, "సూ.ఉ.",""),".",":"), "hh:mm:ss"))</f>
        <v>05:56:00</v>
      </c>
      <c r="U209" t="str">
        <f>IF('Raw data'!H209="",U208,TEXT(SUBSTITUTE(SUBSTITUTE('Raw data'!H209, "సూ.అ.",""),".",":") + TIME(12, 0, 0), "hh:mm:ss"))</f>
        <v>17:36:00</v>
      </c>
    </row>
    <row r="210" spans="1:21" x14ac:dyDescent="0.35">
      <c r="A210" s="1">
        <f t="shared" si="123"/>
        <v>45583</v>
      </c>
      <c r="B210">
        <f t="shared" si="124"/>
        <v>38</v>
      </c>
      <c r="C210">
        <f t="shared" si="133"/>
        <v>1</v>
      </c>
      <c r="D210">
        <f t="shared" si="125"/>
        <v>4</v>
      </c>
      <c r="E210">
        <f t="shared" si="126"/>
        <v>10</v>
      </c>
      <c r="F210">
        <f>IFERROR(INDEX(vaaram!$A$1:$A$8, MATCH('Raw data'!B210, vaaram!$D$1:$D$8, 0)), "Not Found")</f>
        <v>6</v>
      </c>
      <c r="G210">
        <f t="shared" si="127"/>
        <v>7</v>
      </c>
      <c r="H210">
        <f t="shared" si="128"/>
        <v>2</v>
      </c>
      <c r="I210">
        <f>IFERROR(INDEX(thidhi!$A$1:$A$16, MATCH('Raw data'!C210, thidhi!$C$1:$C$16, 0)), "Not Found")</f>
        <v>1</v>
      </c>
      <c r="J210" s="2">
        <f t="shared" si="129"/>
        <v>45582.721296296295</v>
      </c>
      <c r="K210" t="str">
        <f>IF('Raw data'!D210 = "పూర్తి", "", _xlfn.LET(
    _xlpm.RawData, 'Raw data'!D210,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A210 + TIME(_xlpm.HourPart, _xlpm.MinutePart, 0),
    _xlpm.AdjustedTime,
        IF(_xlpm.Prefix = "రా",
            IF(OR(_xlpm.HourPart=12,_xlpm.HourPart&lt;HOUR(T211)),A210+1,A210) + TIME(IF(_xlpm.HourPart &lt;= HOUR(T211), _xlpm.HourPart, _xlpm.HourPart + 12), _xlpm.MinutePart, 0),
        IF(_xlpm.Prefix = "తె",
            _xlpm.BaseTime + 1,
        IF(_xlpm.Prefix = "సా",
            A210 + TIME(12 + _xlpm.HourPart, _xlpm.MinutePart, 0),
        IF(LEFT(_xlpm.RawData, 1) = "ప",
            A210 + TIME(IF(AND(_xlpm.HourPart &gt;= HOUR(T211), _xlpm.HourPart &lt;= 12), _xlpm.HourPart, _xlpm.HourPart + 12), _xlpm.MinutePart, 0),
            _xlpm.BaseTime
        )))),
    _xlpm.isDateTime, ISNUMBER(DATEVALUE(K209)),
    _xlpm.adjustedResult,
        IF(AND(_xlpm.isDateTime, TEXT(_xlpm.AdjustedTime, "yyyy-MM-dd HH:mm") &lt; K209),
            _xlpm.AdjustedTime + 1,
            _xlpm.AdjustedTime),
    _xlpm.formattedResult, TEXT(_xlpm.adjustedResult, "yyyy-MM-dd HH:mm"),
    _xlpm.formattedResult
))</f>
        <v>2024-10-18 15:01</v>
      </c>
      <c r="L210" s="4">
        <f t="shared" si="130"/>
        <v>0</v>
      </c>
      <c r="M210">
        <f>IF('Raw data'!D210="పూర్తి",1,0)</f>
        <v>0</v>
      </c>
      <c r="N210">
        <f>IFERROR(INDEX(nakshatram!$A$1:$A$27, MATCH('Raw data'!E210, nakshatram!$C$1:$C$27, 0)), "Not Found")</f>
        <v>1</v>
      </c>
      <c r="O210" s="2">
        <f t="shared" si="131"/>
        <v>45582.733101851853</v>
      </c>
      <c r="P210" s="2" t="str">
        <f>IF('Raw data'!F210 = "పూర్తి", "", _xlfn.LET(
    _xlpm.RawData, 'Raw data'!F210,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A210 + TIME(_xlpm.HourPart, _xlpm.MinutePart, 0),
    _xlpm.AdjustedTime,
        IF(_xlpm.Prefix = "రా",
            IF(OR(_xlpm.HourPart=12,_xlpm.HourPart&lt;HOUR(T211)),A210+1,A210) + TIME(IF(_xlpm.HourPart &lt;= HOUR(T211), _xlpm.HourPart, _xlpm.HourPart + 12), _xlpm.MinutePart, 0),
        IF(_xlpm.Prefix = "తె",
            _xlpm.BaseTime + 1,
        IF(_xlpm.Prefix = "సా",
            A210 + TIME(12 + _xlpm.HourPart, _xlpm.MinutePart, 0),
        IF(LEFT(_xlpm.RawData, 1) = "ప",
            A210 + TIME(IF(AND(_xlpm.HourPart &gt;= HOUR(T211), _xlpm.HourPart &lt;= 12), _xlpm.HourPart, _xlpm.HourPart + 12), _xlpm.MinutePart, 0),
            _xlpm.BaseTime
        )))),
    _xlpm.isDateTime, ISNUMBER(DATEVALUE(P209)),
    _xlpm.adjustedResult,
        IF(AND(_xlpm.isDateTime, TEXT(_xlpm.AdjustedTime, "yyyy-MM-dd HH:mm") &lt; P209),
            _xlpm.AdjustedTime + 1,
            _xlpm.AdjustedTime),
    _xlpm.formattedResult, TEXT(_xlpm.adjustedResult, "yyyy-MM-dd HH:mm"),
    _xlpm.formattedResult
))</f>
        <v>2024-10-18 16:02</v>
      </c>
      <c r="Q210" s="4">
        <f t="shared" si="132"/>
        <v>0</v>
      </c>
      <c r="R210">
        <f>IF('Raw data'!F210="పూర్తి",1,0)</f>
        <v>0</v>
      </c>
      <c r="T210" t="str">
        <f>IF('Raw data'!G210="",T209,TEXT(SUBSTITUTE(SUBSTITUTE('Raw data'!G210, "సూ.ఉ.",""),".",":"), "hh:mm:ss"))</f>
        <v>05:56:00</v>
      </c>
      <c r="U210" t="str">
        <f>IF('Raw data'!H210="",U209,TEXT(SUBSTITUTE(SUBSTITUTE('Raw data'!H210, "సూ.అ.",""),".",":") + TIME(12, 0, 0), "hh:mm:ss"))</f>
        <v>17:34:00</v>
      </c>
    </row>
    <row r="211" spans="1:21" x14ac:dyDescent="0.35">
      <c r="A211" s="1">
        <f t="shared" si="123"/>
        <v>45584</v>
      </c>
      <c r="B211">
        <f t="shared" si="124"/>
        <v>38</v>
      </c>
      <c r="C211">
        <f t="shared" si="133"/>
        <v>1</v>
      </c>
      <c r="D211">
        <f t="shared" si="125"/>
        <v>4</v>
      </c>
      <c r="E211">
        <f t="shared" si="126"/>
        <v>10</v>
      </c>
      <c r="F211">
        <f>IFERROR(INDEX(vaaram!$A$1:$A$8, MATCH('Raw data'!B211, vaaram!$D$1:$D$8, 0)), "Not Found")</f>
        <v>7</v>
      </c>
      <c r="G211">
        <f t="shared" si="127"/>
        <v>7</v>
      </c>
      <c r="H211">
        <f t="shared" si="128"/>
        <v>2</v>
      </c>
      <c r="I211">
        <f>IFERROR(INDEX(thidhi!$A$1:$A$16, MATCH('Raw data'!C211, thidhi!$C$1:$C$16, 0)), "Not Found")</f>
        <v>2</v>
      </c>
      <c r="J211" s="2">
        <f t="shared" si="129"/>
        <v>45583.626851851855</v>
      </c>
      <c r="K211" t="str">
        <f>IF('Raw data'!D211 = "పూర్తి", "", _xlfn.LET(
    _xlpm.RawData, 'Raw data'!D211,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A211 + TIME(_xlpm.HourPart, _xlpm.MinutePart, 0),
    _xlpm.AdjustedTime,
        IF(_xlpm.Prefix = "రా",
            IF(OR(_xlpm.HourPart=12,_xlpm.HourPart&lt;HOUR(T212)),A211+1,A211) + TIME(IF(_xlpm.HourPart &lt;= HOUR(T212), _xlpm.HourPart, _xlpm.HourPart + 12), _xlpm.MinutePart, 0),
        IF(_xlpm.Prefix = "తె",
            _xlpm.BaseTime + 1,
        IF(_xlpm.Prefix = "సా",
            A211 + TIME(12 + _xlpm.HourPart, _xlpm.MinutePart, 0),
        IF(LEFT(_xlpm.RawData, 1) = "ప",
            A211 + TIME(IF(AND(_xlpm.HourPart &gt;= HOUR(T212), _xlpm.HourPart &lt;= 12), _xlpm.HourPart, _xlpm.HourPart + 12), _xlpm.MinutePart, 0),
            _xlpm.BaseTime
        )))),
    _xlpm.isDateTime, ISNUMBER(DATEVALUE(K210)),
    _xlpm.adjustedResult,
        IF(AND(_xlpm.isDateTime, TEXT(_xlpm.AdjustedTime, "yyyy-MM-dd HH:mm") &lt; K210),
            _xlpm.AdjustedTime + 1,
            _xlpm.AdjustedTime),
    _xlpm.formattedResult, TEXT(_xlpm.adjustedResult, "yyyy-MM-dd HH:mm"),
    _xlpm.formattedResult
))</f>
        <v>2024-10-19 12:46</v>
      </c>
      <c r="L211" s="4">
        <f t="shared" si="130"/>
        <v>0</v>
      </c>
      <c r="M211">
        <f>IF('Raw data'!D211="పూర్తి",1,0)</f>
        <v>0</v>
      </c>
      <c r="N211">
        <f>IFERROR(INDEX(nakshatram!$A$1:$A$27, MATCH('Raw data'!E211, nakshatram!$C$1:$C$27, 0)), "Not Found")</f>
        <v>2</v>
      </c>
      <c r="O211" s="2">
        <f t="shared" si="131"/>
        <v>45583.669212962966</v>
      </c>
      <c r="P211" s="2" t="str">
        <f>IF('Raw data'!F211 = "పూర్తి", "", _xlfn.LET(
    _xlpm.RawData, 'Raw data'!F211,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A211 + TIME(_xlpm.HourPart, _xlpm.MinutePart, 0),
    _xlpm.AdjustedTime,
        IF(_xlpm.Prefix = "రా",
            IF(OR(_xlpm.HourPart=12,_xlpm.HourPart&lt;HOUR(T212)),A211+1,A211) + TIME(IF(_xlpm.HourPart &lt;= HOUR(T212), _xlpm.HourPart, _xlpm.HourPart + 12), _xlpm.MinutePart, 0),
        IF(_xlpm.Prefix = "తె",
            _xlpm.BaseTime + 1,
        IF(_xlpm.Prefix = "సా",
            A211 + TIME(12 + _xlpm.HourPart, _xlpm.MinutePart, 0),
        IF(LEFT(_xlpm.RawData, 1) = "ప",
            A211 + TIME(IF(AND(_xlpm.HourPart &gt;= HOUR(T212), _xlpm.HourPart &lt;= 12), _xlpm.HourPart, _xlpm.HourPart + 12), _xlpm.MinutePart, 0),
            _xlpm.BaseTime
        )))),
    _xlpm.isDateTime, ISNUMBER(DATEVALUE(P210)),
    _xlpm.adjustedResult,
        IF(AND(_xlpm.isDateTime, TEXT(_xlpm.AdjustedTime, "yyyy-MM-dd HH:mm") &lt; P210),
            _xlpm.AdjustedTime + 1,
            _xlpm.AdjustedTime),
    _xlpm.formattedResult, TEXT(_xlpm.adjustedResult, "yyyy-MM-dd HH:mm"),
    _xlpm.formattedResult
))</f>
        <v>2024-10-19 14:32</v>
      </c>
      <c r="Q211" s="4">
        <f t="shared" si="132"/>
        <v>0</v>
      </c>
      <c r="R211">
        <f>IF('Raw data'!F211="పూర్తి",1,0)</f>
        <v>0</v>
      </c>
      <c r="T211" t="str">
        <f>IF('Raw data'!G211="",T210,TEXT(SUBSTITUTE(SUBSTITUTE('Raw data'!G211, "సూ.ఉ.",""),".",":"), "hh:mm:ss"))</f>
        <v>05:56:00</v>
      </c>
      <c r="U211" t="str">
        <f>IF('Raw data'!H211="",U210,TEXT(SUBSTITUTE(SUBSTITUTE('Raw data'!H211, "సూ.అ.",""),".",":") + TIME(12, 0, 0), "hh:mm:ss"))</f>
        <v>17:34:00</v>
      </c>
    </row>
    <row r="212" spans="1:21" x14ac:dyDescent="0.35">
      <c r="A212" s="1">
        <f t="shared" si="123"/>
        <v>45585</v>
      </c>
      <c r="B212">
        <f t="shared" si="124"/>
        <v>38</v>
      </c>
      <c r="C212">
        <f t="shared" si="133"/>
        <v>1</v>
      </c>
      <c r="D212">
        <f t="shared" si="125"/>
        <v>4</v>
      </c>
      <c r="E212">
        <f t="shared" si="126"/>
        <v>10</v>
      </c>
      <c r="F212">
        <f>IFERROR(INDEX(vaaram!$A$1:$A$8, MATCH('Raw data'!B212, vaaram!$D$1:$D$8, 0)), "Not Found")</f>
        <v>1</v>
      </c>
      <c r="G212">
        <f t="shared" si="127"/>
        <v>7</v>
      </c>
      <c r="H212">
        <f t="shared" si="128"/>
        <v>2</v>
      </c>
      <c r="I212">
        <f>IFERROR(INDEX(thidhi!$A$1:$A$16, MATCH('Raw data'!C212, thidhi!$C$1:$C$16, 0)), "Not Found")</f>
        <v>3</v>
      </c>
      <c r="J212" s="2">
        <f t="shared" si="129"/>
        <v>45584.533101851855</v>
      </c>
      <c r="K212" t="str">
        <f>IF('Raw data'!D212 = "పూర్తి", "", _xlfn.LET(
    _xlpm.RawData, 'Raw data'!D212,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A212 + TIME(_xlpm.HourPart, _xlpm.MinutePart, 0),
    _xlpm.AdjustedTime,
        IF(_xlpm.Prefix = "రా",
            IF(OR(_xlpm.HourPart=12,_xlpm.HourPart&lt;HOUR(T213)),A212+1,A212) + TIME(IF(_xlpm.HourPart &lt;= HOUR(T213), _xlpm.HourPart, _xlpm.HourPart + 12), _xlpm.MinutePart, 0),
        IF(_xlpm.Prefix = "తె",
            _xlpm.BaseTime + 1,
        IF(_xlpm.Prefix = "సా",
            A212 + TIME(12 + _xlpm.HourPart, _xlpm.MinutePart, 0),
        IF(LEFT(_xlpm.RawData, 1) = "ప",
            A212 + TIME(IF(AND(_xlpm.HourPart &gt;= HOUR(T213), _xlpm.HourPart &lt;= 12), _xlpm.HourPart, _xlpm.HourPart + 12), _xlpm.MinutePart, 0),
            _xlpm.BaseTime
        )))),
    _xlpm.isDateTime, ISNUMBER(DATEVALUE(K211)),
    _xlpm.adjustedResult,
        IF(AND(_xlpm.isDateTime, TEXT(_xlpm.AdjustedTime, "yyyy-MM-dd HH:mm") &lt; K211),
            _xlpm.AdjustedTime + 1,
            _xlpm.AdjustedTime),
    _xlpm.formattedResult, TEXT(_xlpm.adjustedResult, "yyyy-MM-dd HH:mm"),
    _xlpm.formattedResult
))</f>
        <v>2024-10-20 10:44</v>
      </c>
      <c r="L212" s="4">
        <f t="shared" si="130"/>
        <v>0</v>
      </c>
      <c r="M212">
        <f>IF('Raw data'!D212="పూర్తి",1,0)</f>
        <v>0</v>
      </c>
      <c r="N212">
        <f>IFERROR(INDEX(nakshatram!$A$1:$A$27, MATCH('Raw data'!E212, nakshatram!$C$1:$C$27, 0)), "Not Found")</f>
        <v>3</v>
      </c>
      <c r="O212" s="2">
        <f t="shared" si="131"/>
        <v>45584.606712962966</v>
      </c>
      <c r="P212" s="2" t="str">
        <f>IF('Raw data'!F212 = "పూర్తి", "", _xlfn.LET(
    _xlpm.RawData, 'Raw data'!F212,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A212 + TIME(_xlpm.HourPart, _xlpm.MinutePart, 0),
    _xlpm.AdjustedTime,
        IF(_xlpm.Prefix = "రా",
            IF(OR(_xlpm.HourPart=12,_xlpm.HourPart&lt;HOUR(T213)),A212+1,A212) + TIME(IF(_xlpm.HourPart &lt;= HOUR(T213), _xlpm.HourPart, _xlpm.HourPart + 12), _xlpm.MinutePart, 0),
        IF(_xlpm.Prefix = "తె",
            _xlpm.BaseTime + 1,
        IF(_xlpm.Prefix = "సా",
            A212 + TIME(12 + _xlpm.HourPart, _xlpm.MinutePart, 0),
        IF(LEFT(_xlpm.RawData, 1) = "ప",
            A212 + TIME(IF(AND(_xlpm.HourPart &gt;= HOUR(T213), _xlpm.HourPart &lt;= 12), _xlpm.HourPart, _xlpm.HourPart + 12), _xlpm.MinutePart, 0),
            _xlpm.BaseTime
        )))),
    _xlpm.isDateTime, ISNUMBER(DATEVALUE(P211)),
    _xlpm.adjustedResult,
        IF(AND(_xlpm.isDateTime, TEXT(_xlpm.AdjustedTime, "yyyy-MM-dd HH:mm") &lt; P211),
            _xlpm.AdjustedTime + 1,
            _xlpm.AdjustedTime),
    _xlpm.formattedResult, TEXT(_xlpm.adjustedResult, "yyyy-MM-dd HH:mm"),
    _xlpm.formattedResult
))</f>
        <v>2024-10-20 13:14</v>
      </c>
      <c r="Q212" s="4">
        <f t="shared" si="132"/>
        <v>0</v>
      </c>
      <c r="R212">
        <f>IF('Raw data'!F212="పూర్తి",1,0)</f>
        <v>0</v>
      </c>
      <c r="T212" t="str">
        <f>IF('Raw data'!G212="",T211,TEXT(SUBSTITUTE(SUBSTITUTE('Raw data'!G212, "సూ.ఉ.",""),".",":"), "hh:mm:ss"))</f>
        <v>05:57:00</v>
      </c>
      <c r="U212" t="str">
        <f>IF('Raw data'!H212="",U211,TEXT(SUBSTITUTE(SUBSTITUTE('Raw data'!H212, "సూ.అ.",""),".",":") + TIME(12, 0, 0), "hh:mm:ss"))</f>
        <v>17:34:00</v>
      </c>
    </row>
    <row r="213" spans="1:21" x14ac:dyDescent="0.35">
      <c r="A213" s="1">
        <f t="shared" si="123"/>
        <v>45586</v>
      </c>
      <c r="B213">
        <f t="shared" si="124"/>
        <v>38</v>
      </c>
      <c r="C213">
        <f t="shared" si="133"/>
        <v>1</v>
      </c>
      <c r="D213">
        <f t="shared" si="125"/>
        <v>4</v>
      </c>
      <c r="E213">
        <f t="shared" si="126"/>
        <v>10</v>
      </c>
      <c r="F213">
        <f>IFERROR(INDEX(vaaram!$A$1:$A$8, MATCH('Raw data'!B213, vaaram!$D$1:$D$8, 0)), "Not Found")</f>
        <v>2</v>
      </c>
      <c r="G213">
        <f t="shared" si="127"/>
        <v>7</v>
      </c>
      <c r="H213">
        <f t="shared" si="128"/>
        <v>2</v>
      </c>
      <c r="I213">
        <f>IFERROR(INDEX(thidhi!$A$1:$A$16, MATCH('Raw data'!C213, thidhi!$C$1:$C$16, 0)), "Not Found")</f>
        <v>4</v>
      </c>
      <c r="J213" s="2">
        <f t="shared" si="129"/>
        <v>45585.448379629634</v>
      </c>
      <c r="K213" t="str">
        <f>IF('Raw data'!D213 = "పూర్తి", "", _xlfn.LET(
    _xlpm.RawData, 'Raw data'!D213,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A213 + TIME(_xlpm.HourPart, _xlpm.MinutePart, 0),
    _xlpm.AdjustedTime,
        IF(_xlpm.Prefix = "రా",
            IF(OR(_xlpm.HourPart=12,_xlpm.HourPart&lt;HOUR(T214)),A213+1,A213) + TIME(IF(_xlpm.HourPart &lt;= HOUR(T214), _xlpm.HourPart, _xlpm.HourPart + 12), _xlpm.MinutePart, 0),
        IF(_xlpm.Prefix = "తె",
            _xlpm.BaseTime + 1,
        IF(_xlpm.Prefix = "సా",
            A213 + TIME(12 + _xlpm.HourPart, _xlpm.MinutePart, 0),
        IF(LEFT(_xlpm.RawData, 1) = "ప",
            A213 + TIME(IF(AND(_xlpm.HourPart &gt;= HOUR(T214), _xlpm.HourPart &lt;= 12), _xlpm.HourPart, _xlpm.HourPart + 12), _xlpm.MinutePart, 0),
            _xlpm.BaseTime
        )))),
    _xlpm.isDateTime, ISNUMBER(DATEVALUE(K212)),
    _xlpm.adjustedResult,
        IF(AND(_xlpm.isDateTime, TEXT(_xlpm.AdjustedTime, "yyyy-MM-dd HH:mm") &lt; K212),
            _xlpm.AdjustedTime + 1,
            _xlpm.AdjustedTime),
    _xlpm.formattedResult, TEXT(_xlpm.adjustedResult, "yyyy-MM-dd HH:mm"),
    _xlpm.formattedResult
))</f>
        <v>2024-10-21 08:56</v>
      </c>
      <c r="L213" s="4">
        <f t="shared" si="130"/>
        <v>0</v>
      </c>
      <c r="M213">
        <f>IF('Raw data'!D213="పూర్తి",1,0)</f>
        <v>0</v>
      </c>
      <c r="N213">
        <f>IFERROR(INDEX(nakshatram!$A$1:$A$27, MATCH('Raw data'!E213, nakshatram!$C$1:$C$27, 0)), "Not Found")</f>
        <v>4</v>
      </c>
      <c r="O213" s="2">
        <f t="shared" si="131"/>
        <v>45585.552546296298</v>
      </c>
      <c r="P213" s="2" t="str">
        <f>IF('Raw data'!F213 = "పూర్తి", "", _xlfn.LET(
    _xlpm.RawData, 'Raw data'!F213,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A213 + TIME(_xlpm.HourPart, _xlpm.MinutePart, 0),
    _xlpm.AdjustedTime,
        IF(_xlpm.Prefix = "రా",
            IF(OR(_xlpm.HourPart=12,_xlpm.HourPart&lt;HOUR(T214)),A213+1,A213) + TIME(IF(_xlpm.HourPart &lt;= HOUR(T214), _xlpm.HourPart, _xlpm.HourPart + 12), _xlpm.MinutePart, 0),
        IF(_xlpm.Prefix = "తె",
            _xlpm.BaseTime + 1,
        IF(_xlpm.Prefix = "సా",
            A213 + TIME(12 + _xlpm.HourPart, _xlpm.MinutePart, 0),
        IF(LEFT(_xlpm.RawData, 1) = "ప",
            A213 + TIME(IF(AND(_xlpm.HourPart &gt;= HOUR(T214), _xlpm.HourPart &lt;= 12), _xlpm.HourPart, _xlpm.HourPart + 12), _xlpm.MinutePart, 0),
            _xlpm.BaseTime
        )))),
    _xlpm.isDateTime, ISNUMBER(DATEVALUE(P212)),
    _xlpm.adjustedResult,
        IF(AND(_xlpm.isDateTime, TEXT(_xlpm.AdjustedTime, "yyyy-MM-dd HH:mm") &lt; P212),
            _xlpm.AdjustedTime + 1,
            _xlpm.AdjustedTime),
    _xlpm.formattedResult, TEXT(_xlpm.adjustedResult, "yyyy-MM-dd HH:mm"),
    _xlpm.formattedResult
))</f>
        <v>2024-10-21 12:12</v>
      </c>
      <c r="Q213" s="4">
        <f t="shared" si="132"/>
        <v>0</v>
      </c>
      <c r="R213">
        <f>IF('Raw data'!F213="పూర్తి",1,0)</f>
        <v>0</v>
      </c>
      <c r="T213" t="str">
        <f>IF('Raw data'!G213="",T212,TEXT(SUBSTITUTE(SUBSTITUTE('Raw data'!G213, "సూ.ఉ.",""),".",":"), "hh:mm:ss"))</f>
        <v>05:57:00</v>
      </c>
      <c r="U213" t="str">
        <f>IF('Raw data'!H213="",U212,TEXT(SUBSTITUTE(SUBSTITUTE('Raw data'!H213, "సూ.అ.",""),".",":") + TIME(12, 0, 0), "hh:mm:ss"))</f>
        <v>17:33:00</v>
      </c>
    </row>
    <row r="214" spans="1:21" x14ac:dyDescent="0.35">
      <c r="A214" s="1">
        <f t="shared" si="123"/>
        <v>45587</v>
      </c>
      <c r="B214">
        <f t="shared" si="124"/>
        <v>38</v>
      </c>
      <c r="C214">
        <f t="shared" si="133"/>
        <v>1</v>
      </c>
      <c r="D214">
        <f t="shared" si="125"/>
        <v>4</v>
      </c>
      <c r="E214">
        <f t="shared" si="126"/>
        <v>10</v>
      </c>
      <c r="F214">
        <f>IFERROR(INDEX(vaaram!$A$1:$A$8, MATCH('Raw data'!B214, vaaram!$D$1:$D$8, 0)), "Not Found")</f>
        <v>3</v>
      </c>
      <c r="G214">
        <f t="shared" si="127"/>
        <v>7</v>
      </c>
      <c r="H214">
        <f t="shared" si="128"/>
        <v>2</v>
      </c>
      <c r="I214">
        <f>IFERROR(INDEX(thidhi!$A$1:$A$16, MATCH('Raw data'!C214, thidhi!$C$1:$C$16, 0)), "Not Found")</f>
        <v>5</v>
      </c>
      <c r="J214" s="2">
        <f t="shared" si="129"/>
        <v>45586.373379629629</v>
      </c>
      <c r="K214" t="str">
        <f>IF('Raw data'!D214 = "పూర్తి", "", _xlfn.LET(
    _xlpm.RawData, 'Raw data'!D214,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A214 + TIME(_xlpm.HourPart, _xlpm.MinutePart, 0),
    _xlpm.AdjustedTime,
        IF(_xlpm.Prefix = "రా",
            IF(OR(_xlpm.HourPart=12,_xlpm.HourPart&lt;HOUR(T215)),A214+1,A214) + TIME(IF(_xlpm.HourPart &lt;= HOUR(T215), _xlpm.HourPart, _xlpm.HourPart + 12), _xlpm.MinutePart, 0),
        IF(_xlpm.Prefix = "తె",
            _xlpm.BaseTime + 1,
        IF(_xlpm.Prefix = "సా",
            A214 + TIME(12 + _xlpm.HourPart, _xlpm.MinutePart, 0),
        IF(LEFT(_xlpm.RawData, 1) = "ప",
            A214 + TIME(IF(AND(_xlpm.HourPart &gt;= HOUR(T215), _xlpm.HourPart &lt;= 12), _xlpm.HourPart, _xlpm.HourPart + 12), _xlpm.MinutePart, 0),
            _xlpm.BaseTime
        )))),
    _xlpm.isDateTime, ISNUMBER(DATEVALUE(K213)),
    _xlpm.adjustedResult,
        IF(AND(_xlpm.isDateTime, TEXT(_xlpm.AdjustedTime, "yyyy-MM-dd HH:mm") &lt; K213),
            _xlpm.AdjustedTime + 1,
            _xlpm.AdjustedTime),
    _xlpm.formattedResult, TEXT(_xlpm.adjustedResult, "yyyy-MM-dd HH:mm"),
    _xlpm.formattedResult
))</f>
        <v>2024-10-22 07:28</v>
      </c>
      <c r="L214" s="4">
        <f t="shared" si="130"/>
        <v>0</v>
      </c>
      <c r="M214">
        <f>IF('Raw data'!D214="పూర్తి",1,0)</f>
        <v>0</v>
      </c>
      <c r="N214">
        <f>IFERROR(INDEX(nakshatram!$A$1:$A$27, MATCH('Raw data'!E214, nakshatram!$C$1:$C$27, 0)), "Not Found")</f>
        <v>5</v>
      </c>
      <c r="O214" s="2">
        <f t="shared" si="131"/>
        <v>45586.50949074074</v>
      </c>
      <c r="P214" s="2" t="str">
        <f>IF('Raw data'!F214 = "పూర్తి", "", _xlfn.LET(
    _xlpm.RawData, 'Raw data'!F214,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A214 + TIME(_xlpm.HourPart, _xlpm.MinutePart, 0),
    _xlpm.AdjustedTime,
        IF(_xlpm.Prefix = "రా",
            IF(OR(_xlpm.HourPart=12,_xlpm.HourPart&lt;HOUR(T215)),A214+1,A214) + TIME(IF(_xlpm.HourPart &lt;= HOUR(T215), _xlpm.HourPart, _xlpm.HourPart + 12), _xlpm.MinutePart, 0),
        IF(_xlpm.Prefix = "తె",
            _xlpm.BaseTime + 1,
        IF(_xlpm.Prefix = "సా",
            A214 + TIME(12 + _xlpm.HourPart, _xlpm.MinutePart, 0),
        IF(LEFT(_xlpm.RawData, 1) = "ప",
            A214 + TIME(IF(AND(_xlpm.HourPart &gt;= HOUR(T215), _xlpm.HourPart &lt;= 12), _xlpm.HourPart, _xlpm.HourPart + 12), _xlpm.MinutePart, 0),
            _xlpm.BaseTime
        )))),
    _xlpm.isDateTime, ISNUMBER(DATEVALUE(P213)),
    _xlpm.adjustedResult,
        IF(AND(_xlpm.isDateTime, TEXT(_xlpm.AdjustedTime, "yyyy-MM-dd HH:mm") &lt; P213),
            _xlpm.AdjustedTime + 1,
            _xlpm.AdjustedTime),
    _xlpm.formattedResult, TEXT(_xlpm.adjustedResult, "yyyy-MM-dd HH:mm"),
    _xlpm.formattedResult
))</f>
        <v>2024-10-22 11:30</v>
      </c>
      <c r="Q214" s="4">
        <f t="shared" si="132"/>
        <v>0</v>
      </c>
      <c r="R214">
        <f>IF('Raw data'!F214="పూర్తి",1,0)</f>
        <v>0</v>
      </c>
      <c r="T214" t="str">
        <f>IF('Raw data'!G214="",T213,TEXT(SUBSTITUTE(SUBSTITUTE('Raw data'!G214, "సూ.ఉ.",""),".",":"), "hh:mm:ss"))</f>
        <v>05:57:00</v>
      </c>
      <c r="U214" t="str">
        <f>IF('Raw data'!H214="",U213,TEXT(SUBSTITUTE(SUBSTITUTE('Raw data'!H214, "సూ.అ.",""),".",":") + TIME(12, 0, 0), "hh:mm:ss"))</f>
        <v>17:33:00</v>
      </c>
    </row>
    <row r="215" spans="1:21" x14ac:dyDescent="0.35">
      <c r="A215" s="1">
        <f t="shared" si="123"/>
        <v>45588</v>
      </c>
      <c r="B215">
        <f t="shared" si="124"/>
        <v>38</v>
      </c>
      <c r="C215">
        <f t="shared" si="133"/>
        <v>1</v>
      </c>
      <c r="D215">
        <f t="shared" si="125"/>
        <v>4</v>
      </c>
      <c r="E215">
        <f t="shared" si="126"/>
        <v>10</v>
      </c>
      <c r="F215">
        <f>IFERROR(INDEX(vaaram!$A$1:$A$8, MATCH('Raw data'!B215, vaaram!$D$1:$D$8, 0)), "Not Found")</f>
        <v>4</v>
      </c>
      <c r="G215">
        <f t="shared" si="127"/>
        <v>7</v>
      </c>
      <c r="H215">
        <f t="shared" si="128"/>
        <v>2</v>
      </c>
      <c r="I215">
        <f>IFERROR(INDEX(thidhi!$A$1:$A$16, MATCH('Raw data'!C215, thidhi!$C$1:$C$16, 0)), "Not Found")</f>
        <v>6</v>
      </c>
      <c r="J215" s="2">
        <f t="shared" si="129"/>
        <v>45587.312268518523</v>
      </c>
      <c r="K215" t="str">
        <f>IF('Raw data'!D215 = "పూర్తి", "", _xlfn.LET(
    _xlpm.RawData, 'Raw data'!D215,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A215 + TIME(_xlpm.HourPart, _xlpm.MinutePart, 0),
    _xlpm.AdjustedTime,
        IF(_xlpm.Prefix = "రా",
            IF(OR(_xlpm.HourPart=12,_xlpm.HourPart&lt;HOUR(T216)),A215+1,A215) + TIME(IF(_xlpm.HourPart &lt;= HOUR(T216), _xlpm.HourPart, _xlpm.HourPart + 12), _xlpm.MinutePart, 0),
        IF(_xlpm.Prefix = "తె",
            _xlpm.BaseTime + 1,
        IF(_xlpm.Prefix = "సా",
            A215 + TIME(12 + _xlpm.HourPart, _xlpm.MinutePart, 0),
        IF(LEFT(_xlpm.RawData, 1) = "ప",
            A215 + TIME(IF(AND(_xlpm.HourPart &gt;= HOUR(T216), _xlpm.HourPart &lt;= 12), _xlpm.HourPart, _xlpm.HourPart + 12), _xlpm.MinutePart, 0),
            _xlpm.BaseTime
        )))),
    _xlpm.isDateTime, ISNUMBER(DATEVALUE(K214)),
    _xlpm.adjustedResult,
        IF(AND(_xlpm.isDateTime, TEXT(_xlpm.AdjustedTime, "yyyy-MM-dd HH:mm") &lt; K214),
            _xlpm.AdjustedTime + 1,
            _xlpm.AdjustedTime),
    _xlpm.formattedResult, TEXT(_xlpm.adjustedResult, "yyyy-MM-dd HH:mm"),
    _xlpm.formattedResult
))</f>
        <v>2024-10-23 06:27</v>
      </c>
      <c r="L215" s="4">
        <f t="shared" si="130"/>
        <v>1</v>
      </c>
      <c r="M215">
        <f>IF('Raw data'!D215="పూర్తి",1,0)</f>
        <v>0</v>
      </c>
      <c r="N215">
        <f>IFERROR(INDEX(nakshatram!$A$1:$A$27, MATCH('Raw data'!E215, nakshatram!$C$1:$C$27, 0)), "Not Found")</f>
        <v>6</v>
      </c>
      <c r="O215" s="2">
        <f t="shared" si="131"/>
        <v>45587.480324074073</v>
      </c>
      <c r="P215" s="2" t="str">
        <f>IF('Raw data'!F215 = "పూర్తి", "", _xlfn.LET(
    _xlpm.RawData, 'Raw data'!F215,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A215 + TIME(_xlpm.HourPart, _xlpm.MinutePart, 0),
    _xlpm.AdjustedTime,
        IF(_xlpm.Prefix = "రా",
            IF(OR(_xlpm.HourPart=12,_xlpm.HourPart&lt;HOUR(T216)),A215+1,A215) + TIME(IF(_xlpm.HourPart &lt;= HOUR(T216), _xlpm.HourPart, _xlpm.HourPart + 12), _xlpm.MinutePart, 0),
        IF(_xlpm.Prefix = "తె",
            _xlpm.BaseTime + 1,
        IF(_xlpm.Prefix = "సా",
            A215 + TIME(12 + _xlpm.HourPart, _xlpm.MinutePart, 0),
        IF(LEFT(_xlpm.RawData, 1) = "ప",
            A215 + TIME(IF(AND(_xlpm.HourPart &gt;= HOUR(T216), _xlpm.HourPart &lt;= 12), _xlpm.HourPart, _xlpm.HourPart + 12), _xlpm.MinutePart, 0),
            _xlpm.BaseTime
        )))),
    _xlpm.isDateTime, ISNUMBER(DATEVALUE(P214)),
    _xlpm.adjustedResult,
        IF(AND(_xlpm.isDateTime, TEXT(_xlpm.AdjustedTime, "yyyy-MM-dd HH:mm") &lt; P214),
            _xlpm.AdjustedTime + 1,
            _xlpm.AdjustedTime),
    _xlpm.formattedResult, TEXT(_xlpm.adjustedResult, "yyyy-MM-dd HH:mm"),
    _xlpm.formattedResult
))</f>
        <v>2024-10-23 11:15</v>
      </c>
      <c r="Q215" s="4">
        <f t="shared" si="132"/>
        <v>0</v>
      </c>
      <c r="R215">
        <f>IF('Raw data'!F215="పూర్తి",1,0)</f>
        <v>0</v>
      </c>
      <c r="T215" t="str">
        <f>IF('Raw data'!G215="",T214,TEXT(SUBSTITUTE(SUBSTITUTE('Raw data'!G215, "సూ.ఉ.",""),".",":"), "hh:mm:ss"))</f>
        <v>05:58:00</v>
      </c>
      <c r="U215" t="str">
        <f>IF('Raw data'!H215="",U214,TEXT(SUBSTITUTE(SUBSTITUTE('Raw data'!H215, "సూ.అ.",""),".",":") + TIME(12, 0, 0), "hh:mm:ss"))</f>
        <v>17:32:00</v>
      </c>
    </row>
    <row r="216" spans="1:21" x14ac:dyDescent="0.35">
      <c r="A216" s="1">
        <f t="shared" si="123"/>
        <v>45588</v>
      </c>
      <c r="B216">
        <f t="shared" si="124"/>
        <v>38</v>
      </c>
      <c r="C216">
        <f t="shared" si="133"/>
        <v>1</v>
      </c>
      <c r="D216">
        <f t="shared" si="125"/>
        <v>4</v>
      </c>
      <c r="E216">
        <f t="shared" si="126"/>
        <v>10</v>
      </c>
      <c r="F216">
        <f>IFERROR(INDEX(vaaram!$A$1:$A$8, MATCH('Raw data'!B216, vaaram!$D$1:$D$8, 0)), "Not Found")</f>
        <v>4</v>
      </c>
      <c r="G216">
        <f t="shared" si="127"/>
        <v>7</v>
      </c>
      <c r="H216">
        <f t="shared" si="128"/>
        <v>2</v>
      </c>
      <c r="I216">
        <f>IFERROR(INDEX(thidhi!$A$1:$A$16, MATCH('Raw data'!C216, thidhi!$C$1:$C$16, 0)), "Not Found")</f>
        <v>7</v>
      </c>
      <c r="J216" s="2">
        <f t="shared" si="129"/>
        <v>45588.269907407412</v>
      </c>
      <c r="K216" t="str">
        <f>IF('Raw data'!D216 = "పూర్తి", "", _xlfn.LET(
    _xlpm.RawData, 'Raw data'!D216,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A216 + TIME(_xlpm.HourPart, _xlpm.MinutePart, 0),
    _xlpm.AdjustedTime,
        IF(_xlpm.Prefix = "రా",
            IF(OR(_xlpm.HourPart=12,_xlpm.HourPart&lt;HOUR(T217)),A216+1,A216) + TIME(IF(_xlpm.HourPart &lt;= HOUR(T217), _xlpm.HourPart, _xlpm.HourPart + 12), _xlpm.MinutePart, 0),
        IF(_xlpm.Prefix = "తె",
            _xlpm.BaseTime + 1,
        IF(_xlpm.Prefix = "సా",
            A216 + TIME(12 + _xlpm.HourPart, _xlpm.MinutePart, 0),
        IF(LEFT(_xlpm.RawData, 1) = "ప",
            A216 + TIME(IF(AND(_xlpm.HourPart &gt;= HOUR(T217), _xlpm.HourPart &lt;= 12), _xlpm.HourPart, _xlpm.HourPart + 12), _xlpm.MinutePart, 0),
            _xlpm.BaseTime
        )))),
    _xlpm.isDateTime, ISNUMBER(DATEVALUE(K215)),
    _xlpm.adjustedResult,
        IF(AND(_xlpm.isDateTime, TEXT(_xlpm.AdjustedTime, "yyyy-MM-dd HH:mm") &lt; K215),
            _xlpm.AdjustedTime + 1,
            _xlpm.AdjustedTime),
    _xlpm.formattedResult, TEXT(_xlpm.adjustedResult, "yyyy-MM-dd HH:mm"),
    _xlpm.formattedResult
))</f>
        <v>2024-10-24 05:52</v>
      </c>
      <c r="L216" s="4">
        <f t="shared" si="130"/>
        <v>0</v>
      </c>
      <c r="M216">
        <f>IF('Raw data'!D216="పూర్తి",1,0)</f>
        <v>0</v>
      </c>
      <c r="N216">
        <f>IFERROR(INDEX(nakshatram!$A$1:$A$27, MATCH('Raw data'!E216, nakshatram!$C$1:$C$27, 0)), "Not Found")</f>
        <v>6</v>
      </c>
      <c r="O216" s="2">
        <f t="shared" si="131"/>
        <v>45587.480324074073</v>
      </c>
      <c r="P216" s="2" t="str">
        <f>IF('Raw data'!F216 = "పూర్తి", "", _xlfn.LET(
    _xlpm.RawData, 'Raw data'!F216,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A216 + TIME(_xlpm.HourPart, _xlpm.MinutePart, 0),
    _xlpm.AdjustedTime,
        IF(_xlpm.Prefix = "రా",
            IF(OR(_xlpm.HourPart=12,_xlpm.HourPart&lt;HOUR(T217)),A216+1,A216) + TIME(IF(_xlpm.HourPart &lt;= HOUR(T217), _xlpm.HourPart, _xlpm.HourPart + 12), _xlpm.MinutePart, 0),
        IF(_xlpm.Prefix = "తె",
            _xlpm.BaseTime + 1,
        IF(_xlpm.Prefix = "సా",
            A216 + TIME(12 + _xlpm.HourPart, _xlpm.MinutePart, 0),
        IF(LEFT(_xlpm.RawData, 1) = "ప",
            A216 + TIME(IF(AND(_xlpm.HourPart &gt;= HOUR(T217), _xlpm.HourPart &lt;= 12), _xlpm.HourPart, _xlpm.HourPart + 12), _xlpm.MinutePart, 0),
            _xlpm.BaseTime
        )))),
    _xlpm.isDateTime, ISNUMBER(DATEVALUE(P215)),
    _xlpm.adjustedResult,
        IF(AND(_xlpm.isDateTime, TEXT(_xlpm.AdjustedTime, "yyyy-MM-dd HH:mm") &lt; P215),
            _xlpm.AdjustedTime + 1,
            _xlpm.AdjustedTime),
    _xlpm.formattedResult, TEXT(_xlpm.adjustedResult, "yyyy-MM-dd HH:mm"),
    _xlpm.formattedResult
))</f>
        <v>2024-10-23 11:15</v>
      </c>
      <c r="Q216" s="4">
        <f t="shared" si="132"/>
        <v>0</v>
      </c>
      <c r="R216">
        <f>IF('Raw data'!F216="పూర్తి",1,0)</f>
        <v>0</v>
      </c>
      <c r="T216" t="str">
        <f>IF('Raw data'!G216="",T215,TEXT(SUBSTITUTE(SUBSTITUTE('Raw data'!G216, "సూ.ఉ.",""),".",":"), "hh:mm:ss"))</f>
        <v>05:58:00</v>
      </c>
      <c r="U216" t="str">
        <f>IF('Raw data'!H216="",U215,TEXT(SUBSTITUTE(SUBSTITUTE('Raw data'!H216, "సూ.అ.",""),".",":") + TIME(12, 0, 0), "hh:mm:ss"))</f>
        <v>17:32:00</v>
      </c>
    </row>
    <row r="217" spans="1:21" x14ac:dyDescent="0.35">
      <c r="A217" s="1">
        <f t="shared" si="123"/>
        <v>45589</v>
      </c>
      <c r="B217">
        <f t="shared" si="124"/>
        <v>38</v>
      </c>
      <c r="C217">
        <f t="shared" si="133"/>
        <v>1</v>
      </c>
      <c r="D217">
        <f t="shared" si="125"/>
        <v>4</v>
      </c>
      <c r="E217">
        <f t="shared" si="126"/>
        <v>10</v>
      </c>
      <c r="F217">
        <f>IFERROR(INDEX(vaaram!$A$1:$A$8, MATCH('Raw data'!B217, vaaram!$D$1:$D$8, 0)), "Not Found")</f>
        <v>5</v>
      </c>
      <c r="G217">
        <f t="shared" si="127"/>
        <v>7</v>
      </c>
      <c r="H217">
        <f t="shared" si="128"/>
        <v>2</v>
      </c>
      <c r="I217">
        <f>IFERROR(INDEX(thidhi!$A$1:$A$16, MATCH('Raw data'!C217, thidhi!$C$1:$C$16, 0)), "Not Found")</f>
        <v>8</v>
      </c>
      <c r="J217" s="2">
        <f t="shared" si="129"/>
        <v>45589.24560185185</v>
      </c>
      <c r="K217" t="str">
        <f>IF('Raw data'!D217 = "పూర్తి", "", _xlfn.LET(
    _xlpm.RawData, 'Raw data'!D217,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A217 + TIME(_xlpm.HourPart, _xlpm.MinutePart, 0),
    _xlpm.AdjustedTime,
        IF(_xlpm.Prefix = "రా",
            IF(OR(_xlpm.HourPart=12,_xlpm.HourPart&lt;HOUR(T218)),A217+1,A217) + TIME(IF(_xlpm.HourPart &lt;= HOUR(T218), _xlpm.HourPart, _xlpm.HourPart + 12), _xlpm.MinutePart, 0),
        IF(_xlpm.Prefix = "తె",
            _xlpm.BaseTime + 1,
        IF(_xlpm.Prefix = "సా",
            A217 + TIME(12 + _xlpm.HourPart, _xlpm.MinutePart, 0),
        IF(LEFT(_xlpm.RawData, 1) = "ప",
            A217 + TIME(IF(AND(_xlpm.HourPart &gt;= HOUR(T218), _xlpm.HourPart &lt;= 12), _xlpm.HourPart, _xlpm.HourPart + 12), _xlpm.MinutePart, 0),
            _xlpm.BaseTime
        )))),
    _xlpm.isDateTime, ISNUMBER(DATEVALUE(K216)),
    _xlpm.adjustedResult,
        IF(AND(_xlpm.isDateTime, TEXT(_xlpm.AdjustedTime, "yyyy-MM-dd HH:mm") &lt; K216),
            _xlpm.AdjustedTime + 1,
            _xlpm.AdjustedTime),
    _xlpm.formattedResult, TEXT(_xlpm.adjustedResult, "yyyy-MM-dd HH:mm"),
    _xlpm.formattedResult
))</f>
        <v>2024-10-25 05:57</v>
      </c>
      <c r="L217" s="4">
        <f t="shared" si="130"/>
        <v>0</v>
      </c>
      <c r="M217">
        <f>IF('Raw data'!D217="పూర్తి",1,0)</f>
        <v>0</v>
      </c>
      <c r="N217">
        <f>IFERROR(INDEX(nakshatram!$A$1:$A$27, MATCH('Raw data'!E217, nakshatram!$C$1:$C$27, 0)), "Not Found")</f>
        <v>7</v>
      </c>
      <c r="O217" s="2">
        <f t="shared" si="131"/>
        <v>45588.469907407409</v>
      </c>
      <c r="P217" s="2" t="str">
        <f>IF('Raw data'!F217 = "పూర్తి", "", _xlfn.LET(
    _xlpm.RawData, 'Raw data'!F217,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A217 + TIME(_xlpm.HourPart, _xlpm.MinutePart, 0),
    _xlpm.AdjustedTime,
        IF(_xlpm.Prefix = "రా",
            IF(OR(_xlpm.HourPart=12,_xlpm.HourPart&lt;HOUR(T218)),A217+1,A217) + TIME(IF(_xlpm.HourPart &lt;= HOUR(T218), _xlpm.HourPart, _xlpm.HourPart + 12), _xlpm.MinutePart, 0),
        IF(_xlpm.Prefix = "తె",
            _xlpm.BaseTime + 1,
        IF(_xlpm.Prefix = "సా",
            A217 + TIME(12 + _xlpm.HourPart, _xlpm.MinutePart, 0),
        IF(LEFT(_xlpm.RawData, 1) = "ప",
            A217 + TIME(IF(AND(_xlpm.HourPart &gt;= HOUR(T218), _xlpm.HourPart &lt;= 12), _xlpm.HourPart, _xlpm.HourPart + 12), _xlpm.MinutePart, 0),
            _xlpm.BaseTime
        )))),
    _xlpm.isDateTime, ISNUMBER(DATEVALUE(P216)),
    _xlpm.adjustedResult,
        IF(AND(_xlpm.isDateTime, TEXT(_xlpm.AdjustedTime, "yyyy-MM-dd HH:mm") &lt; P216),
            _xlpm.AdjustedTime + 1,
            _xlpm.AdjustedTime),
    _xlpm.formattedResult, TEXT(_xlpm.adjustedResult, "yyyy-MM-dd HH:mm"),
    _xlpm.formattedResult
))</f>
        <v>2024-10-24 11:26</v>
      </c>
      <c r="Q217" s="4">
        <f t="shared" si="132"/>
        <v>0</v>
      </c>
      <c r="R217">
        <f>IF('Raw data'!F217="పూర్తి",1,0)</f>
        <v>0</v>
      </c>
      <c r="T217" t="str">
        <f>IF('Raw data'!G217="",T216,TEXT(SUBSTITUTE(SUBSTITUTE('Raw data'!G217, "సూ.ఉ.",""),".",":"), "hh:mm:ss"))</f>
        <v>05:59:00</v>
      </c>
      <c r="U217" t="str">
        <f>IF('Raw data'!H217="",U216,TEXT(SUBSTITUTE(SUBSTITUTE('Raw data'!H217, "సూ.అ.",""),".",":") + TIME(12, 0, 0), "hh:mm:ss"))</f>
        <v>17:31:00</v>
      </c>
    </row>
    <row r="218" spans="1:21" x14ac:dyDescent="0.35">
      <c r="A218" s="1">
        <f t="shared" si="123"/>
        <v>45590</v>
      </c>
      <c r="B218">
        <f t="shared" si="124"/>
        <v>38</v>
      </c>
      <c r="C218">
        <f t="shared" si="133"/>
        <v>1</v>
      </c>
      <c r="D218">
        <f t="shared" si="125"/>
        <v>4</v>
      </c>
      <c r="E218">
        <f t="shared" si="126"/>
        <v>10</v>
      </c>
      <c r="F218">
        <f>IFERROR(INDEX(vaaram!$A$1:$A$8, MATCH('Raw data'!B218, vaaram!$D$1:$D$8, 0)), "Not Found")</f>
        <v>6</v>
      </c>
      <c r="G218">
        <f t="shared" si="127"/>
        <v>7</v>
      </c>
      <c r="H218">
        <f t="shared" si="128"/>
        <v>2</v>
      </c>
      <c r="I218">
        <f>IFERROR(INDEX(thidhi!$A$1:$A$16, MATCH('Raw data'!C218, thidhi!$C$1:$C$16, 0)), "Not Found")</f>
        <v>9</v>
      </c>
      <c r="J218" s="2">
        <f t="shared" si="129"/>
        <v>45590.249074074076</v>
      </c>
      <c r="K218" t="str">
        <f>IF('Raw data'!D218 = "పూర్తి", "", _xlfn.LET(
    _xlpm.RawData, 'Raw data'!D218,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A218 + TIME(_xlpm.HourPart, _xlpm.MinutePart, 0),
    _xlpm.AdjustedTime,
        IF(_xlpm.Prefix = "రా",
            IF(OR(_xlpm.HourPart=12,_xlpm.HourPart&lt;HOUR(T219)),A218+1,A218) + TIME(IF(_xlpm.HourPart &lt;= HOUR(T219), _xlpm.HourPart, _xlpm.HourPart + 12), _xlpm.MinutePart, 0),
        IF(_xlpm.Prefix = "తె",
            _xlpm.BaseTime + 1,
        IF(_xlpm.Prefix = "సా",
            A218 + TIME(12 + _xlpm.HourPart, _xlpm.MinutePart, 0),
        IF(LEFT(_xlpm.RawData, 1) = "ప",
            A218 + TIME(IF(AND(_xlpm.HourPart &gt;= HOUR(T219), _xlpm.HourPart &lt;= 12), _xlpm.HourPart, _xlpm.HourPart + 12), _xlpm.MinutePart, 0),
            _xlpm.BaseTime
        )))),
    _xlpm.isDateTime, ISNUMBER(DATEVALUE(K217)),
    _xlpm.adjustedResult,
        IF(AND(_xlpm.isDateTime, TEXT(_xlpm.AdjustedTime, "yyyy-MM-dd HH:mm") &lt; K217),
            _xlpm.AdjustedTime + 1,
            _xlpm.AdjustedTime),
    _xlpm.formattedResult, TEXT(_xlpm.adjustedResult, "yyyy-MM-dd HH:mm"),
    _xlpm.formattedResult
))</f>
        <v/>
      </c>
      <c r="L218" s="4">
        <f t="shared" si="130"/>
        <v>0</v>
      </c>
      <c r="M218">
        <f>IF('Raw data'!D218="పూర్తి",1,0)</f>
        <v>1</v>
      </c>
      <c r="N218">
        <f>IFERROR(INDEX(nakshatram!$A$1:$A$27, MATCH('Raw data'!E218, nakshatram!$C$1:$C$27, 0)), "Not Found")</f>
        <v>8</v>
      </c>
      <c r="O218" s="2">
        <f t="shared" si="131"/>
        <v>45589.477546296301</v>
      </c>
      <c r="P218" s="2" t="str">
        <f>IF('Raw data'!F218 = "పూర్తి", "", _xlfn.LET(
    _xlpm.RawData, 'Raw data'!F218,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A218 + TIME(_xlpm.HourPart, _xlpm.MinutePart, 0),
    _xlpm.AdjustedTime,
        IF(_xlpm.Prefix = "రా",
            IF(OR(_xlpm.HourPart=12,_xlpm.HourPart&lt;HOUR(T219)),A218+1,A218) + TIME(IF(_xlpm.HourPart &lt;= HOUR(T219), _xlpm.HourPart, _xlpm.HourPart + 12), _xlpm.MinutePart, 0),
        IF(_xlpm.Prefix = "తె",
            _xlpm.BaseTime + 1,
        IF(_xlpm.Prefix = "సా",
            A218 + TIME(12 + _xlpm.HourPart, _xlpm.MinutePart, 0),
        IF(LEFT(_xlpm.RawData, 1) = "ప",
            A218 + TIME(IF(AND(_xlpm.HourPart &gt;= HOUR(T219), _xlpm.HourPart &lt;= 12), _xlpm.HourPart, _xlpm.HourPart + 12), _xlpm.MinutePart, 0),
            _xlpm.BaseTime
        )))),
    _xlpm.isDateTime, ISNUMBER(DATEVALUE(P217)),
    _xlpm.adjustedResult,
        IF(AND(_xlpm.isDateTime, TEXT(_xlpm.AdjustedTime, "yyyy-MM-dd HH:mm") &lt; P217),
            _xlpm.AdjustedTime + 1,
            _xlpm.AdjustedTime),
    _xlpm.formattedResult, TEXT(_xlpm.adjustedResult, "yyyy-MM-dd HH:mm"),
    _xlpm.formattedResult
))</f>
        <v>2024-10-25 12:08</v>
      </c>
      <c r="Q218" s="4">
        <f t="shared" si="132"/>
        <v>0</v>
      </c>
      <c r="R218">
        <f>IF('Raw data'!F218="పూర్తి",1,0)</f>
        <v>0</v>
      </c>
      <c r="T218" t="str">
        <f>IF('Raw data'!G218="",T217,TEXT(SUBSTITUTE(SUBSTITUTE('Raw data'!G218, "సూ.ఉ.",""),".",":"), "hh:mm:ss"))</f>
        <v>05:59:00</v>
      </c>
      <c r="U218" t="str">
        <f>IF('Raw data'!H218="",U217,TEXT(SUBSTITUTE(SUBSTITUTE('Raw data'!H218, "సూ.అ.",""),".",":") + TIME(12, 0, 0), "hh:mm:ss"))</f>
        <v>17:31:00</v>
      </c>
    </row>
    <row r="219" spans="1:21" x14ac:dyDescent="0.35">
      <c r="A219" s="1">
        <f t="shared" si="123"/>
        <v>45591</v>
      </c>
      <c r="B219">
        <f t="shared" si="124"/>
        <v>38</v>
      </c>
      <c r="C219">
        <f t="shared" si="133"/>
        <v>1</v>
      </c>
      <c r="D219">
        <f t="shared" si="125"/>
        <v>4</v>
      </c>
      <c r="E219">
        <f t="shared" si="126"/>
        <v>10</v>
      </c>
      <c r="F219">
        <f>IFERROR(INDEX(vaaram!$A$1:$A$8, MATCH('Raw data'!B219, vaaram!$D$1:$D$8, 0)), "Not Found")</f>
        <v>7</v>
      </c>
      <c r="G219">
        <f t="shared" si="127"/>
        <v>7</v>
      </c>
      <c r="H219">
        <f t="shared" si="128"/>
        <v>2</v>
      </c>
      <c r="I219">
        <f>IFERROR(INDEX(thidhi!$A$1:$A$16, MATCH('Raw data'!C219, thidhi!$C$1:$C$16, 0)), "Not Found")</f>
        <v>9</v>
      </c>
      <c r="J219" s="2" t="str">
        <f t="shared" si="129"/>
        <v/>
      </c>
      <c r="K219" t="str">
        <f>IF('Raw data'!D219 = "పూర్తి", "", _xlfn.LET(
    _xlpm.RawData, 'Raw data'!D219,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A219 + TIME(_xlpm.HourPart, _xlpm.MinutePart, 0),
    _xlpm.AdjustedTime,
        IF(_xlpm.Prefix = "రా",
            IF(OR(_xlpm.HourPart=12,_xlpm.HourPart&lt;HOUR(T220)),A219+1,A219) + TIME(IF(_xlpm.HourPart &lt;= HOUR(T220), _xlpm.HourPart, _xlpm.HourPart + 12), _xlpm.MinutePart, 0),
        IF(_xlpm.Prefix = "తె",
            _xlpm.BaseTime + 1,
        IF(_xlpm.Prefix = "సా",
            A219 + TIME(12 + _xlpm.HourPart, _xlpm.MinutePart, 0),
        IF(LEFT(_xlpm.RawData, 1) = "ప",
            A219 + TIME(IF(AND(_xlpm.HourPart &gt;= HOUR(T220), _xlpm.HourPart &lt;= 12), _xlpm.HourPart, _xlpm.HourPart + 12), _xlpm.MinutePart, 0),
            _xlpm.BaseTime
        )))),
    _xlpm.isDateTime, ISNUMBER(DATEVALUE(K218)),
    _xlpm.adjustedResult,
        IF(AND(_xlpm.isDateTime, TEXT(_xlpm.AdjustedTime, "yyyy-MM-dd HH:mm") &lt; K218),
            _xlpm.AdjustedTime + 1,
            _xlpm.AdjustedTime),
    _xlpm.formattedResult, TEXT(_xlpm.adjustedResult, "yyyy-MM-dd HH:mm"),
    _xlpm.formattedResult
))</f>
        <v>2024-10-26 06:18</v>
      </c>
      <c r="L219" s="4">
        <f t="shared" si="130"/>
        <v>0</v>
      </c>
      <c r="M219">
        <f>IF('Raw data'!D219="పూర్తి",1,0)</f>
        <v>0</v>
      </c>
      <c r="N219">
        <f>IFERROR(INDEX(nakshatram!$A$1:$A$27, MATCH('Raw data'!E219, nakshatram!$C$1:$C$27, 0)), "Not Found")</f>
        <v>9</v>
      </c>
      <c r="O219" s="2">
        <f t="shared" si="131"/>
        <v>45590.506712962968</v>
      </c>
      <c r="P219" s="2" t="str">
        <f>IF('Raw data'!F219 = "పూర్తి", "", _xlfn.LET(
    _xlpm.RawData, 'Raw data'!F219,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A219 + TIME(_xlpm.HourPart, _xlpm.MinutePart, 0),
    _xlpm.AdjustedTime,
        IF(_xlpm.Prefix = "రా",
            IF(OR(_xlpm.HourPart=12,_xlpm.HourPart&lt;HOUR(T220)),A219+1,A219) + TIME(IF(_xlpm.HourPart &lt;= HOUR(T220), _xlpm.HourPart, _xlpm.HourPart + 12), _xlpm.MinutePart, 0),
        IF(_xlpm.Prefix = "తె",
            _xlpm.BaseTime + 1,
        IF(_xlpm.Prefix = "సా",
            A219 + TIME(12 + _xlpm.HourPart, _xlpm.MinutePart, 0),
        IF(LEFT(_xlpm.RawData, 1) = "ప",
            A219 + TIME(IF(AND(_xlpm.HourPart &gt;= HOUR(T220), _xlpm.HourPart &lt;= 12), _xlpm.HourPart, _xlpm.HourPart + 12), _xlpm.MinutePart, 0),
            _xlpm.BaseTime
        )))),
    _xlpm.isDateTime, ISNUMBER(DATEVALUE(P218)),
    _xlpm.adjustedResult,
        IF(AND(_xlpm.isDateTime, TEXT(_xlpm.AdjustedTime, "yyyy-MM-dd HH:mm") &lt; P218),
            _xlpm.AdjustedTime + 1,
            _xlpm.AdjustedTime),
    _xlpm.formattedResult, TEXT(_xlpm.adjustedResult, "yyyy-MM-dd HH:mm"),
    _xlpm.formattedResult
))</f>
        <v>2024-10-26 13:19</v>
      </c>
      <c r="Q219" s="4">
        <f t="shared" si="132"/>
        <v>0</v>
      </c>
      <c r="R219">
        <f>IF('Raw data'!F219="పూర్తి",1,0)</f>
        <v>0</v>
      </c>
      <c r="T219" t="str">
        <f>IF('Raw data'!G219="",T218,TEXT(SUBSTITUTE(SUBSTITUTE('Raw data'!G219, "సూ.ఉ.",""),".",":"), "hh:mm:ss"))</f>
        <v>05:59:00</v>
      </c>
      <c r="U219" t="str">
        <f>IF('Raw data'!H219="",U218,TEXT(SUBSTITUTE(SUBSTITUTE('Raw data'!H219, "సూ.అ.",""),".",":") + TIME(12, 0, 0), "hh:mm:ss"))</f>
        <v>17:31:00</v>
      </c>
    </row>
    <row r="220" spans="1:21" x14ac:dyDescent="0.35">
      <c r="A220" s="1">
        <f t="shared" si="123"/>
        <v>45592</v>
      </c>
      <c r="B220">
        <f t="shared" si="124"/>
        <v>38</v>
      </c>
      <c r="C220">
        <f t="shared" si="133"/>
        <v>1</v>
      </c>
      <c r="D220">
        <f t="shared" si="125"/>
        <v>4</v>
      </c>
      <c r="E220">
        <f t="shared" si="126"/>
        <v>10</v>
      </c>
      <c r="F220">
        <f>IFERROR(INDEX(vaaram!$A$1:$A$8, MATCH('Raw data'!B220, vaaram!$D$1:$D$8, 0)), "Not Found")</f>
        <v>1</v>
      </c>
      <c r="G220">
        <f t="shared" si="127"/>
        <v>7</v>
      </c>
      <c r="H220">
        <f t="shared" si="128"/>
        <v>2</v>
      </c>
      <c r="I220">
        <f>IFERROR(INDEX(thidhi!$A$1:$A$16, MATCH('Raw data'!C220, thidhi!$C$1:$C$16, 0)), "Not Found")</f>
        <v>10</v>
      </c>
      <c r="J220" s="2">
        <f t="shared" si="129"/>
        <v>45591.263657407406</v>
      </c>
      <c r="K220" t="str">
        <f>IF('Raw data'!D220 = "పూర్తి", "", _xlfn.LET(
    _xlpm.RawData, 'Raw data'!D220,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A220 + TIME(_xlpm.HourPart, _xlpm.MinutePart, 0),
    _xlpm.AdjustedTime,
        IF(_xlpm.Prefix = "రా",
            IF(OR(_xlpm.HourPart=12,_xlpm.HourPart&lt;HOUR(T221)),A220+1,A220) + TIME(IF(_xlpm.HourPart &lt;= HOUR(T221), _xlpm.HourPart, _xlpm.HourPart + 12), _xlpm.MinutePart, 0),
        IF(_xlpm.Prefix = "తె",
            _xlpm.BaseTime + 1,
        IF(_xlpm.Prefix = "సా",
            A220 + TIME(12 + _xlpm.HourPart, _xlpm.MinutePart, 0),
        IF(LEFT(_xlpm.RawData, 1) = "ప",
            A220 + TIME(IF(AND(_xlpm.HourPart &gt;= HOUR(T221), _xlpm.HourPart &lt;= 12), _xlpm.HourPart, _xlpm.HourPart + 12), _xlpm.MinutePart, 0),
            _xlpm.BaseTime
        )))),
    _xlpm.isDateTime, ISNUMBER(DATEVALUE(K219)),
    _xlpm.adjustedResult,
        IF(AND(_xlpm.isDateTime, TEXT(_xlpm.AdjustedTime, "yyyy-MM-dd HH:mm") &lt; K219),
            _xlpm.AdjustedTime + 1,
            _xlpm.AdjustedTime),
    _xlpm.formattedResult, TEXT(_xlpm.adjustedResult, "yyyy-MM-dd HH:mm"),
    _xlpm.formattedResult
))</f>
        <v>2024-10-27 07:17</v>
      </c>
      <c r="L220" s="4">
        <f t="shared" si="130"/>
        <v>0</v>
      </c>
      <c r="M220">
        <f>IF('Raw data'!D220="పూర్తి",1,0)</f>
        <v>0</v>
      </c>
      <c r="N220">
        <f>IFERROR(INDEX(nakshatram!$A$1:$A$27, MATCH('Raw data'!E220, nakshatram!$C$1:$C$27, 0)), "Not Found")</f>
        <v>10</v>
      </c>
      <c r="O220" s="2">
        <f t="shared" si="131"/>
        <v>45591.556018518517</v>
      </c>
      <c r="P220" s="2" t="str">
        <f>IF('Raw data'!F220 = "పూర్తి", "", _xlfn.LET(
    _xlpm.RawData, 'Raw data'!F220,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A220 + TIME(_xlpm.HourPart, _xlpm.MinutePart, 0),
    _xlpm.AdjustedTime,
        IF(_xlpm.Prefix = "రా",
            IF(OR(_xlpm.HourPart=12,_xlpm.HourPart&lt;HOUR(T221)),A220+1,A220) + TIME(IF(_xlpm.HourPart &lt;= HOUR(T221), _xlpm.HourPart, _xlpm.HourPart + 12), _xlpm.MinutePart, 0),
        IF(_xlpm.Prefix = "తె",
            _xlpm.BaseTime + 1,
        IF(_xlpm.Prefix = "సా",
            A220 + TIME(12 + _xlpm.HourPart, _xlpm.MinutePart, 0),
        IF(LEFT(_xlpm.RawData, 1) = "ప",
            A220 + TIME(IF(AND(_xlpm.HourPart &gt;= HOUR(T221), _xlpm.HourPart &lt;= 12), _xlpm.HourPart, _xlpm.HourPart + 12), _xlpm.MinutePart, 0),
            _xlpm.BaseTime
        )))),
    _xlpm.isDateTime, ISNUMBER(DATEVALUE(P219)),
    _xlpm.adjustedResult,
        IF(AND(_xlpm.isDateTime, TEXT(_xlpm.AdjustedTime, "yyyy-MM-dd HH:mm") &lt; P219),
            _xlpm.AdjustedTime + 1,
            _xlpm.AdjustedTime),
    _xlpm.formattedResult, TEXT(_xlpm.adjustedResult, "yyyy-MM-dd HH:mm"),
    _xlpm.formattedResult
))</f>
        <v>2024-10-27 14:59</v>
      </c>
      <c r="Q220" s="4">
        <f t="shared" si="132"/>
        <v>0</v>
      </c>
      <c r="R220">
        <f>IF('Raw data'!F220="పూర్తి",1,0)</f>
        <v>0</v>
      </c>
      <c r="T220" t="str">
        <f>IF('Raw data'!G220="",T219,TEXT(SUBSTITUTE(SUBSTITUTE('Raw data'!G220, "సూ.ఉ.",""),".",":"), "hh:mm:ss"))</f>
        <v>05:59:00</v>
      </c>
      <c r="U220" t="str">
        <f>IF('Raw data'!H220="",U219,TEXT(SUBSTITUTE(SUBSTITUTE('Raw data'!H220, "సూ.అ.",""),".",":") + TIME(12, 0, 0), "hh:mm:ss"))</f>
        <v>17:31:00</v>
      </c>
    </row>
    <row r="221" spans="1:21" x14ac:dyDescent="0.35">
      <c r="A221" s="1">
        <f t="shared" si="123"/>
        <v>45593</v>
      </c>
      <c r="B221">
        <f t="shared" si="124"/>
        <v>38</v>
      </c>
      <c r="C221">
        <f t="shared" si="133"/>
        <v>1</v>
      </c>
      <c r="D221">
        <f t="shared" si="125"/>
        <v>4</v>
      </c>
      <c r="E221">
        <f t="shared" si="126"/>
        <v>10</v>
      </c>
      <c r="F221">
        <f>IFERROR(INDEX(vaaram!$A$1:$A$8, MATCH('Raw data'!B221, vaaram!$D$1:$D$8, 0)), "Not Found")</f>
        <v>2</v>
      </c>
      <c r="G221">
        <f t="shared" si="127"/>
        <v>7</v>
      </c>
      <c r="H221">
        <f t="shared" si="128"/>
        <v>2</v>
      </c>
      <c r="I221">
        <f>IFERROR(INDEX(thidhi!$A$1:$A$16, MATCH('Raw data'!C221, thidhi!$C$1:$C$16, 0)), "Not Found")</f>
        <v>11</v>
      </c>
      <c r="J221" s="2">
        <f t="shared" si="129"/>
        <v>45592.304629629631</v>
      </c>
      <c r="K221" t="str">
        <f>IF('Raw data'!D221 = "పూర్తి", "", _xlfn.LET(
    _xlpm.RawData, 'Raw data'!D221,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A221 + TIME(_xlpm.HourPart, _xlpm.MinutePart, 0),
    _xlpm.AdjustedTime,
        IF(_xlpm.Prefix = "రా",
            IF(OR(_xlpm.HourPart=12,_xlpm.HourPart&lt;HOUR(T222)),A221+1,A221) + TIME(IF(_xlpm.HourPart &lt;= HOUR(T222), _xlpm.HourPart, _xlpm.HourPart + 12), _xlpm.MinutePart, 0),
        IF(_xlpm.Prefix = "తె",
            _xlpm.BaseTime + 1,
        IF(_xlpm.Prefix = "సా",
            A221 + TIME(12 + _xlpm.HourPart, _xlpm.MinutePart, 0),
        IF(LEFT(_xlpm.RawData, 1) = "ప",
            A221 + TIME(IF(AND(_xlpm.HourPart &gt;= HOUR(T222), _xlpm.HourPart &lt;= 12), _xlpm.HourPart, _xlpm.HourPart + 12), _xlpm.MinutePart, 0),
            _xlpm.BaseTime
        )))),
    _xlpm.isDateTime, ISNUMBER(DATEVALUE(K220)),
    _xlpm.adjustedResult,
        IF(AND(_xlpm.isDateTime, TEXT(_xlpm.AdjustedTime, "yyyy-MM-dd HH:mm") &lt; K220),
            _xlpm.AdjustedTime + 1,
            _xlpm.AdjustedTime),
    _xlpm.formattedResult, TEXT(_xlpm.adjustedResult, "yyyy-MM-dd HH:mm"),
    _xlpm.formattedResult
))</f>
        <v>2024-10-28 08:42</v>
      </c>
      <c r="L221" s="4">
        <f t="shared" si="130"/>
        <v>0</v>
      </c>
      <c r="M221">
        <f>IF('Raw data'!D221="పూర్తి",1,0)</f>
        <v>0</v>
      </c>
      <c r="N221">
        <f>IFERROR(INDEX(nakshatram!$A$1:$A$27, MATCH('Raw data'!E221, nakshatram!$C$1:$C$27, 0)), "Not Found")</f>
        <v>11</v>
      </c>
      <c r="O221" s="2">
        <f t="shared" si="131"/>
        <v>45592.625462962962</v>
      </c>
      <c r="P221" s="2" t="str">
        <f>IF('Raw data'!F221 = "పూర్తి", "", _xlfn.LET(
    _xlpm.RawData, 'Raw data'!F221,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A221 + TIME(_xlpm.HourPart, _xlpm.MinutePart, 0),
    _xlpm.AdjustedTime,
        IF(_xlpm.Prefix = "రా",
            IF(OR(_xlpm.HourPart=12,_xlpm.HourPart&lt;HOUR(T222)),A221+1,A221) + TIME(IF(_xlpm.HourPart &lt;= HOUR(T222), _xlpm.HourPart, _xlpm.HourPart + 12), _xlpm.MinutePart, 0),
        IF(_xlpm.Prefix = "తె",
            _xlpm.BaseTime + 1,
        IF(_xlpm.Prefix = "సా",
            A221 + TIME(12 + _xlpm.HourPart, _xlpm.MinutePart, 0),
        IF(LEFT(_xlpm.RawData, 1) = "ప",
            A221 + TIME(IF(AND(_xlpm.HourPart &gt;= HOUR(T222), _xlpm.HourPart &lt;= 12), _xlpm.HourPart, _xlpm.HourPart + 12), _xlpm.MinutePart, 0),
            _xlpm.BaseTime
        )))),
    _xlpm.isDateTime, ISNUMBER(DATEVALUE(P220)),
    _xlpm.adjustedResult,
        IF(AND(_xlpm.isDateTime, TEXT(_xlpm.AdjustedTime, "yyyy-MM-dd HH:mm") &lt; P220),
            _xlpm.AdjustedTime + 1,
            _xlpm.AdjustedTime),
    _xlpm.formattedResult, TEXT(_xlpm.adjustedResult, "yyyy-MM-dd HH:mm"),
    _xlpm.formattedResult
))</f>
        <v>2024-10-28 17:02</v>
      </c>
      <c r="Q221" s="4">
        <f t="shared" si="132"/>
        <v>0</v>
      </c>
      <c r="R221">
        <f>IF('Raw data'!F221="పూర్తి",1,0)</f>
        <v>0</v>
      </c>
      <c r="T221" t="str">
        <f>IF('Raw data'!G221="",T220,TEXT(SUBSTITUTE(SUBSTITUTE('Raw data'!G221, "సూ.ఉ.",""),".",":"), "hh:mm:ss"))</f>
        <v>05:59:00</v>
      </c>
      <c r="U221" t="str">
        <f>IF('Raw data'!H221="",U220,TEXT(SUBSTITUTE(SUBSTITUTE('Raw data'!H221, "సూ.అ.",""),".",":") + TIME(12, 0, 0), "hh:mm:ss"))</f>
        <v>17:31:00</v>
      </c>
    </row>
    <row r="222" spans="1:21" x14ac:dyDescent="0.35">
      <c r="A222" s="1">
        <f t="shared" si="123"/>
        <v>45594</v>
      </c>
      <c r="B222">
        <f t="shared" si="124"/>
        <v>38</v>
      </c>
      <c r="C222">
        <f t="shared" si="133"/>
        <v>1</v>
      </c>
      <c r="D222">
        <f t="shared" si="125"/>
        <v>4</v>
      </c>
      <c r="E222">
        <f t="shared" si="126"/>
        <v>10</v>
      </c>
      <c r="F222">
        <f>IFERROR(INDEX(vaaram!$A$1:$A$8, MATCH('Raw data'!B222, vaaram!$D$1:$D$8, 0)), "Not Found")</f>
        <v>3</v>
      </c>
      <c r="G222">
        <f t="shared" si="127"/>
        <v>7</v>
      </c>
      <c r="H222">
        <f t="shared" si="128"/>
        <v>2</v>
      </c>
      <c r="I222">
        <f>IFERROR(INDEX(thidhi!$A$1:$A$16, MATCH('Raw data'!C222, thidhi!$C$1:$C$16, 0)), "Not Found")</f>
        <v>12</v>
      </c>
      <c r="J222" s="2">
        <f t="shared" si="129"/>
        <v>45593.363657407412</v>
      </c>
      <c r="K222" t="str">
        <f>IF('Raw data'!D222 = "పూర్తి", "", _xlfn.LET(
    _xlpm.RawData, 'Raw data'!D222,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A222 + TIME(_xlpm.HourPart, _xlpm.MinutePart, 0),
    _xlpm.AdjustedTime,
        IF(_xlpm.Prefix = "రా",
            IF(OR(_xlpm.HourPart=12,_xlpm.HourPart&lt;HOUR(T223)),A222+1,A222) + TIME(IF(_xlpm.HourPart &lt;= HOUR(T223), _xlpm.HourPart, _xlpm.HourPart + 12), _xlpm.MinutePart, 0),
        IF(_xlpm.Prefix = "తె",
            _xlpm.BaseTime + 1,
        IF(_xlpm.Prefix = "సా",
            A222 + TIME(12 + _xlpm.HourPart, _xlpm.MinutePart, 0),
        IF(LEFT(_xlpm.RawData, 1) = "ప",
            A222 + TIME(IF(AND(_xlpm.HourPart &gt;= HOUR(T223), _xlpm.HourPart &lt;= 12), _xlpm.HourPart, _xlpm.HourPart + 12), _xlpm.MinutePart, 0),
            _xlpm.BaseTime
        )))),
    _xlpm.isDateTime, ISNUMBER(DATEVALUE(K221)),
    _xlpm.adjustedResult,
        IF(AND(_xlpm.isDateTime, TEXT(_xlpm.AdjustedTime, "yyyy-MM-dd HH:mm") &lt; K221),
            _xlpm.AdjustedTime + 1,
            _xlpm.AdjustedTime),
    _xlpm.formattedResult, TEXT(_xlpm.adjustedResult, "yyyy-MM-dd HH:mm"),
    _xlpm.formattedResult
))</f>
        <v>2024-10-29 10:32</v>
      </c>
      <c r="L222" s="4">
        <f t="shared" si="130"/>
        <v>0</v>
      </c>
      <c r="M222">
        <f>IF('Raw data'!D222="పూర్తి",1,0)</f>
        <v>0</v>
      </c>
      <c r="N222">
        <f>IFERROR(INDEX(nakshatram!$A$1:$A$27, MATCH('Raw data'!E222, nakshatram!$C$1:$C$27, 0)), "Not Found")</f>
        <v>12</v>
      </c>
      <c r="O222" s="2">
        <f t="shared" si="131"/>
        <v>45593.710879629631</v>
      </c>
      <c r="P222" s="2" t="str">
        <f>IF('Raw data'!F222 = "పూర్తి", "", _xlfn.LET(
    _xlpm.RawData, 'Raw data'!F222,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A222 + TIME(_xlpm.HourPart, _xlpm.MinutePart, 0),
    _xlpm.AdjustedTime,
        IF(_xlpm.Prefix = "రా",
            IF(OR(_xlpm.HourPart=12,_xlpm.HourPart&lt;HOUR(T223)),A222+1,A222) + TIME(IF(_xlpm.HourPart &lt;= HOUR(T223), _xlpm.HourPart, _xlpm.HourPart + 12), _xlpm.MinutePart, 0),
        IF(_xlpm.Prefix = "తె",
            _xlpm.BaseTime + 1,
        IF(_xlpm.Prefix = "సా",
            A222 + TIME(12 + _xlpm.HourPart, _xlpm.MinutePart, 0),
        IF(LEFT(_xlpm.RawData, 1) = "ప",
            A222 + TIME(IF(AND(_xlpm.HourPart &gt;= HOUR(T223), _xlpm.HourPart &lt;= 12), _xlpm.HourPart, _xlpm.HourPart + 12), _xlpm.MinutePart, 0),
            _xlpm.BaseTime
        )))),
    _xlpm.isDateTime, ISNUMBER(DATEVALUE(P221)),
    _xlpm.adjustedResult,
        IF(AND(_xlpm.isDateTime, TEXT(_xlpm.AdjustedTime, "yyyy-MM-dd HH:mm") &lt; P221),
            _xlpm.AdjustedTime + 1,
            _xlpm.AdjustedTime),
    _xlpm.formattedResult, TEXT(_xlpm.adjustedResult, "yyyy-MM-dd HH:mm"),
    _xlpm.formattedResult
))</f>
        <v>2024-10-29 19:26</v>
      </c>
      <c r="Q222" s="4">
        <f t="shared" si="132"/>
        <v>0</v>
      </c>
      <c r="R222">
        <f>IF('Raw data'!F222="పూర్తి",1,0)</f>
        <v>0</v>
      </c>
      <c r="T222" t="str">
        <f>IF('Raw data'!G222="",T221,TEXT(SUBSTITUTE(SUBSTITUTE('Raw data'!G222, "సూ.ఉ.",""),".",":"), "hh:mm:ss"))</f>
        <v>06:01:00</v>
      </c>
      <c r="U222" t="str">
        <f>IF('Raw data'!H222="",U221,TEXT(SUBSTITUTE(SUBSTITUTE('Raw data'!H222, "సూ.అ.",""),".",":") + TIME(12, 0, 0), "hh:mm:ss"))</f>
        <v>17:27:00</v>
      </c>
    </row>
    <row r="223" spans="1:21" x14ac:dyDescent="0.35">
      <c r="A223" s="1">
        <f t="shared" si="123"/>
        <v>45595</v>
      </c>
      <c r="B223">
        <f t="shared" si="124"/>
        <v>38</v>
      </c>
      <c r="C223">
        <f t="shared" si="133"/>
        <v>1</v>
      </c>
      <c r="D223">
        <f t="shared" si="125"/>
        <v>4</v>
      </c>
      <c r="E223">
        <f t="shared" si="126"/>
        <v>10</v>
      </c>
      <c r="F223">
        <f>IFERROR(INDEX(vaaram!$A$1:$A$8, MATCH('Raw data'!B223, vaaram!$D$1:$D$8, 0)), "Not Found")</f>
        <v>4</v>
      </c>
      <c r="G223">
        <f t="shared" si="127"/>
        <v>7</v>
      </c>
      <c r="H223">
        <f t="shared" si="128"/>
        <v>2</v>
      </c>
      <c r="I223">
        <f>IFERROR(INDEX(thidhi!$A$1:$A$16, MATCH('Raw data'!C223, thidhi!$C$1:$C$16, 0)), "Not Found")</f>
        <v>13</v>
      </c>
      <c r="J223" s="2">
        <f t="shared" si="129"/>
        <v>45594.440046296295</v>
      </c>
      <c r="K223" t="str">
        <f>IF('Raw data'!D223 = "పూర్తి", "", _xlfn.LET(
    _xlpm.RawData, 'Raw data'!D223,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A223 + TIME(_xlpm.HourPart, _xlpm.MinutePart, 0),
    _xlpm.AdjustedTime,
        IF(_xlpm.Prefix = "రా",
            IF(OR(_xlpm.HourPart=12,_xlpm.HourPart&lt;HOUR(T224)),A223+1,A223) + TIME(IF(_xlpm.HourPart &lt;= HOUR(T224), _xlpm.HourPart, _xlpm.HourPart + 12), _xlpm.MinutePart, 0),
        IF(_xlpm.Prefix = "తె",
            _xlpm.BaseTime + 1,
        IF(_xlpm.Prefix = "సా",
            A223 + TIME(12 + _xlpm.HourPart, _xlpm.MinutePart, 0),
        IF(LEFT(_xlpm.RawData, 1) = "ప",
            A223 + TIME(IF(AND(_xlpm.HourPart &gt;= HOUR(T224), _xlpm.HourPart &lt;= 12), _xlpm.HourPart, _xlpm.HourPart + 12), _xlpm.MinutePart, 0),
            _xlpm.BaseTime
        )))),
    _xlpm.isDateTime, ISNUMBER(DATEVALUE(K222)),
    _xlpm.adjustedResult,
        IF(AND(_xlpm.isDateTime, TEXT(_xlpm.AdjustedTime, "yyyy-MM-dd HH:mm") &lt; K222),
            _xlpm.AdjustedTime + 1,
            _xlpm.AdjustedTime),
    _xlpm.formattedResult, TEXT(_xlpm.adjustedResult, "yyyy-MM-dd HH:mm"),
    _xlpm.formattedResult
))</f>
        <v>2024-10-30 12:35</v>
      </c>
      <c r="L223" s="4">
        <f t="shared" si="130"/>
        <v>0</v>
      </c>
      <c r="M223">
        <f>IF('Raw data'!D223="పూర్తి",1,0)</f>
        <v>0</v>
      </c>
      <c r="N223">
        <f>IFERROR(INDEX(nakshatram!$A$1:$A$27, MATCH('Raw data'!E223, nakshatram!$C$1:$C$27, 0)), "Not Found")</f>
        <v>13</v>
      </c>
      <c r="O223" s="2">
        <f t="shared" si="131"/>
        <v>45594.810879629629</v>
      </c>
      <c r="P223" s="2" t="str">
        <f>IF('Raw data'!F223 = "పూర్తి", "", _xlfn.LET(
    _xlpm.RawData, 'Raw data'!F223,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A223 + TIME(_xlpm.HourPart, _xlpm.MinutePart, 0),
    _xlpm.AdjustedTime,
        IF(_xlpm.Prefix = "రా",
            IF(OR(_xlpm.HourPart=12,_xlpm.HourPart&lt;HOUR(T224)),A223+1,A223) + TIME(IF(_xlpm.HourPart &lt;= HOUR(T224), _xlpm.HourPart, _xlpm.HourPart + 12), _xlpm.MinutePart, 0),
        IF(_xlpm.Prefix = "తె",
            _xlpm.BaseTime + 1,
        IF(_xlpm.Prefix = "సా",
            A223 + TIME(12 + _xlpm.HourPart, _xlpm.MinutePart, 0),
        IF(LEFT(_xlpm.RawData, 1) = "ప",
            A223 + TIME(IF(AND(_xlpm.HourPart &gt;= HOUR(T224), _xlpm.HourPart &lt;= 12), _xlpm.HourPart, _xlpm.HourPart + 12), _xlpm.MinutePart, 0),
            _xlpm.BaseTime
        )))),
    _xlpm.isDateTime, ISNUMBER(DATEVALUE(P222)),
    _xlpm.adjustedResult,
        IF(AND(_xlpm.isDateTime, TEXT(_xlpm.AdjustedTime, "yyyy-MM-dd HH:mm") &lt; P222),
            _xlpm.AdjustedTime + 1,
            _xlpm.AdjustedTime),
    _xlpm.formattedResult, TEXT(_xlpm.adjustedResult, "yyyy-MM-dd HH:mm"),
    _xlpm.formattedResult
))</f>
        <v>2024-10-30 22:01</v>
      </c>
      <c r="Q223" s="4">
        <f t="shared" si="132"/>
        <v>0</v>
      </c>
      <c r="R223">
        <f>IF('Raw data'!F223="పూర్తి",1,0)</f>
        <v>0</v>
      </c>
      <c r="T223" t="str">
        <f>IF('Raw data'!G223="",T222,TEXT(SUBSTITUTE(SUBSTITUTE('Raw data'!G223, "సూ.ఉ.",""),".",":"), "hh:mm:ss"))</f>
        <v>06:01:00</v>
      </c>
      <c r="U223" t="str">
        <f>IF('Raw data'!H223="",U222,TEXT(SUBSTITUTE(SUBSTITUTE('Raw data'!H223, "సూ.అ.",""),".",":") + TIME(12, 0, 0), "hh:mm:ss"))</f>
        <v>17:27:00</v>
      </c>
    </row>
    <row r="224" spans="1:21" x14ac:dyDescent="0.35">
      <c r="A224" s="1">
        <f t="shared" si="123"/>
        <v>45596</v>
      </c>
      <c r="B224">
        <f t="shared" si="124"/>
        <v>38</v>
      </c>
      <c r="C224">
        <f t="shared" si="133"/>
        <v>1</v>
      </c>
      <c r="D224">
        <f t="shared" si="125"/>
        <v>4</v>
      </c>
      <c r="E224">
        <f t="shared" si="126"/>
        <v>10</v>
      </c>
      <c r="F224">
        <f>IFERROR(INDEX(vaaram!$A$1:$A$8, MATCH('Raw data'!B224, vaaram!$D$1:$D$8, 0)), "Not Found")</f>
        <v>5</v>
      </c>
      <c r="G224">
        <f t="shared" si="127"/>
        <v>7</v>
      </c>
      <c r="H224">
        <f t="shared" si="128"/>
        <v>2</v>
      </c>
      <c r="I224">
        <f>IFERROR(INDEX(thidhi!$A$1:$A$16, MATCH('Raw data'!C224, thidhi!$C$1:$C$16, 0)), "Not Found")</f>
        <v>14</v>
      </c>
      <c r="J224" s="2">
        <f t="shared" si="129"/>
        <v>45595.525462962964</v>
      </c>
      <c r="K224" t="str">
        <f>IF('Raw data'!D224 = "పూర్తి", "", _xlfn.LET(
    _xlpm.RawData, 'Raw data'!D224,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A224 + TIME(_xlpm.HourPart, _xlpm.MinutePart, 0),
    _xlpm.AdjustedTime,
        IF(_xlpm.Prefix = "రా",
            IF(OR(_xlpm.HourPart=12,_xlpm.HourPart&lt;HOUR(T225)),A224+1,A224) + TIME(IF(_xlpm.HourPart &lt;= HOUR(T225), _xlpm.HourPart, _xlpm.HourPart + 12), _xlpm.MinutePart, 0),
        IF(_xlpm.Prefix = "తె",
            _xlpm.BaseTime + 1,
        IF(_xlpm.Prefix = "సా",
            A224 + TIME(12 + _xlpm.HourPart, _xlpm.MinutePart, 0),
        IF(LEFT(_xlpm.RawData, 1) = "ప",
            A224 + TIME(IF(AND(_xlpm.HourPart &gt;= HOUR(T225), _xlpm.HourPart &lt;= 12), _xlpm.HourPart, _xlpm.HourPart + 12), _xlpm.MinutePart, 0),
            _xlpm.BaseTime
        )))),
    _xlpm.isDateTime, ISNUMBER(DATEVALUE(K223)),
    _xlpm.adjustedResult,
        IF(AND(_xlpm.isDateTime, TEXT(_xlpm.AdjustedTime, "yyyy-MM-dd HH:mm") &lt; K223),
            _xlpm.AdjustedTime + 1,
            _xlpm.AdjustedTime),
    _xlpm.formattedResult, TEXT(_xlpm.adjustedResult, "yyyy-MM-dd HH:mm"),
    _xlpm.formattedResult
))</f>
        <v>2024-10-31 14:43</v>
      </c>
      <c r="L224" s="4">
        <f t="shared" si="130"/>
        <v>0</v>
      </c>
      <c r="M224">
        <f>IF('Raw data'!D224="పూర్తి",1,0)</f>
        <v>0</v>
      </c>
      <c r="N224">
        <f>IFERROR(INDEX(nakshatram!$A$1:$A$27, MATCH('Raw data'!E224, nakshatram!$C$1:$C$27, 0)), "Not Found")</f>
        <v>14</v>
      </c>
      <c r="O224" s="2">
        <f t="shared" si="131"/>
        <v>45595.91851851852</v>
      </c>
      <c r="P224" s="2" t="str">
        <f>IF('Raw data'!F224 = "పూర్తి", "", _xlfn.LET(
    _xlpm.RawData, 'Raw data'!F224,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A224 + TIME(_xlpm.HourPart, _xlpm.MinutePart, 0),
    _xlpm.AdjustedTime,
        IF(_xlpm.Prefix = "రా",
            IF(OR(_xlpm.HourPart=12,_xlpm.HourPart&lt;HOUR(T225)),A224+1,A224) + TIME(IF(_xlpm.HourPart &lt;= HOUR(T225), _xlpm.HourPart, _xlpm.HourPart + 12), _xlpm.MinutePart, 0),
        IF(_xlpm.Prefix = "తె",
            _xlpm.BaseTime + 1,
        IF(_xlpm.Prefix = "సా",
            A224 + TIME(12 + _xlpm.HourPart, _xlpm.MinutePart, 0),
        IF(LEFT(_xlpm.RawData, 1) = "ప",
            A224 + TIME(IF(AND(_xlpm.HourPart &gt;= HOUR(T225), _xlpm.HourPart &lt;= 12), _xlpm.HourPart, _xlpm.HourPart + 12), _xlpm.MinutePart, 0),
            _xlpm.BaseTime
        )))),
    _xlpm.isDateTime, ISNUMBER(DATEVALUE(P223)),
    _xlpm.adjustedResult,
        IF(AND(_xlpm.isDateTime, TEXT(_xlpm.AdjustedTime, "yyyy-MM-dd HH:mm") &lt; P223),
            _xlpm.AdjustedTime + 1,
            _xlpm.AdjustedTime),
    _xlpm.formattedResult, TEXT(_xlpm.adjustedResult, "yyyy-MM-dd HH:mm"),
    _xlpm.formattedResult
))</f>
        <v>2024-11-01 00:36</v>
      </c>
      <c r="Q224" s="4">
        <f t="shared" si="132"/>
        <v>0</v>
      </c>
      <c r="R224">
        <f>IF('Raw data'!F224="పూర్తి",1,0)</f>
        <v>0</v>
      </c>
      <c r="T224" t="str">
        <f>IF('Raw data'!G224="",T223,TEXT(SUBSTITUTE(SUBSTITUTE('Raw data'!G224, "సూ.ఉ.",""),".",":"), "hh:mm:ss"))</f>
        <v>06:01:00</v>
      </c>
      <c r="U224" t="str">
        <f>IF('Raw data'!H224="",U223,TEXT(SUBSTITUTE(SUBSTITUTE('Raw data'!H224, "సూ.అ.",""),".",":") + TIME(12, 0, 0), "hh:mm:ss"))</f>
        <v>17:27:00</v>
      </c>
    </row>
    <row r="225" spans="1:21" x14ac:dyDescent="0.35">
      <c r="A225" s="1">
        <f t="shared" si="123"/>
        <v>45597</v>
      </c>
      <c r="B225">
        <f t="shared" si="124"/>
        <v>38</v>
      </c>
      <c r="C225">
        <f t="shared" si="133"/>
        <v>1</v>
      </c>
      <c r="D225">
        <f t="shared" si="125"/>
        <v>4</v>
      </c>
      <c r="E225">
        <f t="shared" si="126"/>
        <v>11</v>
      </c>
      <c r="F225">
        <f>IFERROR(INDEX(vaaram!$A$1:$A$8, MATCH('Raw data'!B225, vaaram!$D$1:$D$8, 0)), "Not Found")</f>
        <v>6</v>
      </c>
      <c r="G225">
        <f t="shared" si="127"/>
        <v>7</v>
      </c>
      <c r="H225">
        <f t="shared" si="128"/>
        <v>2</v>
      </c>
      <c r="I225">
        <f>IFERROR(INDEX(thidhi!$A$1:$A$16, MATCH('Raw data'!C225, thidhi!$C$1:$C$16, 0)), "Not Found")</f>
        <v>16</v>
      </c>
      <c r="J225" s="2">
        <f t="shared" si="129"/>
        <v>45596.614351851851</v>
      </c>
      <c r="K225" t="str">
        <f>IF('Raw data'!D225 = "పూర్తి", "", _xlfn.LET(
    _xlpm.RawData, 'Raw data'!D225,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A225 + TIME(_xlpm.HourPart, _xlpm.MinutePart, 0),
    _xlpm.AdjustedTime,
        IF(_xlpm.Prefix = "రా",
            IF(OR(_xlpm.HourPart=12,_xlpm.HourPart&lt;HOUR(T226)),A225+1,A225) + TIME(IF(_xlpm.HourPart &lt;= HOUR(T226), _xlpm.HourPart, _xlpm.HourPart + 12), _xlpm.MinutePart, 0),
        IF(_xlpm.Prefix = "తె",
            _xlpm.BaseTime + 1,
        IF(_xlpm.Prefix = "సా",
            A225 + TIME(12 + _xlpm.HourPart, _xlpm.MinutePart, 0),
        IF(LEFT(_xlpm.RawData, 1) = "ప",
            A225 + TIME(IF(AND(_xlpm.HourPart &gt;= HOUR(T226), _xlpm.HourPart &lt;= 12), _xlpm.HourPart, _xlpm.HourPart + 12), _xlpm.MinutePart, 0),
            _xlpm.BaseTime
        )))),
    _xlpm.isDateTime, ISNUMBER(DATEVALUE(K224)),
    _xlpm.adjustedResult,
        IF(AND(_xlpm.isDateTime, TEXT(_xlpm.AdjustedTime, "yyyy-MM-dd HH:mm") &lt; K224),
            _xlpm.AdjustedTime + 1,
            _xlpm.AdjustedTime),
    _xlpm.formattedResult, TEXT(_xlpm.adjustedResult, "yyyy-MM-dd HH:mm"),
    _xlpm.formattedResult
))</f>
        <v>2024-11-01 16:45</v>
      </c>
      <c r="L225" s="4">
        <f t="shared" si="130"/>
        <v>0</v>
      </c>
      <c r="M225">
        <f>IF('Raw data'!D225="పూర్తి",1,0)</f>
        <v>0</v>
      </c>
      <c r="N225">
        <f>IFERROR(INDEX(nakshatram!$A$1:$A$27, MATCH('Raw data'!E225, nakshatram!$C$1:$C$27, 0)), "Not Found")</f>
        <v>15</v>
      </c>
      <c r="O225" s="2">
        <f t="shared" si="131"/>
        <v>45597.02615740741</v>
      </c>
      <c r="P225" s="2" t="str">
        <f>IF('Raw data'!F225 = "పూర్తి", "", _xlfn.LET(
    _xlpm.RawData, 'Raw data'!F225,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A225 + TIME(_xlpm.HourPart, _xlpm.MinutePart, 0),
    _xlpm.AdjustedTime,
        IF(_xlpm.Prefix = "రా",
            IF(OR(_xlpm.HourPart=12,_xlpm.HourPart&lt;HOUR(T226)),A225+1,A225) + TIME(IF(_xlpm.HourPart &lt;= HOUR(T226), _xlpm.HourPart, _xlpm.HourPart + 12), _xlpm.MinutePart, 0),
        IF(_xlpm.Prefix = "తె",
            _xlpm.BaseTime + 1,
        IF(_xlpm.Prefix = "సా",
            A225 + TIME(12 + _xlpm.HourPart, _xlpm.MinutePart, 0),
        IF(LEFT(_xlpm.RawData, 1) = "ప",
            A225 + TIME(IF(AND(_xlpm.HourPart &gt;= HOUR(T226), _xlpm.HourPart &lt;= 12), _xlpm.HourPart, _xlpm.HourPart + 12), _xlpm.MinutePart, 0),
            _xlpm.BaseTime
        )))),
    _xlpm.isDateTime, ISNUMBER(DATEVALUE(P224)),
    _xlpm.adjustedResult,
        IF(AND(_xlpm.isDateTime, TEXT(_xlpm.AdjustedTime, "yyyy-MM-dd HH:mm") &lt; P224),
            _xlpm.AdjustedTime + 1,
            _xlpm.AdjustedTime),
    _xlpm.formattedResult, TEXT(_xlpm.adjustedResult, "yyyy-MM-dd HH:mm"),
    _xlpm.formattedResult
))</f>
        <v>2024-11-02 03:03</v>
      </c>
      <c r="Q225" s="4">
        <f t="shared" si="132"/>
        <v>0</v>
      </c>
      <c r="R225">
        <f>IF('Raw data'!F225="పూర్తి",1,0)</f>
        <v>0</v>
      </c>
      <c r="T225" t="str">
        <f>IF('Raw data'!G225="",T224,TEXT(SUBSTITUTE(SUBSTITUTE('Raw data'!G225, "సూ.ఉ.",""),".",":"), "hh:mm:ss"))</f>
        <v>06:02:00</v>
      </c>
      <c r="U225" t="str">
        <f>IF('Raw data'!H225="",U224,TEXT(SUBSTITUTE(SUBSTITUTE('Raw data'!H225, "సూ.అ.",""),".",":") + TIME(12, 0, 0), "hh:mm:ss"))</f>
        <v>15:27:00</v>
      </c>
    </row>
    <row r="226" spans="1:21" x14ac:dyDescent="0.35">
      <c r="A226" s="1">
        <f t="shared" ref="A226:A279" si="134">IF(F226=F225,A225,A225+1)</f>
        <v>45598</v>
      </c>
      <c r="B226">
        <f t="shared" ref="B226:B279" si="135">IF(OR(D225=D226, D225&lt;D226),B225,B225+1)</f>
        <v>38</v>
      </c>
      <c r="C226">
        <f t="shared" si="133"/>
        <v>1</v>
      </c>
      <c r="D226">
        <f t="shared" ref="D226:D279" si="136">INT((G226+1)/2)</f>
        <v>4</v>
      </c>
      <c r="E226">
        <f t="shared" ref="E226:E279" si="137">MONTH(A226)</f>
        <v>11</v>
      </c>
      <c r="F226">
        <f>IFERROR(INDEX(vaaram!$A$1:$A$8, MATCH('Raw data'!B226, vaaram!$D$1:$D$8, 0)), "Not Found")</f>
        <v>7</v>
      </c>
      <c r="G226">
        <f t="shared" ref="G226:G279" si="138">IF(OR(H225=H226, H225&lt;H226),G225,IF(G225=12,1,G225+1))</f>
        <v>8</v>
      </c>
      <c r="H226">
        <f t="shared" ref="H226:H279" si="139">IF(I226&lt;I225,IF(I225=15,2,1),H225)</f>
        <v>1</v>
      </c>
      <c r="I226">
        <f>IFERROR(INDEX(thidhi!$A$1:$A$16, MATCH('Raw data'!C226, thidhi!$C$1:$C$16, 0)), "Not Found")</f>
        <v>1</v>
      </c>
      <c r="J226" s="2">
        <f t="shared" ref="J226:J279" si="140">IF(K226=K225,J225,IF(M225=0,K225+100/86400,""))</f>
        <v>45597.699074074073</v>
      </c>
      <c r="K226" t="str">
        <f>IF('Raw data'!D226 = "పూర్తి", "", _xlfn.LET(
    _xlpm.RawData, 'Raw data'!D226,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A226 + TIME(_xlpm.HourPart, _xlpm.MinutePart, 0),
    _xlpm.AdjustedTime,
        IF(_xlpm.Prefix = "రా",
            IF(OR(_xlpm.HourPart=12,_xlpm.HourPart&lt;HOUR(T227)),A226+1,A226) + TIME(IF(_xlpm.HourPart &lt;= HOUR(T227), _xlpm.HourPart, _xlpm.HourPart + 12), _xlpm.MinutePart, 0),
        IF(_xlpm.Prefix = "తె",
            _xlpm.BaseTime + 1,
        IF(_xlpm.Prefix = "సా",
            A226 + TIME(12 + _xlpm.HourPart, _xlpm.MinutePart, 0),
        IF(LEFT(_xlpm.RawData, 1) = "ప",
            A226 + TIME(IF(AND(_xlpm.HourPart &gt;= HOUR(T227), _xlpm.HourPart &lt;= 12), _xlpm.HourPart, _xlpm.HourPart + 12), _xlpm.MinutePart, 0),
            _xlpm.BaseTime
        )))),
    _xlpm.isDateTime, ISNUMBER(DATEVALUE(K225)),
    _xlpm.adjustedResult,
        IF(AND(_xlpm.isDateTime, TEXT(_xlpm.AdjustedTime, "yyyy-MM-dd HH:mm") &lt; K225),
            _xlpm.AdjustedTime + 1,
            _xlpm.AdjustedTime),
    _xlpm.formattedResult, TEXT(_xlpm.adjustedResult, "yyyy-MM-dd HH:mm"),
    _xlpm.formattedResult
))</f>
        <v>2024-11-02 18:31</v>
      </c>
      <c r="L226" s="4">
        <f t="shared" ref="L226:L279" si="141">IF(A226=A227,IF(I226&lt;&gt;I227,1,0),0)</f>
        <v>0</v>
      </c>
      <c r="M226">
        <f>IF('Raw data'!D226="పూర్తి",1,0)</f>
        <v>0</v>
      </c>
      <c r="N226">
        <f>IFERROR(INDEX(nakshatram!$A$1:$A$27, MATCH('Raw data'!E226, nakshatram!$C$1:$C$27, 0)), "Not Found")</f>
        <v>16</v>
      </c>
      <c r="O226" s="2">
        <f t="shared" ref="O226:O279" si="142">IF(P226=P225,O225,IF(R225=0,P225+100/86400,""))</f>
        <v>45598.128240740742</v>
      </c>
      <c r="P226" s="2" t="str">
        <f>IF('Raw data'!F226 = "పూర్తి", "", _xlfn.LET(
    _xlpm.RawData, 'Raw data'!F226,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A226 + TIME(_xlpm.HourPart, _xlpm.MinutePart, 0),
    _xlpm.AdjustedTime,
        IF(_xlpm.Prefix = "రా",
            IF(OR(_xlpm.HourPart=12,_xlpm.HourPart&lt;HOUR(T227)),A226+1,A226) + TIME(IF(_xlpm.HourPart &lt;= HOUR(T227), _xlpm.HourPart, _xlpm.HourPart + 12), _xlpm.MinutePart, 0),
        IF(_xlpm.Prefix = "తె",
            _xlpm.BaseTime + 1,
        IF(_xlpm.Prefix = "సా",
            A226 + TIME(12 + _xlpm.HourPart, _xlpm.MinutePart, 0),
        IF(LEFT(_xlpm.RawData, 1) = "ప",
            A226 + TIME(IF(AND(_xlpm.HourPart &gt;= HOUR(T227), _xlpm.HourPart &lt;= 12), _xlpm.HourPart, _xlpm.HourPart + 12), _xlpm.MinutePart, 0),
            _xlpm.BaseTime
        )))),
    _xlpm.isDateTime, ISNUMBER(DATEVALUE(P225)),
    _xlpm.adjustedResult,
        IF(AND(_xlpm.isDateTime, TEXT(_xlpm.AdjustedTime, "yyyy-MM-dd HH:mm") &lt; P225),
            _xlpm.AdjustedTime + 1,
            _xlpm.AdjustedTime),
    _xlpm.formattedResult, TEXT(_xlpm.adjustedResult, "yyyy-MM-dd HH:mm"),
    _xlpm.formattedResult
))</f>
        <v>2024-11-03 05:12</v>
      </c>
      <c r="Q226" s="4">
        <f t="shared" ref="Q226:Q279" si="143">IF(A226=A227,IF(N226&lt;&gt;N227,1,0),0)</f>
        <v>0</v>
      </c>
      <c r="R226">
        <f>IF('Raw data'!F226="పూర్తి",1,0)</f>
        <v>0</v>
      </c>
      <c r="T226" t="str">
        <f>IF('Raw data'!G226="",T225,TEXT(SUBSTITUTE(SUBSTITUTE('Raw data'!G226, "సూ.ఉ.",""),".",":"), "hh:mm:ss"))</f>
        <v>06:02:00</v>
      </c>
      <c r="U226" t="str">
        <f>IF('Raw data'!H226="",U225,TEXT(SUBSTITUTE(SUBSTITUTE('Raw data'!H226, "సూ.అ.",""),".",":") + TIME(12, 0, 0), "hh:mm:ss"))</f>
        <v>17:26:00</v>
      </c>
    </row>
    <row r="227" spans="1:21" x14ac:dyDescent="0.35">
      <c r="A227" s="1">
        <f t="shared" si="134"/>
        <v>45599</v>
      </c>
      <c r="B227">
        <f t="shared" si="135"/>
        <v>38</v>
      </c>
      <c r="C227">
        <f t="shared" si="133"/>
        <v>1</v>
      </c>
      <c r="D227">
        <f t="shared" si="136"/>
        <v>4</v>
      </c>
      <c r="E227">
        <f t="shared" si="137"/>
        <v>11</v>
      </c>
      <c r="F227">
        <f>IFERROR(INDEX(vaaram!$A$1:$A$8, MATCH('Raw data'!B227, vaaram!$D$1:$D$8, 0)), "Not Found")</f>
        <v>1</v>
      </c>
      <c r="G227">
        <f t="shared" si="138"/>
        <v>8</v>
      </c>
      <c r="H227">
        <f t="shared" si="139"/>
        <v>1</v>
      </c>
      <c r="I227">
        <f>IFERROR(INDEX(thidhi!$A$1:$A$16, MATCH('Raw data'!C227, thidhi!$C$1:$C$16, 0)), "Not Found")</f>
        <v>2</v>
      </c>
      <c r="J227" s="2">
        <f t="shared" si="140"/>
        <v>45598.772685185184</v>
      </c>
      <c r="K227" t="str">
        <f>IF('Raw data'!D227 = "పూర్తి", "", _xlfn.LET(
    _xlpm.RawData, 'Raw data'!D227,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A227 + TIME(_xlpm.HourPart, _xlpm.MinutePart, 0),
    _xlpm.AdjustedTime,
        IF(_xlpm.Prefix = "రా",
            IF(OR(_xlpm.HourPart=12,_xlpm.HourPart&lt;HOUR(T228)),A227+1,A227) + TIME(IF(_xlpm.HourPart &lt;= HOUR(T228), _xlpm.HourPart, _xlpm.HourPart + 12), _xlpm.MinutePart, 0),
        IF(_xlpm.Prefix = "తె",
            _xlpm.BaseTime + 1,
        IF(_xlpm.Prefix = "సా",
            A227 + TIME(12 + _xlpm.HourPart, _xlpm.MinutePart, 0),
        IF(LEFT(_xlpm.RawData, 1) = "ప",
            A227 + TIME(IF(AND(_xlpm.HourPart &gt;= HOUR(T228), _xlpm.HourPart &lt;= 12), _xlpm.HourPart, _xlpm.HourPart + 12), _xlpm.MinutePart, 0),
            _xlpm.BaseTime
        )))),
    _xlpm.isDateTime, ISNUMBER(DATEVALUE(K226)),
    _xlpm.adjustedResult,
        IF(AND(_xlpm.isDateTime, TEXT(_xlpm.AdjustedTime, "yyyy-MM-dd HH:mm") &lt; K226),
            _xlpm.AdjustedTime + 1,
            _xlpm.AdjustedTime),
    _xlpm.formattedResult, TEXT(_xlpm.adjustedResult, "yyyy-MM-dd HH:mm"),
    _xlpm.formattedResult
))</f>
        <v>2024-11-03 19:57</v>
      </c>
      <c r="L227" s="4">
        <f t="shared" si="141"/>
        <v>0</v>
      </c>
      <c r="M227">
        <f>IF('Raw data'!D227="పూర్తి",1,0)</f>
        <v>0</v>
      </c>
      <c r="N227">
        <f>IFERROR(INDEX(nakshatram!$A$1:$A$27, MATCH('Raw data'!E227, nakshatram!$C$1:$C$27, 0)), "Not Found")</f>
        <v>17</v>
      </c>
      <c r="O227" s="2">
        <f t="shared" si="142"/>
        <v>45599.217824074076</v>
      </c>
      <c r="P227" s="2" t="str">
        <f>IF('Raw data'!F227 = "పూర్తి", "", _xlfn.LET(
    _xlpm.RawData, 'Raw data'!F227,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A227 + TIME(_xlpm.HourPart, _xlpm.MinutePart, 0),
    _xlpm.AdjustedTime,
        IF(_xlpm.Prefix = "రా",
            IF(OR(_xlpm.HourPart=12,_xlpm.HourPart&lt;HOUR(T228)),A227+1,A227) + TIME(IF(_xlpm.HourPart &lt;= HOUR(T228), _xlpm.HourPart, _xlpm.HourPart + 12), _xlpm.MinutePart, 0),
        IF(_xlpm.Prefix = "తె",
            _xlpm.BaseTime + 1,
        IF(_xlpm.Prefix = "సా",
            A227 + TIME(12 + _xlpm.HourPart, _xlpm.MinutePart, 0),
        IF(LEFT(_xlpm.RawData, 1) = "ప",
            A227 + TIME(IF(AND(_xlpm.HourPart &gt;= HOUR(T228), _xlpm.HourPart &lt;= 12), _xlpm.HourPart, _xlpm.HourPart + 12), _xlpm.MinutePart, 0),
            _xlpm.BaseTime
        )))),
    _xlpm.isDateTime, ISNUMBER(DATEVALUE(P226)),
    _xlpm.adjustedResult,
        IF(AND(_xlpm.isDateTime, TEXT(_xlpm.AdjustedTime, "yyyy-MM-dd HH:mm") &lt; P226),
            _xlpm.AdjustedTime + 1,
            _xlpm.AdjustedTime),
    _xlpm.formattedResult, TEXT(_xlpm.adjustedResult, "yyyy-MM-dd HH:mm"),
    _xlpm.formattedResult
))</f>
        <v/>
      </c>
      <c r="Q227" s="4">
        <f t="shared" si="143"/>
        <v>0</v>
      </c>
      <c r="R227">
        <f>IF('Raw data'!F227="పూర్తి",1,0)</f>
        <v>1</v>
      </c>
      <c r="T227" t="str">
        <f>IF('Raw data'!G227="",T226,TEXT(SUBSTITUTE(SUBSTITUTE('Raw data'!G227, "సూ.ఉ.",""),".",":"), "hh:mm:ss"))</f>
        <v>06:02:00</v>
      </c>
      <c r="U227" t="str">
        <f>IF('Raw data'!H227="",U226,TEXT(SUBSTITUTE(SUBSTITUTE('Raw data'!H227, "సూ.అ.",""),".",":") + TIME(12, 0, 0), "hh:mm:ss"))</f>
        <v>17:26:00</v>
      </c>
    </row>
    <row r="228" spans="1:21" x14ac:dyDescent="0.35">
      <c r="A228" s="1">
        <f t="shared" si="134"/>
        <v>45600</v>
      </c>
      <c r="B228">
        <f t="shared" si="135"/>
        <v>38</v>
      </c>
      <c r="C228">
        <f t="shared" si="133"/>
        <v>1</v>
      </c>
      <c r="D228">
        <f t="shared" si="136"/>
        <v>4</v>
      </c>
      <c r="E228">
        <f t="shared" si="137"/>
        <v>11</v>
      </c>
      <c r="F228">
        <f>IFERROR(INDEX(vaaram!$A$1:$A$8, MATCH('Raw data'!B228, vaaram!$D$1:$D$8, 0)), "Not Found")</f>
        <v>2</v>
      </c>
      <c r="G228">
        <f t="shared" si="138"/>
        <v>8</v>
      </c>
      <c r="H228">
        <f t="shared" si="139"/>
        <v>1</v>
      </c>
      <c r="I228">
        <f>IFERROR(INDEX(thidhi!$A$1:$A$16, MATCH('Raw data'!C228, thidhi!$C$1:$C$16, 0)), "Not Found")</f>
        <v>3</v>
      </c>
      <c r="J228" s="2">
        <f t="shared" si="140"/>
        <v>45599.832407407412</v>
      </c>
      <c r="K228" t="str">
        <f>IF('Raw data'!D228 = "పూర్తి", "", _xlfn.LET(
    _xlpm.RawData, 'Raw data'!D228,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A228 + TIME(_xlpm.HourPart, _xlpm.MinutePart, 0),
    _xlpm.AdjustedTime,
        IF(_xlpm.Prefix = "రా",
            IF(OR(_xlpm.HourPart=12,_xlpm.HourPart&lt;HOUR(T229)),A228+1,A228) + TIME(IF(_xlpm.HourPart &lt;= HOUR(T229), _xlpm.HourPart, _xlpm.HourPart + 12), _xlpm.MinutePart, 0),
        IF(_xlpm.Prefix = "తె",
            _xlpm.BaseTime + 1,
        IF(_xlpm.Prefix = "సా",
            A228 + TIME(12 + _xlpm.HourPart, _xlpm.MinutePart, 0),
        IF(LEFT(_xlpm.RawData, 1) = "ప",
            A228 + TIME(IF(AND(_xlpm.HourPart &gt;= HOUR(T229), _xlpm.HourPart &lt;= 12), _xlpm.HourPart, _xlpm.HourPart + 12), _xlpm.MinutePart, 0),
            _xlpm.BaseTime
        )))),
    _xlpm.isDateTime, ISNUMBER(DATEVALUE(K227)),
    _xlpm.adjustedResult,
        IF(AND(_xlpm.isDateTime, TEXT(_xlpm.AdjustedTime, "yyyy-MM-dd HH:mm") &lt; K227),
            _xlpm.AdjustedTime + 1,
            _xlpm.AdjustedTime),
    _xlpm.formattedResult, TEXT(_xlpm.adjustedResult, "yyyy-MM-dd HH:mm"),
    _xlpm.formattedResult
))</f>
        <v>2024-11-04 20:54</v>
      </c>
      <c r="L228" s="4">
        <f t="shared" si="141"/>
        <v>0</v>
      </c>
      <c r="M228">
        <f>IF('Raw data'!D228="పూర్తి",1,0)</f>
        <v>0</v>
      </c>
      <c r="N228">
        <f>IFERROR(INDEX(nakshatram!$A$1:$A$27, MATCH('Raw data'!E228, nakshatram!$C$1:$C$27, 0)), "Not Found")</f>
        <v>17</v>
      </c>
      <c r="O228" s="2" t="str">
        <f t="shared" si="142"/>
        <v/>
      </c>
      <c r="P228" s="2" t="str">
        <f>IF('Raw data'!F228 = "పూర్తి", "", _xlfn.LET(
    _xlpm.RawData, 'Raw data'!F228,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A228 + TIME(_xlpm.HourPart, _xlpm.MinutePart, 0),
    _xlpm.AdjustedTime,
        IF(_xlpm.Prefix = "రా",
            IF(OR(_xlpm.HourPart=12,_xlpm.HourPart&lt;HOUR(T229)),A228+1,A228) + TIME(IF(_xlpm.HourPart &lt;= HOUR(T229), _xlpm.HourPart, _xlpm.HourPart + 12), _xlpm.MinutePart, 0),
        IF(_xlpm.Prefix = "తె",
            _xlpm.BaseTime + 1,
        IF(_xlpm.Prefix = "సా",
            A228 + TIME(12 + _xlpm.HourPart, _xlpm.MinutePart, 0),
        IF(LEFT(_xlpm.RawData, 1) = "ప",
            A228 + TIME(IF(AND(_xlpm.HourPart &gt;= HOUR(T229), _xlpm.HourPart &lt;= 12), _xlpm.HourPart, _xlpm.HourPart + 12), _xlpm.MinutePart, 0),
            _xlpm.BaseTime
        )))),
    _xlpm.isDateTime, ISNUMBER(DATEVALUE(P227)),
    _xlpm.adjustedResult,
        IF(AND(_xlpm.isDateTime, TEXT(_xlpm.AdjustedTime, "yyyy-MM-dd HH:mm") &lt; P227),
            _xlpm.AdjustedTime + 1,
            _xlpm.AdjustedTime),
    _xlpm.formattedResult, TEXT(_xlpm.adjustedResult, "yyyy-MM-dd HH:mm"),
    _xlpm.formattedResult
))</f>
        <v>2024-11-04 07:04</v>
      </c>
      <c r="Q228" s="4">
        <f t="shared" si="143"/>
        <v>0</v>
      </c>
      <c r="R228">
        <f>IF('Raw data'!F228="పూర్తి",1,0)</f>
        <v>0</v>
      </c>
      <c r="T228" t="str">
        <f>IF('Raw data'!G228="",T227,TEXT(SUBSTITUTE(SUBSTITUTE('Raw data'!G228, "సూ.ఉ.",""),".",":"), "hh:mm:ss"))</f>
        <v>06:02:00</v>
      </c>
      <c r="U228" t="str">
        <f>IF('Raw data'!H228="",U227,TEXT(SUBSTITUTE(SUBSTITUTE('Raw data'!H228, "సూ.అ.",""),".",":") + TIME(12, 0, 0), "hh:mm:ss"))</f>
        <v>17:26:00</v>
      </c>
    </row>
    <row r="229" spans="1:21" x14ac:dyDescent="0.35">
      <c r="A229" s="1">
        <f t="shared" si="134"/>
        <v>45601</v>
      </c>
      <c r="B229">
        <f t="shared" si="135"/>
        <v>38</v>
      </c>
      <c r="C229">
        <f t="shared" si="133"/>
        <v>1</v>
      </c>
      <c r="D229">
        <f t="shared" si="136"/>
        <v>4</v>
      </c>
      <c r="E229">
        <f t="shared" si="137"/>
        <v>11</v>
      </c>
      <c r="F229">
        <f>IFERROR(INDEX(vaaram!$A$1:$A$8, MATCH('Raw data'!B229, vaaram!$D$1:$D$8, 0)), "Not Found")</f>
        <v>3</v>
      </c>
      <c r="G229">
        <f t="shared" si="138"/>
        <v>8</v>
      </c>
      <c r="H229">
        <f t="shared" si="139"/>
        <v>1</v>
      </c>
      <c r="I229">
        <f>IFERROR(INDEX(thidhi!$A$1:$A$16, MATCH('Raw data'!C229, thidhi!$C$1:$C$16, 0)), "Not Found")</f>
        <v>4</v>
      </c>
      <c r="J229" s="2">
        <f t="shared" si="140"/>
        <v>45600.871990740743</v>
      </c>
      <c r="K229" t="str">
        <f>IF('Raw data'!D229 = "పూర్తి", "", _xlfn.LET(
    _xlpm.RawData, 'Raw data'!D229,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A229 + TIME(_xlpm.HourPart, _xlpm.MinutePart, 0),
    _xlpm.AdjustedTime,
        IF(_xlpm.Prefix = "రా",
            IF(OR(_xlpm.HourPart=12,_xlpm.HourPart&lt;HOUR(T230)),A229+1,A229) + TIME(IF(_xlpm.HourPart &lt;= HOUR(T230), _xlpm.HourPart, _xlpm.HourPart + 12), _xlpm.MinutePart, 0),
        IF(_xlpm.Prefix = "తె",
            _xlpm.BaseTime + 1,
        IF(_xlpm.Prefix = "సా",
            A229 + TIME(12 + _xlpm.HourPart, _xlpm.MinutePart, 0),
        IF(LEFT(_xlpm.RawData, 1) = "ప",
            A229 + TIME(IF(AND(_xlpm.HourPart &gt;= HOUR(T230), _xlpm.HourPart &lt;= 12), _xlpm.HourPart, _xlpm.HourPart + 12), _xlpm.MinutePart, 0),
            _xlpm.BaseTime
        )))),
    _xlpm.isDateTime, ISNUMBER(DATEVALUE(K228)),
    _xlpm.adjustedResult,
        IF(AND(_xlpm.isDateTime, TEXT(_xlpm.AdjustedTime, "yyyy-MM-dd HH:mm") &lt; K228),
            _xlpm.AdjustedTime + 1,
            _xlpm.AdjustedTime),
    _xlpm.formattedResult, TEXT(_xlpm.adjustedResult, "yyyy-MM-dd HH:mm"),
    _xlpm.formattedResult
))</f>
        <v>2024-11-05 21:21</v>
      </c>
      <c r="L229" s="4">
        <f t="shared" si="141"/>
        <v>0</v>
      </c>
      <c r="M229">
        <f>IF('Raw data'!D229="పూర్తి",1,0)</f>
        <v>0</v>
      </c>
      <c r="N229">
        <f>IFERROR(INDEX(nakshatram!$A$1:$A$27, MATCH('Raw data'!E229, nakshatram!$C$1:$C$27, 0)), "Not Found")</f>
        <v>18</v>
      </c>
      <c r="O229" s="2">
        <f t="shared" si="142"/>
        <v>45600.295601851853</v>
      </c>
      <c r="P229" s="2" t="str">
        <f>IF('Raw data'!F229 = "పూర్తి", "", _xlfn.LET(
    _xlpm.RawData, 'Raw data'!F229,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A229 + TIME(_xlpm.HourPart, _xlpm.MinutePart, 0),
    _xlpm.AdjustedTime,
        IF(_xlpm.Prefix = "రా",
            IF(OR(_xlpm.HourPart=12,_xlpm.HourPart&lt;HOUR(T230)),A229+1,A229) + TIME(IF(_xlpm.HourPart &lt;= HOUR(T230), _xlpm.HourPart, _xlpm.HourPart + 12), _xlpm.MinutePart, 0),
        IF(_xlpm.Prefix = "తె",
            _xlpm.BaseTime + 1,
        IF(_xlpm.Prefix = "సా",
            A229 + TIME(12 + _xlpm.HourPart, _xlpm.MinutePart, 0),
        IF(LEFT(_xlpm.RawData, 1) = "ప",
            A229 + TIME(IF(AND(_xlpm.HourPart &gt;= HOUR(T230), _xlpm.HourPart &lt;= 12), _xlpm.HourPart, _xlpm.HourPart + 12), _xlpm.MinutePart, 0),
            _xlpm.BaseTime
        )))),
    _xlpm.isDateTime, ISNUMBER(DATEVALUE(P228)),
    _xlpm.adjustedResult,
        IF(AND(_xlpm.isDateTime, TEXT(_xlpm.AdjustedTime, "yyyy-MM-dd HH:mm") &lt; P228),
            _xlpm.AdjustedTime + 1,
            _xlpm.AdjustedTime),
    _xlpm.formattedResult, TEXT(_xlpm.adjustedResult, "yyyy-MM-dd HH:mm"),
    _xlpm.formattedResult
))</f>
        <v>2024-11-05 08:21</v>
      </c>
      <c r="Q229" s="4">
        <f t="shared" si="143"/>
        <v>0</v>
      </c>
      <c r="R229">
        <f>IF('Raw data'!F229="పూర్తి",1,0)</f>
        <v>0</v>
      </c>
      <c r="T229" t="str">
        <f>IF('Raw data'!G229="",T228,TEXT(SUBSTITUTE(SUBSTITUTE('Raw data'!G229, "సూ.ఉ.",""),".",":"), "hh:mm:ss"))</f>
        <v>06:02:00</v>
      </c>
      <c r="U229" t="str">
        <f>IF('Raw data'!H229="",U228,TEXT(SUBSTITUTE(SUBSTITUTE('Raw data'!H229, "సూ.అ.",""),".",":") + TIME(12, 0, 0), "hh:mm:ss"))</f>
        <v>17:26:00</v>
      </c>
    </row>
    <row r="230" spans="1:21" x14ac:dyDescent="0.35">
      <c r="A230" s="1">
        <f t="shared" si="134"/>
        <v>45602</v>
      </c>
      <c r="B230">
        <f t="shared" si="135"/>
        <v>38</v>
      </c>
      <c r="C230">
        <f t="shared" si="133"/>
        <v>1</v>
      </c>
      <c r="D230">
        <f t="shared" si="136"/>
        <v>4</v>
      </c>
      <c r="E230">
        <f t="shared" si="137"/>
        <v>11</v>
      </c>
      <c r="F230">
        <f>IFERROR(INDEX(vaaram!$A$1:$A$8, MATCH('Raw data'!B230, vaaram!$D$1:$D$8, 0)), "Not Found")</f>
        <v>4</v>
      </c>
      <c r="G230">
        <f t="shared" si="138"/>
        <v>8</v>
      </c>
      <c r="H230">
        <f t="shared" si="139"/>
        <v>1</v>
      </c>
      <c r="I230">
        <f>IFERROR(INDEX(thidhi!$A$1:$A$16, MATCH('Raw data'!C230, thidhi!$C$1:$C$16, 0)), "Not Found")</f>
        <v>5</v>
      </c>
      <c r="J230" s="2">
        <f t="shared" si="140"/>
        <v>45601.890740740739</v>
      </c>
      <c r="K230" t="str">
        <f>IF('Raw data'!D230 = "పూర్తి", "", _xlfn.LET(
    _xlpm.RawData, 'Raw data'!D230,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A230 + TIME(_xlpm.HourPart, _xlpm.MinutePart, 0),
    _xlpm.AdjustedTime,
        IF(_xlpm.Prefix = "రా",
            IF(OR(_xlpm.HourPart=12,_xlpm.HourPart&lt;HOUR(T231)),A230+1,A230) + TIME(IF(_xlpm.HourPart &lt;= HOUR(T231), _xlpm.HourPart, _xlpm.HourPart + 12), _xlpm.MinutePart, 0),
        IF(_xlpm.Prefix = "తె",
            _xlpm.BaseTime + 1,
        IF(_xlpm.Prefix = "సా",
            A230 + TIME(12 + _xlpm.HourPart, _xlpm.MinutePart, 0),
        IF(LEFT(_xlpm.RawData, 1) = "ప",
            A230 + TIME(IF(AND(_xlpm.HourPart &gt;= HOUR(T231), _xlpm.HourPart &lt;= 12), _xlpm.HourPart, _xlpm.HourPart + 12), _xlpm.MinutePart, 0),
            _xlpm.BaseTime
        )))),
    _xlpm.isDateTime, ISNUMBER(DATEVALUE(K229)),
    _xlpm.adjustedResult,
        IF(AND(_xlpm.isDateTime, TEXT(_xlpm.AdjustedTime, "yyyy-MM-dd HH:mm") &lt; K229),
            _xlpm.AdjustedTime + 1,
            _xlpm.AdjustedTime),
    _xlpm.formattedResult, TEXT(_xlpm.adjustedResult, "yyyy-MM-dd HH:mm"),
    _xlpm.formattedResult
))</f>
        <v>2024-11-06 21:18</v>
      </c>
      <c r="L230" s="4">
        <f t="shared" si="141"/>
        <v>0</v>
      </c>
      <c r="M230">
        <f>IF('Raw data'!D230="పూర్తి",1,0)</f>
        <v>0</v>
      </c>
      <c r="N230">
        <f>IFERROR(INDEX(nakshatram!$A$1:$A$27, MATCH('Raw data'!E230, nakshatram!$C$1:$C$27, 0)), "Not Found")</f>
        <v>19</v>
      </c>
      <c r="O230" s="2">
        <f t="shared" si="142"/>
        <v>45601.349074074074</v>
      </c>
      <c r="P230" s="2" t="str">
        <f>IF('Raw data'!F230 = "పూర్తి", "", _xlfn.LET(
    _xlpm.RawData, 'Raw data'!F230,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A230 + TIME(_xlpm.HourPart, _xlpm.MinutePart, 0),
    _xlpm.AdjustedTime,
        IF(_xlpm.Prefix = "రా",
            IF(OR(_xlpm.HourPart=12,_xlpm.HourPart&lt;HOUR(T231)),A230+1,A230) + TIME(IF(_xlpm.HourPart &lt;= HOUR(T231), _xlpm.HourPart, _xlpm.HourPart + 12), _xlpm.MinutePart, 0),
        IF(_xlpm.Prefix = "తె",
            _xlpm.BaseTime + 1,
        IF(_xlpm.Prefix = "సా",
            A230 + TIME(12 + _xlpm.HourPart, _xlpm.MinutePart, 0),
        IF(LEFT(_xlpm.RawData, 1) = "ప",
            A230 + TIME(IF(AND(_xlpm.HourPart &gt;= HOUR(T231), _xlpm.HourPart &lt;= 12), _xlpm.HourPart, _xlpm.HourPart + 12), _xlpm.MinutePart, 0),
            _xlpm.BaseTime
        )))),
    _xlpm.isDateTime, ISNUMBER(DATEVALUE(P229)),
    _xlpm.adjustedResult,
        IF(AND(_xlpm.isDateTime, TEXT(_xlpm.AdjustedTime, "yyyy-MM-dd HH:mm") &lt; P229),
            _xlpm.AdjustedTime + 1,
            _xlpm.AdjustedTime),
    _xlpm.formattedResult, TEXT(_xlpm.adjustedResult, "yyyy-MM-dd HH:mm"),
    _xlpm.formattedResult
))</f>
        <v>2024-11-06 09:09</v>
      </c>
      <c r="Q230" s="4">
        <f t="shared" si="143"/>
        <v>0</v>
      </c>
      <c r="R230">
        <f>IF('Raw data'!F230="పూర్తి",1,0)</f>
        <v>0</v>
      </c>
      <c r="T230" t="str">
        <f>IF('Raw data'!G230="",T229,TEXT(SUBSTITUTE(SUBSTITUTE('Raw data'!G230, "సూ.ఉ.",""),".",":"), "hh:mm:ss"))</f>
        <v>06:04:00</v>
      </c>
      <c r="U230" t="str">
        <f>IF('Raw data'!H230="",U229,TEXT(SUBSTITUTE(SUBSTITUTE('Raw data'!H230, "సూ.అ.",""),".",":") + TIME(12, 0, 0), "hh:mm:ss"))</f>
        <v>17:24:00</v>
      </c>
    </row>
    <row r="231" spans="1:21" x14ac:dyDescent="0.35">
      <c r="A231" s="1">
        <f t="shared" si="134"/>
        <v>45603</v>
      </c>
      <c r="B231">
        <f t="shared" si="135"/>
        <v>38</v>
      </c>
      <c r="C231">
        <f t="shared" si="133"/>
        <v>1</v>
      </c>
      <c r="D231">
        <f t="shared" si="136"/>
        <v>4</v>
      </c>
      <c r="E231">
        <f t="shared" si="137"/>
        <v>11</v>
      </c>
      <c r="F231">
        <f>IFERROR(INDEX(vaaram!$A$1:$A$8, MATCH('Raw data'!B231, vaaram!$D$1:$D$8, 0)), "Not Found")</f>
        <v>5</v>
      </c>
      <c r="G231">
        <f t="shared" si="138"/>
        <v>8</v>
      </c>
      <c r="H231">
        <f t="shared" si="139"/>
        <v>1</v>
      </c>
      <c r="I231">
        <f>IFERROR(INDEX(thidhi!$A$1:$A$16, MATCH('Raw data'!C231, thidhi!$C$1:$C$16, 0)), "Not Found")</f>
        <v>6</v>
      </c>
      <c r="J231" s="2">
        <f t="shared" si="140"/>
        <v>45602.888657407406</v>
      </c>
      <c r="K231" t="str">
        <f>IF('Raw data'!D231 = "పూర్తి", "", _xlfn.LET(
    _xlpm.RawData, 'Raw data'!D231,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A231 + TIME(_xlpm.HourPart, _xlpm.MinutePart, 0),
    _xlpm.AdjustedTime,
        IF(_xlpm.Prefix = "రా",
            IF(OR(_xlpm.HourPart=12,_xlpm.HourPart&lt;HOUR(T232)),A231+1,A231) + TIME(IF(_xlpm.HourPart &lt;= HOUR(T232), _xlpm.HourPart, _xlpm.HourPart + 12), _xlpm.MinutePart, 0),
        IF(_xlpm.Prefix = "తె",
            _xlpm.BaseTime + 1,
        IF(_xlpm.Prefix = "సా",
            A231 + TIME(12 + _xlpm.HourPart, _xlpm.MinutePart, 0),
        IF(LEFT(_xlpm.RawData, 1) = "ప",
            A231 + TIME(IF(AND(_xlpm.HourPart &gt;= HOUR(T232), _xlpm.HourPart &lt;= 12), _xlpm.HourPart, _xlpm.HourPart + 12), _xlpm.MinutePart, 0),
            _xlpm.BaseTime
        )))),
    _xlpm.isDateTime, ISNUMBER(DATEVALUE(K230)),
    _xlpm.adjustedResult,
        IF(AND(_xlpm.isDateTime, TEXT(_xlpm.AdjustedTime, "yyyy-MM-dd HH:mm") &lt; K230),
            _xlpm.AdjustedTime + 1,
            _xlpm.AdjustedTime),
    _xlpm.formattedResult, TEXT(_xlpm.adjustedResult, "yyyy-MM-dd HH:mm"),
    _xlpm.formattedResult
))</f>
        <v>2024-11-07 20:45</v>
      </c>
      <c r="L231" s="4">
        <f t="shared" si="141"/>
        <v>0</v>
      </c>
      <c r="M231">
        <f>IF('Raw data'!D231="పూర్తి",1,0)</f>
        <v>0</v>
      </c>
      <c r="N231">
        <f>IFERROR(INDEX(nakshatram!$A$1:$A$27, MATCH('Raw data'!E231, nakshatram!$C$1:$C$27, 0)), "Not Found")</f>
        <v>20</v>
      </c>
      <c r="O231" s="2">
        <f t="shared" si="142"/>
        <v>45602.382407407407</v>
      </c>
      <c r="P231" s="2" t="str">
        <f>IF('Raw data'!F231 = "పూర్తి", "", _xlfn.LET(
    _xlpm.RawData, 'Raw data'!F231,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A231 + TIME(_xlpm.HourPart, _xlpm.MinutePart, 0),
    _xlpm.AdjustedTime,
        IF(_xlpm.Prefix = "రా",
            IF(OR(_xlpm.HourPart=12,_xlpm.HourPart&lt;HOUR(T232)),A231+1,A231) + TIME(IF(_xlpm.HourPart &lt;= HOUR(T232), _xlpm.HourPart, _xlpm.HourPart + 12), _xlpm.MinutePart, 0),
        IF(_xlpm.Prefix = "తె",
            _xlpm.BaseTime + 1,
        IF(_xlpm.Prefix = "సా",
            A231 + TIME(12 + _xlpm.HourPart, _xlpm.MinutePart, 0),
        IF(LEFT(_xlpm.RawData, 1) = "ప",
            A231 + TIME(IF(AND(_xlpm.HourPart &gt;= HOUR(T232), _xlpm.HourPart &lt;= 12), _xlpm.HourPart, _xlpm.HourPart + 12), _xlpm.MinutePart, 0),
            _xlpm.BaseTime
        )))),
    _xlpm.isDateTime, ISNUMBER(DATEVALUE(P230)),
    _xlpm.adjustedResult,
        IF(AND(_xlpm.isDateTime, TEXT(_xlpm.AdjustedTime, "yyyy-MM-dd HH:mm") &lt; P230),
            _xlpm.AdjustedTime + 1,
            _xlpm.AdjustedTime),
    _xlpm.formattedResult, TEXT(_xlpm.adjustedResult, "yyyy-MM-dd HH:mm"),
    _xlpm.formattedResult
))</f>
        <v>2024-11-07 09:28</v>
      </c>
      <c r="Q231" s="4">
        <f t="shared" si="143"/>
        <v>0</v>
      </c>
      <c r="R231">
        <f>IF('Raw data'!F231="పూర్తి",1,0)</f>
        <v>0</v>
      </c>
      <c r="T231" t="str">
        <f>IF('Raw data'!G231="",T230,TEXT(SUBSTITUTE(SUBSTITUTE('Raw data'!G231, "సూ.ఉ.",""),".",":"), "hh:mm:ss"))</f>
        <v>06:04:00</v>
      </c>
      <c r="U231" t="str">
        <f>IF('Raw data'!H231="",U230,TEXT(SUBSTITUTE(SUBSTITUTE('Raw data'!H231, "సూ.అ.",""),".",":") + TIME(12, 0, 0), "hh:mm:ss"))</f>
        <v>17:24:00</v>
      </c>
    </row>
    <row r="232" spans="1:21" x14ac:dyDescent="0.35">
      <c r="A232" s="1">
        <f t="shared" si="134"/>
        <v>45604</v>
      </c>
      <c r="B232">
        <f t="shared" si="135"/>
        <v>38</v>
      </c>
      <c r="C232">
        <f t="shared" si="133"/>
        <v>1</v>
      </c>
      <c r="D232">
        <f t="shared" si="136"/>
        <v>4</v>
      </c>
      <c r="E232">
        <f t="shared" si="137"/>
        <v>11</v>
      </c>
      <c r="F232">
        <f>IFERROR(INDEX(vaaram!$A$1:$A$8, MATCH('Raw data'!B232, vaaram!$D$1:$D$8, 0)), "Not Found")</f>
        <v>6</v>
      </c>
      <c r="G232">
        <f t="shared" si="138"/>
        <v>8</v>
      </c>
      <c r="H232">
        <f t="shared" si="139"/>
        <v>1</v>
      </c>
      <c r="I232">
        <f>IFERROR(INDEX(thidhi!$A$1:$A$16, MATCH('Raw data'!C232, thidhi!$C$1:$C$16, 0)), "Not Found")</f>
        <v>7</v>
      </c>
      <c r="J232" s="2">
        <f t="shared" si="140"/>
        <v>45603.865740740745</v>
      </c>
      <c r="K232" t="str">
        <f>IF('Raw data'!D232 = "పూర్తి", "", _xlfn.LET(
    _xlpm.RawData, 'Raw data'!D232,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A232 + TIME(_xlpm.HourPart, _xlpm.MinutePart, 0),
    _xlpm.AdjustedTime,
        IF(_xlpm.Prefix = "రా",
            IF(OR(_xlpm.HourPart=12,_xlpm.HourPart&lt;HOUR(T233)),A232+1,A232) + TIME(IF(_xlpm.HourPart &lt;= HOUR(T233), _xlpm.HourPart, _xlpm.HourPart + 12), _xlpm.MinutePart, 0),
        IF(_xlpm.Prefix = "తె",
            _xlpm.BaseTime + 1,
        IF(_xlpm.Prefix = "సా",
            A232 + TIME(12 + _xlpm.HourPart, _xlpm.MinutePart, 0),
        IF(LEFT(_xlpm.RawData, 1) = "ప",
            A232 + TIME(IF(AND(_xlpm.HourPart &gt;= HOUR(T233), _xlpm.HourPart &lt;= 12), _xlpm.HourPart, _xlpm.HourPart + 12), _xlpm.MinutePart, 0),
            _xlpm.BaseTime
        )))),
    _xlpm.isDateTime, ISNUMBER(DATEVALUE(K231)),
    _xlpm.adjustedResult,
        IF(AND(_xlpm.isDateTime, TEXT(_xlpm.AdjustedTime, "yyyy-MM-dd HH:mm") &lt; K231),
            _xlpm.AdjustedTime + 1,
            _xlpm.AdjustedTime),
    _xlpm.formattedResult, TEXT(_xlpm.adjustedResult, "yyyy-MM-dd HH:mm"),
    _xlpm.formattedResult
))</f>
        <v>2024-11-08 19:45</v>
      </c>
      <c r="L232" s="4">
        <f t="shared" si="141"/>
        <v>0</v>
      </c>
      <c r="M232">
        <f>IF('Raw data'!D232="పూర్తి",1,0)</f>
        <v>0</v>
      </c>
      <c r="N232">
        <f>IFERROR(INDEX(nakshatram!$A$1:$A$27, MATCH('Raw data'!E232, nakshatram!$C$1:$C$27, 0)), "Not Found")</f>
        <v>21</v>
      </c>
      <c r="O232" s="2">
        <f t="shared" si="142"/>
        <v>45603.395601851851</v>
      </c>
      <c r="P232" s="2" t="str">
        <f>IF('Raw data'!F232 = "పూర్తి", "", _xlfn.LET(
    _xlpm.RawData, 'Raw data'!F232,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A232 + TIME(_xlpm.HourPart, _xlpm.MinutePart, 0),
    _xlpm.AdjustedTime,
        IF(_xlpm.Prefix = "రా",
            IF(OR(_xlpm.HourPart=12,_xlpm.HourPart&lt;HOUR(T233)),A232+1,A232) + TIME(IF(_xlpm.HourPart &lt;= HOUR(T233), _xlpm.HourPart, _xlpm.HourPart + 12), _xlpm.MinutePart, 0),
        IF(_xlpm.Prefix = "తె",
            _xlpm.BaseTime + 1,
        IF(_xlpm.Prefix = "సా",
            A232 + TIME(12 + _xlpm.HourPart, _xlpm.MinutePart, 0),
        IF(LEFT(_xlpm.RawData, 1) = "ప",
            A232 + TIME(IF(AND(_xlpm.HourPart &gt;= HOUR(T233), _xlpm.HourPart &lt;= 12), _xlpm.HourPart, _xlpm.HourPart + 12), _xlpm.MinutePart, 0),
            _xlpm.BaseTime
        )))),
    _xlpm.isDateTime, ISNUMBER(DATEVALUE(P231)),
    _xlpm.adjustedResult,
        IF(AND(_xlpm.isDateTime, TEXT(_xlpm.AdjustedTime, "yyyy-MM-dd HH:mm") &lt; P231),
            _xlpm.AdjustedTime + 1,
            _xlpm.AdjustedTime),
    _xlpm.formattedResult, TEXT(_xlpm.adjustedResult, "yyyy-MM-dd HH:mm"),
    _xlpm.formattedResult
))</f>
        <v>2024-11-08 09:18</v>
      </c>
      <c r="Q232" s="4">
        <f t="shared" si="143"/>
        <v>0</v>
      </c>
      <c r="R232">
        <f>IF('Raw data'!F232="పూర్తి",1,0)</f>
        <v>0</v>
      </c>
      <c r="T232" t="str">
        <f>IF('Raw data'!G232="",T231,TEXT(SUBSTITUTE(SUBSTITUTE('Raw data'!G232, "సూ.ఉ.",""),".",":"), "hh:mm:ss"))</f>
        <v>06:04:00</v>
      </c>
      <c r="U232" t="str">
        <f>IF('Raw data'!H232="",U231,TEXT(SUBSTITUTE(SUBSTITUTE('Raw data'!H232, "సూ.అ.",""),".",":") + TIME(12, 0, 0), "hh:mm:ss"))</f>
        <v>17:24:00</v>
      </c>
    </row>
    <row r="233" spans="1:21" x14ac:dyDescent="0.35">
      <c r="A233" s="1">
        <f t="shared" si="134"/>
        <v>45605</v>
      </c>
      <c r="B233">
        <f t="shared" si="135"/>
        <v>38</v>
      </c>
      <c r="C233">
        <f t="shared" si="133"/>
        <v>1</v>
      </c>
      <c r="D233">
        <f t="shared" si="136"/>
        <v>4</v>
      </c>
      <c r="E233">
        <f t="shared" si="137"/>
        <v>11</v>
      </c>
      <c r="F233">
        <f>IFERROR(INDEX(vaaram!$A$1:$A$8, MATCH('Raw data'!B233, vaaram!$D$1:$D$8, 0)), "Not Found")</f>
        <v>7</v>
      </c>
      <c r="G233">
        <f t="shared" si="138"/>
        <v>8</v>
      </c>
      <c r="H233">
        <f t="shared" si="139"/>
        <v>1</v>
      </c>
      <c r="I233">
        <f>IFERROR(INDEX(thidhi!$A$1:$A$16, MATCH('Raw data'!C233, thidhi!$C$1:$C$16, 0)), "Not Found")</f>
        <v>8</v>
      </c>
      <c r="J233" s="2">
        <f t="shared" si="140"/>
        <v>45604.824074074073</v>
      </c>
      <c r="K233" t="str">
        <f>IF('Raw data'!D233 = "పూర్తి", "", _xlfn.LET(
    _xlpm.RawData, 'Raw data'!D233,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A233 + TIME(_xlpm.HourPart, _xlpm.MinutePart, 0),
    _xlpm.AdjustedTime,
        IF(_xlpm.Prefix = "రా",
            IF(OR(_xlpm.HourPart=12,_xlpm.HourPart&lt;HOUR(T234)),A233+1,A233) + TIME(IF(_xlpm.HourPart &lt;= HOUR(T234), _xlpm.HourPart, _xlpm.HourPart + 12), _xlpm.MinutePart, 0),
        IF(_xlpm.Prefix = "తె",
            _xlpm.BaseTime + 1,
        IF(_xlpm.Prefix = "సా",
            A233 + TIME(12 + _xlpm.HourPart, _xlpm.MinutePart, 0),
        IF(LEFT(_xlpm.RawData, 1) = "ప",
            A233 + TIME(IF(AND(_xlpm.HourPart &gt;= HOUR(T234), _xlpm.HourPart &lt;= 12), _xlpm.HourPart, _xlpm.HourPart + 12), _xlpm.MinutePart, 0),
            _xlpm.BaseTime
        )))),
    _xlpm.isDateTime, ISNUMBER(DATEVALUE(K232)),
    _xlpm.adjustedResult,
        IF(AND(_xlpm.isDateTime, TEXT(_xlpm.AdjustedTime, "yyyy-MM-dd HH:mm") &lt; K232),
            _xlpm.AdjustedTime + 1,
            _xlpm.AdjustedTime),
    _xlpm.formattedResult, TEXT(_xlpm.adjustedResult, "yyyy-MM-dd HH:mm"),
    _xlpm.formattedResult
))</f>
        <v>2024-11-09 18:20</v>
      </c>
      <c r="L233" s="4">
        <f t="shared" si="141"/>
        <v>0</v>
      </c>
      <c r="M233">
        <f>IF('Raw data'!D233="పూర్తి",1,0)</f>
        <v>0</v>
      </c>
      <c r="N233">
        <f>IFERROR(INDEX(nakshatram!$A$1:$A$27, MATCH('Raw data'!E233, nakshatram!$C$1:$C$27, 0)), "Not Found")</f>
        <v>22</v>
      </c>
      <c r="O233" s="2">
        <f t="shared" si="142"/>
        <v>45604.388657407406</v>
      </c>
      <c r="P233" s="2" t="str">
        <f>IF('Raw data'!F233 = "పూర్తి", "", _xlfn.LET(
    _xlpm.RawData, 'Raw data'!F233,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A233 + TIME(_xlpm.HourPart, _xlpm.MinutePart, 0),
    _xlpm.AdjustedTime,
        IF(_xlpm.Prefix = "రా",
            IF(OR(_xlpm.HourPart=12,_xlpm.HourPart&lt;HOUR(T234)),A233+1,A233) + TIME(IF(_xlpm.HourPart &lt;= HOUR(T234), _xlpm.HourPart, _xlpm.HourPart + 12), _xlpm.MinutePart, 0),
        IF(_xlpm.Prefix = "తె",
            _xlpm.BaseTime + 1,
        IF(_xlpm.Prefix = "సా",
            A233 + TIME(12 + _xlpm.HourPart, _xlpm.MinutePart, 0),
        IF(LEFT(_xlpm.RawData, 1) = "ప",
            A233 + TIME(IF(AND(_xlpm.HourPart &gt;= HOUR(T234), _xlpm.HourPart &lt;= 12), _xlpm.HourPart, _xlpm.HourPart + 12), _xlpm.MinutePart, 0),
            _xlpm.BaseTime
        )))),
    _xlpm.isDateTime, ISNUMBER(DATEVALUE(P232)),
    _xlpm.adjustedResult,
        IF(AND(_xlpm.isDateTime, TEXT(_xlpm.AdjustedTime, "yyyy-MM-dd HH:mm") &lt; P232),
            _xlpm.AdjustedTime + 1,
            _xlpm.AdjustedTime),
    _xlpm.formattedResult, TEXT(_xlpm.adjustedResult, "yyyy-MM-dd HH:mm"),
    _xlpm.formattedResult
))</f>
        <v>2024-11-09 08:43</v>
      </c>
      <c r="Q233" s="4">
        <f t="shared" si="143"/>
        <v>0</v>
      </c>
      <c r="R233">
        <f>IF('Raw data'!F233="పూర్తి",1,0)</f>
        <v>0</v>
      </c>
      <c r="T233" t="str">
        <f>IF('Raw data'!G233="",T232,TEXT(SUBSTITUTE(SUBSTITUTE('Raw data'!G233, "సూ.ఉ.",""),".",":"), "hh:mm:ss"))</f>
        <v>06:05:00</v>
      </c>
      <c r="U233" t="str">
        <f>IF('Raw data'!H233="",U232,TEXT(SUBSTITUTE(SUBSTITUTE('Raw data'!H233, "సూ.అ.",""),".",":") + TIME(12, 0, 0), "hh:mm:ss"))</f>
        <v>17:23:00</v>
      </c>
    </row>
    <row r="234" spans="1:21" x14ac:dyDescent="0.35">
      <c r="A234" s="1">
        <f t="shared" si="134"/>
        <v>45606</v>
      </c>
      <c r="B234">
        <f t="shared" si="135"/>
        <v>38</v>
      </c>
      <c r="C234">
        <f t="shared" si="133"/>
        <v>1</v>
      </c>
      <c r="D234">
        <f t="shared" si="136"/>
        <v>4</v>
      </c>
      <c r="E234">
        <f t="shared" si="137"/>
        <v>11</v>
      </c>
      <c r="F234">
        <f>IFERROR(INDEX(vaaram!$A$1:$A$8, MATCH('Raw data'!B234, vaaram!$D$1:$D$8, 0)), "Not Found")</f>
        <v>1</v>
      </c>
      <c r="G234">
        <f t="shared" si="138"/>
        <v>8</v>
      </c>
      <c r="H234">
        <f t="shared" si="139"/>
        <v>1</v>
      </c>
      <c r="I234">
        <f>IFERROR(INDEX(thidhi!$A$1:$A$16, MATCH('Raw data'!C234, thidhi!$C$1:$C$16, 0)), "Not Found")</f>
        <v>9</v>
      </c>
      <c r="J234" s="2">
        <f t="shared" si="140"/>
        <v>45605.765046296299</v>
      </c>
      <c r="K234" t="str">
        <f>IF('Raw data'!D234 = "పూర్తి", "", _xlfn.LET(
    _xlpm.RawData, 'Raw data'!D234,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A234 + TIME(_xlpm.HourPart, _xlpm.MinutePart, 0),
    _xlpm.AdjustedTime,
        IF(_xlpm.Prefix = "రా",
            IF(OR(_xlpm.HourPart=12,_xlpm.HourPart&lt;HOUR(T235)),A234+1,A234) + TIME(IF(_xlpm.HourPart &lt;= HOUR(T235), _xlpm.HourPart, _xlpm.HourPart + 12), _xlpm.MinutePart, 0),
        IF(_xlpm.Prefix = "తె",
            _xlpm.BaseTime + 1,
        IF(_xlpm.Prefix = "సా",
            A234 + TIME(12 + _xlpm.HourPart, _xlpm.MinutePart, 0),
        IF(LEFT(_xlpm.RawData, 1) = "ప",
            A234 + TIME(IF(AND(_xlpm.HourPart &gt;= HOUR(T235), _xlpm.HourPart &lt;= 12), _xlpm.HourPart, _xlpm.HourPart + 12), _xlpm.MinutePart, 0),
            _xlpm.BaseTime
        )))),
    _xlpm.isDateTime, ISNUMBER(DATEVALUE(K233)),
    _xlpm.adjustedResult,
        IF(AND(_xlpm.isDateTime, TEXT(_xlpm.AdjustedTime, "yyyy-MM-dd HH:mm") &lt; K233),
            _xlpm.AdjustedTime + 1,
            _xlpm.AdjustedTime),
    _xlpm.formattedResult, TEXT(_xlpm.adjustedResult, "yyyy-MM-dd HH:mm"),
    _xlpm.formattedResult
))</f>
        <v>2024-11-10 16:36</v>
      </c>
      <c r="L234" s="4">
        <f t="shared" si="141"/>
        <v>0</v>
      </c>
      <c r="M234">
        <f>IF('Raw data'!D234="పూర్తి",1,0)</f>
        <v>0</v>
      </c>
      <c r="N234">
        <f>IFERROR(INDEX(nakshatram!$A$1:$A$27, MATCH('Raw data'!E234, nakshatram!$C$1:$C$27, 0)), "Not Found")</f>
        <v>23</v>
      </c>
      <c r="O234" s="2">
        <f t="shared" si="142"/>
        <v>45605.364351851851</v>
      </c>
      <c r="P234" s="2" t="str">
        <f>IF('Raw data'!F234 = "పూర్తి", "", _xlfn.LET(
    _xlpm.RawData, 'Raw data'!F234,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A234 + TIME(_xlpm.HourPart, _xlpm.MinutePart, 0),
    _xlpm.AdjustedTime,
        IF(_xlpm.Prefix = "రా",
            IF(OR(_xlpm.HourPart=12,_xlpm.HourPart&lt;HOUR(T235)),A234+1,A234) + TIME(IF(_xlpm.HourPart &lt;= HOUR(T235), _xlpm.HourPart, _xlpm.HourPart + 12), _xlpm.MinutePart, 0),
        IF(_xlpm.Prefix = "తె",
            _xlpm.BaseTime + 1,
        IF(_xlpm.Prefix = "సా",
            A234 + TIME(12 + _xlpm.HourPart, _xlpm.MinutePart, 0),
        IF(LEFT(_xlpm.RawData, 1) = "ప",
            A234 + TIME(IF(AND(_xlpm.HourPart &gt;= HOUR(T235), _xlpm.HourPart &lt;= 12), _xlpm.HourPart, _xlpm.HourPart + 12), _xlpm.MinutePart, 0),
            _xlpm.BaseTime
        )))),
    _xlpm.isDateTime, ISNUMBER(DATEVALUE(P233)),
    _xlpm.adjustedResult,
        IF(AND(_xlpm.isDateTime, TEXT(_xlpm.AdjustedTime, "yyyy-MM-dd HH:mm") &lt; P233),
            _xlpm.AdjustedTime + 1,
            _xlpm.AdjustedTime),
    _xlpm.formattedResult, TEXT(_xlpm.adjustedResult, "yyyy-MM-dd HH:mm"),
    _xlpm.formattedResult
))</f>
        <v>2024-11-10 07:47</v>
      </c>
      <c r="Q234" s="4">
        <f t="shared" si="143"/>
        <v>0</v>
      </c>
      <c r="R234">
        <f>IF('Raw data'!F234="పూర్తి",1,0)</f>
        <v>0</v>
      </c>
      <c r="T234" t="str">
        <f>IF('Raw data'!G234="",T233,TEXT(SUBSTITUTE(SUBSTITUTE('Raw data'!G234, "సూ.ఉ.",""),".",":"), "hh:mm:ss"))</f>
        <v>06:05:00</v>
      </c>
      <c r="U234" t="str">
        <f>IF('Raw data'!H234="",U233,TEXT(SUBSTITUTE(SUBSTITUTE('Raw data'!H234, "సూ.అ.",""),".",":") + TIME(12, 0, 0), "hh:mm:ss"))</f>
        <v>17:23:00</v>
      </c>
    </row>
    <row r="235" spans="1:21" x14ac:dyDescent="0.35">
      <c r="A235" s="1">
        <f t="shared" si="134"/>
        <v>45607</v>
      </c>
      <c r="B235">
        <f t="shared" si="135"/>
        <v>38</v>
      </c>
      <c r="C235">
        <f t="shared" si="133"/>
        <v>1</v>
      </c>
      <c r="D235">
        <f t="shared" si="136"/>
        <v>4</v>
      </c>
      <c r="E235">
        <f t="shared" si="137"/>
        <v>11</v>
      </c>
      <c r="F235">
        <f>IFERROR(INDEX(vaaram!$A$1:$A$8, MATCH('Raw data'!B235, vaaram!$D$1:$D$8, 0)), "Not Found")</f>
        <v>2</v>
      </c>
      <c r="G235">
        <f t="shared" si="138"/>
        <v>8</v>
      </c>
      <c r="H235">
        <f t="shared" si="139"/>
        <v>1</v>
      </c>
      <c r="I235">
        <f>IFERROR(INDEX(thidhi!$A$1:$A$16, MATCH('Raw data'!C235, thidhi!$C$1:$C$16, 0)), "Not Found")</f>
        <v>10</v>
      </c>
      <c r="J235" s="2">
        <f t="shared" si="140"/>
        <v>45606.692824074074</v>
      </c>
      <c r="K235" t="str">
        <f>IF('Raw data'!D235 = "పూర్తి", "", _xlfn.LET(
    _xlpm.RawData, 'Raw data'!D235,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A235 + TIME(_xlpm.HourPart, _xlpm.MinutePart, 0),
    _xlpm.AdjustedTime,
        IF(_xlpm.Prefix = "రా",
            IF(OR(_xlpm.HourPart=12,_xlpm.HourPart&lt;HOUR(T236)),A235+1,A235) + TIME(IF(_xlpm.HourPart &lt;= HOUR(T236), _xlpm.HourPart, _xlpm.HourPart + 12), _xlpm.MinutePart, 0),
        IF(_xlpm.Prefix = "తె",
            _xlpm.BaseTime + 1,
        IF(_xlpm.Prefix = "సా",
            A235 + TIME(12 + _xlpm.HourPart, _xlpm.MinutePart, 0),
        IF(LEFT(_xlpm.RawData, 1) = "ప",
            A235 + TIME(IF(AND(_xlpm.HourPart &gt;= HOUR(T236), _xlpm.HourPart &lt;= 12), _xlpm.HourPart, _xlpm.HourPart + 12), _xlpm.MinutePart, 0),
            _xlpm.BaseTime
        )))),
    _xlpm.isDateTime, ISNUMBER(DATEVALUE(K234)),
    _xlpm.adjustedResult,
        IF(AND(_xlpm.isDateTime, TEXT(_xlpm.AdjustedTime, "yyyy-MM-dd HH:mm") &lt; K234),
            _xlpm.AdjustedTime + 1,
            _xlpm.AdjustedTime),
    _xlpm.formattedResult, TEXT(_xlpm.adjustedResult, "yyyy-MM-dd HH:mm"),
    _xlpm.formattedResult
))</f>
        <v>2024-11-11 14:35</v>
      </c>
      <c r="L235" s="4">
        <f t="shared" si="141"/>
        <v>0</v>
      </c>
      <c r="M235">
        <f>IF('Raw data'!D235="పూర్తి",1,0)</f>
        <v>0</v>
      </c>
      <c r="N235">
        <f>IFERROR(INDEX(nakshatram!$A$1:$A$27, MATCH('Raw data'!E235, nakshatram!$C$1:$C$27, 0)), "Not Found")</f>
        <v>24</v>
      </c>
      <c r="O235" s="2">
        <f t="shared" si="142"/>
        <v>45606.325462962966</v>
      </c>
      <c r="P235" s="2" t="str">
        <f>IF('Raw data'!F235 = "పూర్తి", "", _xlfn.LET(
    _xlpm.RawData, 'Raw data'!F235,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A235 + TIME(_xlpm.HourPart, _xlpm.MinutePart, 0),
    _xlpm.AdjustedTime,
        IF(_xlpm.Prefix = "రా",
            IF(OR(_xlpm.HourPart=12,_xlpm.HourPart&lt;HOUR(T236)),A235+1,A235) + TIME(IF(_xlpm.HourPart &lt;= HOUR(T236), _xlpm.HourPart, _xlpm.HourPart + 12), _xlpm.MinutePart, 0),
        IF(_xlpm.Prefix = "తె",
            _xlpm.BaseTime + 1,
        IF(_xlpm.Prefix = "సా",
            A235 + TIME(12 + _xlpm.HourPart, _xlpm.MinutePart, 0),
        IF(LEFT(_xlpm.RawData, 1) = "ప",
            A235 + TIME(IF(AND(_xlpm.HourPart &gt;= HOUR(T236), _xlpm.HourPart &lt;= 12), _xlpm.HourPart, _xlpm.HourPart + 12), _xlpm.MinutePart, 0),
            _xlpm.BaseTime
        )))),
    _xlpm.isDateTime, ISNUMBER(DATEVALUE(P234)),
    _xlpm.adjustedResult,
        IF(AND(_xlpm.isDateTime, TEXT(_xlpm.AdjustedTime, "yyyy-MM-dd HH:mm") &lt; P234),
            _xlpm.AdjustedTime + 1,
            _xlpm.AdjustedTime),
    _xlpm.formattedResult, TEXT(_xlpm.adjustedResult, "yyyy-MM-dd HH:mm"),
    _xlpm.formattedResult
))</f>
        <v>2024-11-11 06:33</v>
      </c>
      <c r="Q235" s="4">
        <f t="shared" si="143"/>
        <v>1</v>
      </c>
      <c r="R235">
        <f>IF('Raw data'!F235="పూర్తి",1,0)</f>
        <v>0</v>
      </c>
      <c r="T235" t="str">
        <f>IF('Raw data'!G235="",T234,TEXT(SUBSTITUTE(SUBSTITUTE('Raw data'!G235, "సూ.ఉ.",""),".",":"), "hh:mm:ss"))</f>
        <v>06:05:00</v>
      </c>
      <c r="U235" t="str">
        <f>IF('Raw data'!H235="",U234,TEXT(SUBSTITUTE(SUBSTITUTE('Raw data'!H235, "సూ.అ.",""),".",":") + TIME(12, 0, 0), "hh:mm:ss"))</f>
        <v>17:23:00</v>
      </c>
    </row>
    <row r="236" spans="1:21" x14ac:dyDescent="0.35">
      <c r="A236" s="1">
        <f t="shared" si="134"/>
        <v>45607</v>
      </c>
      <c r="B236">
        <f t="shared" si="135"/>
        <v>38</v>
      </c>
      <c r="C236">
        <f t="shared" si="133"/>
        <v>1</v>
      </c>
      <c r="D236">
        <f t="shared" si="136"/>
        <v>4</v>
      </c>
      <c r="E236">
        <f t="shared" si="137"/>
        <v>11</v>
      </c>
      <c r="F236">
        <f>IFERROR(INDEX(vaaram!$A$1:$A$8, MATCH('Raw data'!B236, vaaram!$D$1:$D$8, 0)), "Not Found")</f>
        <v>2</v>
      </c>
      <c r="G236">
        <f t="shared" si="138"/>
        <v>8</v>
      </c>
      <c r="H236">
        <f t="shared" si="139"/>
        <v>1</v>
      </c>
      <c r="I236">
        <f>IFERROR(INDEX(thidhi!$A$1:$A$16, MATCH('Raw data'!C236, thidhi!$C$1:$C$16, 0)), "Not Found")</f>
        <v>10</v>
      </c>
      <c r="J236" s="2">
        <f t="shared" si="140"/>
        <v>45606.692824074074</v>
      </c>
      <c r="K236" t="str">
        <f>IF('Raw data'!D236 = "పూర్తి", "", _xlfn.LET(
    _xlpm.RawData, 'Raw data'!D236,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A236 + TIME(_xlpm.HourPart, _xlpm.MinutePart, 0),
    _xlpm.AdjustedTime,
        IF(_xlpm.Prefix = "రా",
            IF(OR(_xlpm.HourPart=12,_xlpm.HourPart&lt;HOUR(T237)),A236+1,A236) + TIME(IF(_xlpm.HourPart &lt;= HOUR(T237), _xlpm.HourPart, _xlpm.HourPart + 12), _xlpm.MinutePart, 0),
        IF(_xlpm.Prefix = "తె",
            _xlpm.BaseTime + 1,
        IF(_xlpm.Prefix = "సా",
            A236 + TIME(12 + _xlpm.HourPart, _xlpm.MinutePart, 0),
        IF(LEFT(_xlpm.RawData, 1) = "ప",
            A236 + TIME(IF(AND(_xlpm.HourPart &gt;= HOUR(T237), _xlpm.HourPart &lt;= 12), _xlpm.HourPart, _xlpm.HourPart + 12), _xlpm.MinutePart, 0),
            _xlpm.BaseTime
        )))),
    _xlpm.isDateTime, ISNUMBER(DATEVALUE(K235)),
    _xlpm.adjustedResult,
        IF(AND(_xlpm.isDateTime, TEXT(_xlpm.AdjustedTime, "yyyy-MM-dd HH:mm") &lt; K235),
            _xlpm.AdjustedTime + 1,
            _xlpm.AdjustedTime),
    _xlpm.formattedResult, TEXT(_xlpm.adjustedResult, "yyyy-MM-dd HH:mm"),
    _xlpm.formattedResult
))</f>
        <v>2024-11-11 14:35</v>
      </c>
      <c r="L236" s="4">
        <f t="shared" si="141"/>
        <v>0</v>
      </c>
      <c r="M236">
        <f>IF('Raw data'!D236="పూర్తి",1,0)</f>
        <v>0</v>
      </c>
      <c r="N236">
        <f>IFERROR(INDEX(nakshatram!$A$1:$A$27, MATCH('Raw data'!E236, nakshatram!$C$1:$C$27, 0)), "Not Found")</f>
        <v>25</v>
      </c>
      <c r="O236" s="2">
        <f t="shared" si="142"/>
        <v>45607.274074074077</v>
      </c>
      <c r="P236" s="2" t="str">
        <f>IF('Raw data'!F236 = "పూర్తి", "", _xlfn.LET(
    _xlpm.RawData, 'Raw data'!F236,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A236 + TIME(_xlpm.HourPart, _xlpm.MinutePart, 0),
    _xlpm.AdjustedTime,
        IF(_xlpm.Prefix = "రా",
            IF(OR(_xlpm.HourPart=12,_xlpm.HourPart&lt;HOUR(T237)),A236+1,A236) + TIME(IF(_xlpm.HourPart &lt;= HOUR(T237), _xlpm.HourPart, _xlpm.HourPart + 12), _xlpm.MinutePart, 0),
        IF(_xlpm.Prefix = "తె",
            _xlpm.BaseTime + 1,
        IF(_xlpm.Prefix = "సా",
            A236 + TIME(12 + _xlpm.HourPart, _xlpm.MinutePart, 0),
        IF(LEFT(_xlpm.RawData, 1) = "ప",
            A236 + TIME(IF(AND(_xlpm.HourPart &gt;= HOUR(T237), _xlpm.HourPart &lt;= 12), _xlpm.HourPart, _xlpm.HourPart + 12), _xlpm.MinutePart, 0),
            _xlpm.BaseTime
        )))),
    _xlpm.isDateTime, ISNUMBER(DATEVALUE(P235)),
    _xlpm.adjustedResult,
        IF(AND(_xlpm.isDateTime, TEXT(_xlpm.AdjustedTime, "yyyy-MM-dd HH:mm") &lt; P235),
            _xlpm.AdjustedTime + 1,
            _xlpm.AdjustedTime),
    _xlpm.formattedResult, TEXT(_xlpm.adjustedResult, "yyyy-MM-dd HH:mm"),
    _xlpm.formattedResult
))</f>
        <v>2024-11-12 05:03</v>
      </c>
      <c r="Q236" s="4">
        <f t="shared" si="143"/>
        <v>0</v>
      </c>
      <c r="R236">
        <f>IF('Raw data'!F236="పూర్తి",1,0)</f>
        <v>0</v>
      </c>
      <c r="T236" t="str">
        <f>IF('Raw data'!G236="",T235,TEXT(SUBSTITUTE(SUBSTITUTE('Raw data'!G236, "సూ.ఉ.",""),".",":"), "hh:mm:ss"))</f>
        <v>06:05:00</v>
      </c>
      <c r="U236" t="str">
        <f>IF('Raw data'!H236="",U235,TEXT(SUBSTITUTE(SUBSTITUTE('Raw data'!H236, "సూ.అ.",""),".",":") + TIME(12, 0, 0), "hh:mm:ss"))</f>
        <v>17:23:00</v>
      </c>
    </row>
    <row r="237" spans="1:21" x14ac:dyDescent="0.35">
      <c r="A237" s="1">
        <f t="shared" si="134"/>
        <v>45608</v>
      </c>
      <c r="B237">
        <f t="shared" si="135"/>
        <v>38</v>
      </c>
      <c r="C237">
        <f t="shared" si="133"/>
        <v>1</v>
      </c>
      <c r="D237">
        <f t="shared" si="136"/>
        <v>4</v>
      </c>
      <c r="E237">
        <f t="shared" si="137"/>
        <v>11</v>
      </c>
      <c r="F237">
        <f>IFERROR(INDEX(vaaram!$A$1:$A$8, MATCH('Raw data'!B237, vaaram!$D$1:$D$8, 0)), "Not Found")</f>
        <v>3</v>
      </c>
      <c r="G237">
        <f t="shared" si="138"/>
        <v>8</v>
      </c>
      <c r="H237">
        <f t="shared" si="139"/>
        <v>1</v>
      </c>
      <c r="I237">
        <f>IFERROR(INDEX(thidhi!$A$1:$A$16, MATCH('Raw data'!C237, thidhi!$C$1:$C$16, 0)), "Not Found")</f>
        <v>11</v>
      </c>
      <c r="J237" s="2">
        <f t="shared" si="140"/>
        <v>45607.608796296299</v>
      </c>
      <c r="K237" t="str">
        <f>IF('Raw data'!D237 = "పూర్తి", "", _xlfn.LET(
    _xlpm.RawData, 'Raw data'!D237,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A237 + TIME(_xlpm.HourPart, _xlpm.MinutePart, 0),
    _xlpm.AdjustedTime,
        IF(_xlpm.Prefix = "రా",
            IF(OR(_xlpm.HourPart=12,_xlpm.HourPart&lt;HOUR(T238)),A237+1,A237) + TIME(IF(_xlpm.HourPart &lt;= HOUR(T238), _xlpm.HourPart, _xlpm.HourPart + 12), _xlpm.MinutePart, 0),
        IF(_xlpm.Prefix = "తె",
            _xlpm.BaseTime + 1,
        IF(_xlpm.Prefix = "సా",
            A237 + TIME(12 + _xlpm.HourPart, _xlpm.MinutePart, 0),
        IF(LEFT(_xlpm.RawData, 1) = "ప",
            A237 + TIME(IF(AND(_xlpm.HourPart &gt;= HOUR(T238), _xlpm.HourPart &lt;= 12), _xlpm.HourPart, _xlpm.HourPart + 12), _xlpm.MinutePart, 0),
            _xlpm.BaseTime
        )))),
    _xlpm.isDateTime, ISNUMBER(DATEVALUE(K236)),
    _xlpm.adjustedResult,
        IF(AND(_xlpm.isDateTime, TEXT(_xlpm.AdjustedTime, "yyyy-MM-dd HH:mm") &lt; K236),
            _xlpm.AdjustedTime + 1,
            _xlpm.AdjustedTime),
    _xlpm.formattedResult, TEXT(_xlpm.adjustedResult, "yyyy-MM-dd HH:mm"),
    _xlpm.formattedResult
))</f>
        <v>2024-11-12 12:21</v>
      </c>
      <c r="L237" s="4">
        <f t="shared" si="141"/>
        <v>0</v>
      </c>
      <c r="M237">
        <f>IF('Raw data'!D237="పూర్తి",1,0)</f>
        <v>0</v>
      </c>
      <c r="N237">
        <f>IFERROR(INDEX(nakshatram!$A$1:$A$27, MATCH('Raw data'!E237, nakshatram!$C$1:$C$27, 0)), "Not Found")</f>
        <v>26</v>
      </c>
      <c r="O237" s="2">
        <f t="shared" si="142"/>
        <v>45608.211574074077</v>
      </c>
      <c r="P237" s="2" t="str">
        <f>IF('Raw data'!F237 = "పూర్తి", "", _xlfn.LET(
    _xlpm.RawData, 'Raw data'!F237,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A237 + TIME(_xlpm.HourPart, _xlpm.MinutePart, 0),
    _xlpm.AdjustedTime,
        IF(_xlpm.Prefix = "రా",
            IF(OR(_xlpm.HourPart=12,_xlpm.HourPart&lt;HOUR(T238)),A237+1,A237) + TIME(IF(_xlpm.HourPart &lt;= HOUR(T238), _xlpm.HourPart, _xlpm.HourPart + 12), _xlpm.MinutePart, 0),
        IF(_xlpm.Prefix = "తె",
            _xlpm.BaseTime + 1,
        IF(_xlpm.Prefix = "సా",
            A237 + TIME(12 + _xlpm.HourPart, _xlpm.MinutePart, 0),
        IF(LEFT(_xlpm.RawData, 1) = "ప",
            A237 + TIME(IF(AND(_xlpm.HourPart &gt;= HOUR(T238), _xlpm.HourPart &lt;= 12), _xlpm.HourPart, _xlpm.HourPart + 12), _xlpm.MinutePart, 0),
            _xlpm.BaseTime
        )))),
    _xlpm.isDateTime, ISNUMBER(DATEVALUE(P236)),
    _xlpm.adjustedResult,
        IF(AND(_xlpm.isDateTime, TEXT(_xlpm.AdjustedTime, "yyyy-MM-dd HH:mm") &lt; P236),
            _xlpm.AdjustedTime + 1,
            _xlpm.AdjustedTime),
    _xlpm.formattedResult, TEXT(_xlpm.adjustedResult, "yyyy-MM-dd HH:mm"),
    _xlpm.formattedResult
))</f>
        <v>2024-11-13 03:26</v>
      </c>
      <c r="Q237" s="4">
        <f t="shared" si="143"/>
        <v>0</v>
      </c>
      <c r="R237">
        <f>IF('Raw data'!F237="పూర్తి",1,0)</f>
        <v>0</v>
      </c>
      <c r="T237" t="str">
        <f>IF('Raw data'!G237="",T236,TEXT(SUBSTITUTE(SUBSTITUTE('Raw data'!G237, "సూ.ఉ.",""),".",":"), "hh:mm:ss"))</f>
        <v>06:05:00</v>
      </c>
      <c r="U237" t="str">
        <f>IF('Raw data'!H237="",U236,TEXT(SUBSTITUTE(SUBSTITUTE('Raw data'!H237, "సూ.అ.",""),".",":") + TIME(12, 0, 0), "hh:mm:ss"))</f>
        <v>17:23:00</v>
      </c>
    </row>
    <row r="238" spans="1:21" x14ac:dyDescent="0.35">
      <c r="A238" s="1">
        <f t="shared" si="134"/>
        <v>45609</v>
      </c>
      <c r="B238">
        <f t="shared" si="135"/>
        <v>38</v>
      </c>
      <c r="C238">
        <f t="shared" si="133"/>
        <v>1</v>
      </c>
      <c r="D238">
        <f t="shared" si="136"/>
        <v>4</v>
      </c>
      <c r="E238">
        <f t="shared" si="137"/>
        <v>11</v>
      </c>
      <c r="F238">
        <f>IFERROR(INDEX(vaaram!$A$1:$A$8, MATCH('Raw data'!B238, vaaram!$D$1:$D$8, 0)), "Not Found")</f>
        <v>4</v>
      </c>
      <c r="G238">
        <f t="shared" si="138"/>
        <v>8</v>
      </c>
      <c r="H238">
        <f t="shared" si="139"/>
        <v>1</v>
      </c>
      <c r="I238">
        <f>IFERROR(INDEX(thidhi!$A$1:$A$16, MATCH('Raw data'!C238, thidhi!$C$1:$C$16, 0)), "Not Found")</f>
        <v>12</v>
      </c>
      <c r="J238" s="2">
        <f t="shared" si="140"/>
        <v>45608.515740740739</v>
      </c>
      <c r="K238" t="str">
        <f>IF('Raw data'!D238 = "పూర్తి", "", _xlfn.LET(
    _xlpm.RawData, 'Raw data'!D238,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A238 + TIME(_xlpm.HourPart, _xlpm.MinutePart, 0),
    _xlpm.AdjustedTime,
        IF(_xlpm.Prefix = "రా",
            IF(OR(_xlpm.HourPart=12,_xlpm.HourPart&lt;HOUR(T239)),A238+1,A238) + TIME(IF(_xlpm.HourPart &lt;= HOUR(T239), _xlpm.HourPart, _xlpm.HourPart + 12), _xlpm.MinutePart, 0),
        IF(_xlpm.Prefix = "తె",
            _xlpm.BaseTime + 1,
        IF(_xlpm.Prefix = "సా",
            A238 + TIME(12 + _xlpm.HourPart, _xlpm.MinutePart, 0),
        IF(LEFT(_xlpm.RawData, 1) = "ప",
            A238 + TIME(IF(AND(_xlpm.HourPart &gt;= HOUR(T239), _xlpm.HourPart &lt;= 12), _xlpm.HourPart, _xlpm.HourPart + 12), _xlpm.MinutePart, 0),
            _xlpm.BaseTime
        )))),
    _xlpm.isDateTime, ISNUMBER(DATEVALUE(K237)),
    _xlpm.adjustedResult,
        IF(AND(_xlpm.isDateTime, TEXT(_xlpm.AdjustedTime, "yyyy-MM-dd HH:mm") &lt; K237),
            _xlpm.AdjustedTime + 1,
            _xlpm.AdjustedTime),
    _xlpm.formattedResult, TEXT(_xlpm.adjustedResult, "yyyy-MM-dd HH:mm"),
    _xlpm.formattedResult
))</f>
        <v>2024-11-13 10:02</v>
      </c>
      <c r="L238" s="4">
        <f t="shared" si="141"/>
        <v>0</v>
      </c>
      <c r="M238">
        <f>IF('Raw data'!D238="పూర్తి",1,0)</f>
        <v>0</v>
      </c>
      <c r="N238">
        <f>IFERROR(INDEX(nakshatram!$A$1:$A$27, MATCH('Raw data'!E238, nakshatram!$C$1:$C$27, 0)), "Not Found")</f>
        <v>27</v>
      </c>
      <c r="O238" s="2">
        <f t="shared" si="142"/>
        <v>45609.144212962965</v>
      </c>
      <c r="P238" s="2" t="str">
        <f>IF('Raw data'!F238 = "పూర్తి", "", _xlfn.LET(
    _xlpm.RawData, 'Raw data'!F238,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A238 + TIME(_xlpm.HourPart, _xlpm.MinutePart, 0),
    _xlpm.AdjustedTime,
        IF(_xlpm.Prefix = "రా",
            IF(OR(_xlpm.HourPart=12,_xlpm.HourPart&lt;HOUR(T239)),A238+1,A238) + TIME(IF(_xlpm.HourPart &lt;= HOUR(T239), _xlpm.HourPart, _xlpm.HourPart + 12), _xlpm.MinutePart, 0),
        IF(_xlpm.Prefix = "తె",
            _xlpm.BaseTime + 1,
        IF(_xlpm.Prefix = "సా",
            A238 + TIME(12 + _xlpm.HourPart, _xlpm.MinutePart, 0),
        IF(LEFT(_xlpm.RawData, 1) = "ప",
            A238 + TIME(IF(AND(_xlpm.HourPart &gt;= HOUR(T239), _xlpm.HourPart &lt;= 12), _xlpm.HourPart, _xlpm.HourPart + 12), _xlpm.MinutePart, 0),
            _xlpm.BaseTime
        )))),
    _xlpm.isDateTime, ISNUMBER(DATEVALUE(P237)),
    _xlpm.adjustedResult,
        IF(AND(_xlpm.isDateTime, TEXT(_xlpm.AdjustedTime, "yyyy-MM-dd HH:mm") &lt; P237),
            _xlpm.AdjustedTime + 1,
            _xlpm.AdjustedTime),
    _xlpm.formattedResult, TEXT(_xlpm.adjustedResult, "yyyy-MM-dd HH:mm"),
    _xlpm.formattedResult
))</f>
        <v>2024-11-14 01:44</v>
      </c>
      <c r="Q238" s="4">
        <f t="shared" si="143"/>
        <v>0</v>
      </c>
      <c r="R238">
        <f>IF('Raw data'!F238="పూర్తి",1,0)</f>
        <v>0</v>
      </c>
      <c r="T238" t="str">
        <f>IF('Raw data'!G238="",T237,TEXT(SUBSTITUTE(SUBSTITUTE('Raw data'!G238, "సూ.ఉ.",""),".",":"), "hh:mm:ss"))</f>
        <v>06:07:00</v>
      </c>
      <c r="U238" t="str">
        <f>IF('Raw data'!H238="",U237,TEXT(SUBSTITUTE(SUBSTITUTE('Raw data'!H238, "సూ.అ.",""),".",":") + TIME(12, 0, 0), "hh:mm:ss"))</f>
        <v>17:21:00</v>
      </c>
    </row>
    <row r="239" spans="1:21" x14ac:dyDescent="0.35">
      <c r="A239" s="1">
        <f t="shared" si="134"/>
        <v>45610</v>
      </c>
      <c r="B239">
        <f t="shared" si="135"/>
        <v>38</v>
      </c>
      <c r="C239">
        <f t="shared" si="133"/>
        <v>1</v>
      </c>
      <c r="D239">
        <f t="shared" si="136"/>
        <v>4</v>
      </c>
      <c r="E239">
        <f t="shared" si="137"/>
        <v>11</v>
      </c>
      <c r="F239">
        <f>IFERROR(INDEX(vaaram!$A$1:$A$8, MATCH('Raw data'!B239, vaaram!$D$1:$D$8, 0)), "Not Found")</f>
        <v>5</v>
      </c>
      <c r="G239">
        <f t="shared" si="138"/>
        <v>8</v>
      </c>
      <c r="H239">
        <f t="shared" si="139"/>
        <v>1</v>
      </c>
      <c r="I239">
        <f>IFERROR(INDEX(thidhi!$A$1:$A$16, MATCH('Raw data'!C239, thidhi!$C$1:$C$16, 0)), "Not Found")</f>
        <v>13</v>
      </c>
      <c r="J239" s="2">
        <f t="shared" si="140"/>
        <v>45609.419212962966</v>
      </c>
      <c r="K239" t="str">
        <f>IF('Raw data'!D239 = "పూర్తి", "", _xlfn.LET(
    _xlpm.RawData, 'Raw data'!D239,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A239 + TIME(_xlpm.HourPart, _xlpm.MinutePart, 0),
    _xlpm.AdjustedTime,
        IF(_xlpm.Prefix = "రా",
            IF(OR(_xlpm.HourPart=12,_xlpm.HourPart&lt;HOUR(T240)),A239+1,A239) + TIME(IF(_xlpm.HourPart &lt;= HOUR(T240), _xlpm.HourPart, _xlpm.HourPart + 12), _xlpm.MinutePart, 0),
        IF(_xlpm.Prefix = "తె",
            _xlpm.BaseTime + 1,
        IF(_xlpm.Prefix = "సా",
            A239 + TIME(12 + _xlpm.HourPart, _xlpm.MinutePart, 0),
        IF(LEFT(_xlpm.RawData, 1) = "ప",
            A239 + TIME(IF(AND(_xlpm.HourPart &gt;= HOUR(T240), _xlpm.HourPart &lt;= 12), _xlpm.HourPart, _xlpm.HourPart + 12), _xlpm.MinutePart, 0),
            _xlpm.BaseTime
        )))),
    _xlpm.isDateTime, ISNUMBER(DATEVALUE(K238)),
    _xlpm.adjustedResult,
        IF(AND(_xlpm.isDateTime, TEXT(_xlpm.AdjustedTime, "yyyy-MM-dd HH:mm") &lt; K238),
            _xlpm.AdjustedTime + 1,
            _xlpm.AdjustedTime),
    _xlpm.formattedResult, TEXT(_xlpm.adjustedResult, "yyyy-MM-dd HH:mm"),
    _xlpm.formattedResult
))</f>
        <v>2024-11-14 07:33</v>
      </c>
      <c r="L239" s="4">
        <f t="shared" si="141"/>
        <v>1</v>
      </c>
      <c r="M239">
        <f>IF('Raw data'!D239="పూర్తి",1,0)</f>
        <v>0</v>
      </c>
      <c r="N239">
        <f>IFERROR(INDEX(nakshatram!$A$1:$A$27, MATCH('Raw data'!E239, nakshatram!$C$1:$C$27, 0)), "Not Found")</f>
        <v>1</v>
      </c>
      <c r="O239" s="2">
        <f t="shared" si="142"/>
        <v>45610.073379629634</v>
      </c>
      <c r="P239" s="2" t="str">
        <f>IF('Raw data'!F239 = "పూర్తి", "", _xlfn.LET(
    _xlpm.RawData, 'Raw data'!F239,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A239 + TIME(_xlpm.HourPart, _xlpm.MinutePart, 0),
    _xlpm.AdjustedTime,
        IF(_xlpm.Prefix = "రా",
            IF(OR(_xlpm.HourPart=12,_xlpm.HourPart&lt;HOUR(T240)),A239+1,A239) + TIME(IF(_xlpm.HourPart &lt;= HOUR(T240), _xlpm.HourPart, _xlpm.HourPart + 12), _xlpm.MinutePart, 0),
        IF(_xlpm.Prefix = "తె",
            _xlpm.BaseTime + 1,
        IF(_xlpm.Prefix = "సా",
            A239 + TIME(12 + _xlpm.HourPart, _xlpm.MinutePart, 0),
        IF(LEFT(_xlpm.RawData, 1) = "ప",
            A239 + TIME(IF(AND(_xlpm.HourPart &gt;= HOUR(T240), _xlpm.HourPart &lt;= 12), _xlpm.HourPart, _xlpm.HourPart + 12), _xlpm.MinutePart, 0),
            _xlpm.BaseTime
        )))),
    _xlpm.isDateTime, ISNUMBER(DATEVALUE(P238)),
    _xlpm.adjustedResult,
        IF(AND(_xlpm.isDateTime, TEXT(_xlpm.AdjustedTime, "yyyy-MM-dd HH:mm") &lt; P238),
            _xlpm.AdjustedTime + 1,
            _xlpm.AdjustedTime),
    _xlpm.formattedResult, TEXT(_xlpm.adjustedResult, "yyyy-MM-dd HH:mm"),
    _xlpm.formattedResult
))</f>
        <v>2024-11-15 00:07</v>
      </c>
      <c r="Q239" s="4">
        <f t="shared" si="143"/>
        <v>0</v>
      </c>
      <c r="R239">
        <f>IF('Raw data'!F239="పూర్తి",1,0)</f>
        <v>0</v>
      </c>
      <c r="T239" t="str">
        <f>IF('Raw data'!G239="",T238,TEXT(SUBSTITUTE(SUBSTITUTE('Raw data'!G239, "సూ.ఉ.",""),".",":"), "hh:mm:ss"))</f>
        <v>06:07:00</v>
      </c>
      <c r="U239" t="str">
        <f>IF('Raw data'!H239="",U238,TEXT(SUBSTITUTE(SUBSTITUTE('Raw data'!H239, "సూ.అ.",""),".",":") + TIME(12, 0, 0), "hh:mm:ss"))</f>
        <v>17:21:00</v>
      </c>
    </row>
    <row r="240" spans="1:21" x14ac:dyDescent="0.35">
      <c r="A240" s="1">
        <f t="shared" si="134"/>
        <v>45610</v>
      </c>
      <c r="B240">
        <f t="shared" si="135"/>
        <v>38</v>
      </c>
      <c r="C240">
        <f t="shared" si="133"/>
        <v>1</v>
      </c>
      <c r="D240">
        <f t="shared" si="136"/>
        <v>4</v>
      </c>
      <c r="E240">
        <f t="shared" si="137"/>
        <v>11</v>
      </c>
      <c r="F240">
        <f>IFERROR(INDEX(vaaram!$A$1:$A$8, MATCH('Raw data'!B240, vaaram!$D$1:$D$8, 0)), "Not Found")</f>
        <v>5</v>
      </c>
      <c r="G240">
        <f t="shared" si="138"/>
        <v>8</v>
      </c>
      <c r="H240">
        <f t="shared" si="139"/>
        <v>1</v>
      </c>
      <c r="I240">
        <f>IFERROR(INDEX(thidhi!$A$1:$A$16, MATCH('Raw data'!C240, thidhi!$C$1:$C$16, 0)), "Not Found")</f>
        <v>14</v>
      </c>
      <c r="J240" s="2">
        <f t="shared" si="140"/>
        <v>45610.315740740742</v>
      </c>
      <c r="K240" t="str">
        <f>IF('Raw data'!D240 = "పూర్తి", "", _xlfn.LET(
    _xlpm.RawData, 'Raw data'!D240,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A240 + TIME(_xlpm.HourPart, _xlpm.MinutePart, 0),
    _xlpm.AdjustedTime,
        IF(_xlpm.Prefix = "రా",
            IF(OR(_xlpm.HourPart=12,_xlpm.HourPart&lt;HOUR(T241)),A240+1,A240) + TIME(IF(_xlpm.HourPart &lt;= HOUR(T241), _xlpm.HourPart, _xlpm.HourPart + 12), _xlpm.MinutePart, 0),
        IF(_xlpm.Prefix = "తె",
            _xlpm.BaseTime + 1,
        IF(_xlpm.Prefix = "సా",
            A240 + TIME(12 + _xlpm.HourPart, _xlpm.MinutePart, 0),
        IF(LEFT(_xlpm.RawData, 1) = "ప",
            A240 + TIME(IF(AND(_xlpm.HourPart &gt;= HOUR(T241), _xlpm.HourPart &lt;= 12), _xlpm.HourPart, _xlpm.HourPart + 12), _xlpm.MinutePart, 0),
            _xlpm.BaseTime
        )))),
    _xlpm.isDateTime, ISNUMBER(DATEVALUE(K239)),
    _xlpm.adjustedResult,
        IF(AND(_xlpm.isDateTime, TEXT(_xlpm.AdjustedTime, "yyyy-MM-dd HH:mm") &lt; K239),
            _xlpm.AdjustedTime + 1,
            _xlpm.AdjustedTime),
    _xlpm.formattedResult, TEXT(_xlpm.adjustedResult, "yyyy-MM-dd HH:mm"),
    _xlpm.formattedResult
))</f>
        <v>2024-11-15 05:19</v>
      </c>
      <c r="L240" s="4">
        <f t="shared" si="141"/>
        <v>0</v>
      </c>
      <c r="M240">
        <f>IF('Raw data'!D240="పూర్తి",1,0)</f>
        <v>0</v>
      </c>
      <c r="N240">
        <f>IFERROR(INDEX(nakshatram!$A$1:$A$27, MATCH('Raw data'!E240, nakshatram!$C$1:$C$27, 0)), "Not Found")</f>
        <v>1</v>
      </c>
      <c r="O240" s="2">
        <f t="shared" si="142"/>
        <v>45610.073379629634</v>
      </c>
      <c r="P240" s="2" t="str">
        <f>IF('Raw data'!F240 = "పూర్తి", "", _xlfn.LET(
    _xlpm.RawData, 'Raw data'!F240,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A240 + TIME(_xlpm.HourPart, _xlpm.MinutePart, 0),
    _xlpm.AdjustedTime,
        IF(_xlpm.Prefix = "రా",
            IF(OR(_xlpm.HourPart=12,_xlpm.HourPart&lt;HOUR(T241)),A240+1,A240) + TIME(IF(_xlpm.HourPart &lt;= HOUR(T241), _xlpm.HourPart, _xlpm.HourPart + 12), _xlpm.MinutePart, 0),
        IF(_xlpm.Prefix = "తె",
            _xlpm.BaseTime + 1,
        IF(_xlpm.Prefix = "సా",
            A240 + TIME(12 + _xlpm.HourPart, _xlpm.MinutePart, 0),
        IF(LEFT(_xlpm.RawData, 1) = "ప",
            A240 + TIME(IF(AND(_xlpm.HourPart &gt;= HOUR(T241), _xlpm.HourPart &lt;= 12), _xlpm.HourPart, _xlpm.HourPart + 12), _xlpm.MinutePart, 0),
            _xlpm.BaseTime
        )))),
    _xlpm.isDateTime, ISNUMBER(DATEVALUE(P239)),
    _xlpm.adjustedResult,
        IF(AND(_xlpm.isDateTime, TEXT(_xlpm.AdjustedTime, "yyyy-MM-dd HH:mm") &lt; P239),
            _xlpm.AdjustedTime + 1,
            _xlpm.AdjustedTime),
    _xlpm.formattedResult, TEXT(_xlpm.adjustedResult, "yyyy-MM-dd HH:mm"),
    _xlpm.formattedResult
))</f>
        <v>2024-11-15 00:07</v>
      </c>
      <c r="Q240" s="4">
        <f t="shared" si="143"/>
        <v>0</v>
      </c>
      <c r="R240">
        <f>IF('Raw data'!F240="పూర్తి",1,0)</f>
        <v>0</v>
      </c>
      <c r="T240" t="str">
        <f>IF('Raw data'!G240="",T239,TEXT(SUBSTITUTE(SUBSTITUTE('Raw data'!G240, "సూ.ఉ.",""),".",":"), "hh:mm:ss"))</f>
        <v>06:07:00</v>
      </c>
      <c r="U240" t="str">
        <f>IF('Raw data'!H240="",U239,TEXT(SUBSTITUTE(SUBSTITUTE('Raw data'!H240, "సూ.అ.",""),".",":") + TIME(12, 0, 0), "hh:mm:ss"))</f>
        <v>17:21:00</v>
      </c>
    </row>
    <row r="241" spans="1:21" x14ac:dyDescent="0.35">
      <c r="A241" s="1">
        <f t="shared" si="134"/>
        <v>45611</v>
      </c>
      <c r="B241">
        <f t="shared" si="135"/>
        <v>38</v>
      </c>
      <c r="C241">
        <f t="shared" si="133"/>
        <v>1</v>
      </c>
      <c r="D241">
        <f t="shared" si="136"/>
        <v>4</v>
      </c>
      <c r="E241">
        <f t="shared" si="137"/>
        <v>11</v>
      </c>
      <c r="F241">
        <f>IFERROR(INDEX(vaaram!$A$1:$A$8, MATCH('Raw data'!B241, vaaram!$D$1:$D$8, 0)), "Not Found")</f>
        <v>6</v>
      </c>
      <c r="G241">
        <f t="shared" si="138"/>
        <v>8</v>
      </c>
      <c r="H241">
        <f t="shared" si="139"/>
        <v>1</v>
      </c>
      <c r="I241">
        <f>IFERROR(INDEX(thidhi!$A$1:$A$16, MATCH('Raw data'!C241, thidhi!$C$1:$C$16, 0)), "Not Found")</f>
        <v>15</v>
      </c>
      <c r="J241" s="2">
        <f t="shared" si="140"/>
        <v>45611.222685185188</v>
      </c>
      <c r="K241" t="str">
        <f>IF('Raw data'!D241 = "పూర్తి", "", _xlfn.LET(
    _xlpm.RawData, 'Raw data'!D241,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A241 + TIME(_xlpm.HourPart, _xlpm.MinutePart, 0),
    _xlpm.AdjustedTime,
        IF(_xlpm.Prefix = "రా",
            IF(OR(_xlpm.HourPart=12,_xlpm.HourPart&lt;HOUR(T242)),A241+1,A241) + TIME(IF(_xlpm.HourPart &lt;= HOUR(T242), _xlpm.HourPart, _xlpm.HourPart + 12), _xlpm.MinutePart, 0),
        IF(_xlpm.Prefix = "తె",
            _xlpm.BaseTime + 1,
        IF(_xlpm.Prefix = "సా",
            A241 + TIME(12 + _xlpm.HourPart, _xlpm.MinutePart, 0),
        IF(LEFT(_xlpm.RawData, 1) = "ప",
            A241 + TIME(IF(AND(_xlpm.HourPart &gt;= HOUR(T242), _xlpm.HourPart &lt;= 12), _xlpm.HourPart, _xlpm.HourPart + 12), _xlpm.MinutePart, 0),
            _xlpm.BaseTime
        )))),
    _xlpm.isDateTime, ISNUMBER(DATEVALUE(K240)),
    _xlpm.adjustedResult,
        IF(AND(_xlpm.isDateTime, TEXT(_xlpm.AdjustedTime, "yyyy-MM-dd HH:mm") &lt; K240),
            _xlpm.AdjustedTime + 1,
            _xlpm.AdjustedTime),
    _xlpm.formattedResult, TEXT(_xlpm.adjustedResult, "yyyy-MM-dd HH:mm"),
    _xlpm.formattedResult
))</f>
        <v>2024-11-16 03:07</v>
      </c>
      <c r="L241" s="4">
        <f t="shared" si="141"/>
        <v>0</v>
      </c>
      <c r="M241">
        <f>IF('Raw data'!D241="పూర్తి",1,0)</f>
        <v>0</v>
      </c>
      <c r="N241">
        <f>IFERROR(INDEX(nakshatram!$A$1:$A$27, MATCH('Raw data'!E241, nakshatram!$C$1:$C$27, 0)), "Not Found")</f>
        <v>2</v>
      </c>
      <c r="O241" s="2">
        <f t="shared" si="142"/>
        <v>45611.006018518521</v>
      </c>
      <c r="P241" s="2" t="str">
        <f>IF('Raw data'!F241 = "పూర్తి", "", _xlfn.LET(
    _xlpm.RawData, 'Raw data'!F241,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A241 + TIME(_xlpm.HourPart, _xlpm.MinutePart, 0),
    _xlpm.AdjustedTime,
        IF(_xlpm.Prefix = "రా",
            IF(OR(_xlpm.HourPart=12,_xlpm.HourPart&lt;HOUR(T242)),A241+1,A241) + TIME(IF(_xlpm.HourPart &lt;= HOUR(T242), _xlpm.HourPart, _xlpm.HourPart + 12), _xlpm.MinutePart, 0),
        IF(_xlpm.Prefix = "తె",
            _xlpm.BaseTime + 1,
        IF(_xlpm.Prefix = "సా",
            A241 + TIME(12 + _xlpm.HourPart, _xlpm.MinutePart, 0),
        IF(LEFT(_xlpm.RawData, 1) = "ప",
            A241 + TIME(IF(AND(_xlpm.HourPart &gt;= HOUR(T242), _xlpm.HourPart &lt;= 12), _xlpm.HourPart, _xlpm.HourPart + 12), _xlpm.MinutePart, 0),
            _xlpm.BaseTime
        )))),
    _xlpm.isDateTime, ISNUMBER(DATEVALUE(P240)),
    _xlpm.adjustedResult,
        IF(AND(_xlpm.isDateTime, TEXT(_xlpm.AdjustedTime, "yyyy-MM-dd HH:mm") &lt; P240),
            _xlpm.AdjustedTime + 1,
            _xlpm.AdjustedTime),
    _xlpm.formattedResult, TEXT(_xlpm.adjustedResult, "yyyy-MM-dd HH:mm"),
    _xlpm.formattedResult
))</f>
        <v>2024-11-15 22:37</v>
      </c>
      <c r="Q241" s="4">
        <f t="shared" si="143"/>
        <v>0</v>
      </c>
      <c r="R241">
        <f>IF('Raw data'!F241="పూర్తి",1,0)</f>
        <v>0</v>
      </c>
      <c r="T241" t="str">
        <f>IF('Raw data'!G241="",T240,TEXT(SUBSTITUTE(SUBSTITUTE('Raw data'!G241, "సూ.ఉ.",""),".",":"), "hh:mm:ss"))</f>
        <v>06:08:00</v>
      </c>
      <c r="U241" t="str">
        <f>IF('Raw data'!H241="",U240,TEXT(SUBSTITUTE(SUBSTITUTE('Raw data'!H241, "సూ.అ.",""),".",":") + TIME(12, 0, 0), "hh:mm:ss"))</f>
        <v>17:21:00</v>
      </c>
    </row>
    <row r="242" spans="1:21" x14ac:dyDescent="0.35">
      <c r="A242" s="1">
        <f t="shared" si="134"/>
        <v>45612</v>
      </c>
      <c r="B242">
        <f t="shared" si="135"/>
        <v>38</v>
      </c>
      <c r="C242">
        <f t="shared" si="133"/>
        <v>1</v>
      </c>
      <c r="D242">
        <f t="shared" si="136"/>
        <v>4</v>
      </c>
      <c r="E242">
        <f t="shared" si="137"/>
        <v>11</v>
      </c>
      <c r="F242">
        <f>IFERROR(INDEX(vaaram!$A$1:$A$8, MATCH('Raw data'!B242, vaaram!$D$1:$D$8, 0)), "Not Found")</f>
        <v>7</v>
      </c>
      <c r="G242">
        <f t="shared" si="138"/>
        <v>8</v>
      </c>
      <c r="H242">
        <f t="shared" si="139"/>
        <v>2</v>
      </c>
      <c r="I242">
        <f>IFERROR(INDEX(thidhi!$A$1:$A$16, MATCH('Raw data'!C242, thidhi!$C$1:$C$16, 0)), "Not Found")</f>
        <v>1</v>
      </c>
      <c r="J242" s="2">
        <f t="shared" si="140"/>
        <v>45612.131018518521</v>
      </c>
      <c r="K242" t="str">
        <f>IF('Raw data'!D242 = "పూర్తి", "", _xlfn.LET(
    _xlpm.RawData, 'Raw data'!D242,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A242 + TIME(_xlpm.HourPart, _xlpm.MinutePart, 0),
    _xlpm.AdjustedTime,
        IF(_xlpm.Prefix = "రా",
            IF(OR(_xlpm.HourPart=12,_xlpm.HourPart&lt;HOUR(T243)),A242+1,A242) + TIME(IF(_xlpm.HourPart &lt;= HOUR(T243), _xlpm.HourPart, _xlpm.HourPart + 12), _xlpm.MinutePart, 0),
        IF(_xlpm.Prefix = "తె",
            _xlpm.BaseTime + 1,
        IF(_xlpm.Prefix = "సా",
            A242 + TIME(12 + _xlpm.HourPart, _xlpm.MinutePart, 0),
        IF(LEFT(_xlpm.RawData, 1) = "ప",
            A242 + TIME(IF(AND(_xlpm.HourPart &gt;= HOUR(T243), _xlpm.HourPart &lt;= 12), _xlpm.HourPart, _xlpm.HourPart + 12), _xlpm.MinutePart, 0),
            _xlpm.BaseTime
        )))),
    _xlpm.isDateTime, ISNUMBER(DATEVALUE(K241)),
    _xlpm.adjustedResult,
        IF(AND(_xlpm.isDateTime, TEXT(_xlpm.AdjustedTime, "yyyy-MM-dd HH:mm") &lt; K241),
            _xlpm.AdjustedTime + 1,
            _xlpm.AdjustedTime),
    _xlpm.formattedResult, TEXT(_xlpm.adjustedResult, "yyyy-MM-dd HH:mm"),
    _xlpm.formattedResult
))</f>
        <v>2024-11-17 01:09</v>
      </c>
      <c r="L242" s="4">
        <f t="shared" si="141"/>
        <v>0</v>
      </c>
      <c r="M242">
        <f>IF('Raw data'!D242="పూర్తి",1,0)</f>
        <v>0</v>
      </c>
      <c r="N242">
        <f>IFERROR(INDEX(nakshatram!$A$1:$A$27, MATCH('Raw data'!E242, nakshatram!$C$1:$C$27, 0)), "Not Found")</f>
        <v>3</v>
      </c>
      <c r="O242" s="2">
        <f t="shared" si="142"/>
        <v>45611.943518518521</v>
      </c>
      <c r="P242" s="2" t="str">
        <f>IF('Raw data'!F242 = "పూర్తి", "", _xlfn.LET(
    _xlpm.RawData, 'Raw data'!F242,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A242 + TIME(_xlpm.HourPart, _xlpm.MinutePart, 0),
    _xlpm.AdjustedTime,
        IF(_xlpm.Prefix = "రా",
            IF(OR(_xlpm.HourPart=12,_xlpm.HourPart&lt;HOUR(T243)),A242+1,A242) + TIME(IF(_xlpm.HourPart &lt;= HOUR(T243), _xlpm.HourPart, _xlpm.HourPart + 12), _xlpm.MinutePart, 0),
        IF(_xlpm.Prefix = "తె",
            _xlpm.BaseTime + 1,
        IF(_xlpm.Prefix = "సా",
            A242 + TIME(12 + _xlpm.HourPart, _xlpm.MinutePart, 0),
        IF(LEFT(_xlpm.RawData, 1) = "ప",
            A242 + TIME(IF(AND(_xlpm.HourPart &gt;= HOUR(T243), _xlpm.HourPart &lt;= 12), _xlpm.HourPart, _xlpm.HourPart + 12), _xlpm.MinutePart, 0),
            _xlpm.BaseTime
        )))),
    _xlpm.isDateTime, ISNUMBER(DATEVALUE(P241)),
    _xlpm.adjustedResult,
        IF(AND(_xlpm.isDateTime, TEXT(_xlpm.AdjustedTime, "yyyy-MM-dd HH:mm") &lt; P241),
            _xlpm.AdjustedTime + 1,
            _xlpm.AdjustedTime),
    _xlpm.formattedResult, TEXT(_xlpm.adjustedResult, "yyyy-MM-dd HH:mm"),
    _xlpm.formattedResult
))</f>
        <v>2024-11-16 21:17</v>
      </c>
      <c r="Q242" s="4">
        <f t="shared" si="143"/>
        <v>0</v>
      </c>
      <c r="R242">
        <f>IF('Raw data'!F242="పూర్తి",1,0)</f>
        <v>0</v>
      </c>
      <c r="T242" t="str">
        <f>IF('Raw data'!G242="",T241,TEXT(SUBSTITUTE(SUBSTITUTE('Raw data'!G242, "సూ.ఉ.",""),".",":"), "hh:mm:ss"))</f>
        <v>06:09:00</v>
      </c>
      <c r="U242" t="str">
        <f>IF('Raw data'!H242="",U241,TEXT(SUBSTITUTE(SUBSTITUTE('Raw data'!H242, "సూ.అ.",""),".",":") + TIME(12, 0, 0), "hh:mm:ss"))</f>
        <v>17:21:00</v>
      </c>
    </row>
    <row r="243" spans="1:21" x14ac:dyDescent="0.35">
      <c r="A243" s="1">
        <f t="shared" si="134"/>
        <v>45613</v>
      </c>
      <c r="B243">
        <f t="shared" si="135"/>
        <v>38</v>
      </c>
      <c r="C243">
        <f t="shared" si="133"/>
        <v>1</v>
      </c>
      <c r="D243">
        <f t="shared" si="136"/>
        <v>4</v>
      </c>
      <c r="E243">
        <f t="shared" si="137"/>
        <v>11</v>
      </c>
      <c r="F243">
        <f>IFERROR(INDEX(vaaram!$A$1:$A$8, MATCH('Raw data'!B243, vaaram!$D$1:$D$8, 0)), "Not Found")</f>
        <v>1</v>
      </c>
      <c r="G243">
        <f t="shared" si="138"/>
        <v>8</v>
      </c>
      <c r="H243">
        <f t="shared" si="139"/>
        <v>2</v>
      </c>
      <c r="I243">
        <f>IFERROR(INDEX(thidhi!$A$1:$A$16, MATCH('Raw data'!C243, thidhi!$C$1:$C$16, 0)), "Not Found")</f>
        <v>2</v>
      </c>
      <c r="J243" s="2">
        <f t="shared" si="140"/>
        <v>45613.049074074079</v>
      </c>
      <c r="K243" t="str">
        <f>IF('Raw data'!D243 = "పూర్తి", "", _xlfn.LET(
    _xlpm.RawData, 'Raw data'!D243,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A243 + TIME(_xlpm.HourPart, _xlpm.MinutePart, 0),
    _xlpm.AdjustedTime,
        IF(_xlpm.Prefix = "రా",
            IF(OR(_xlpm.HourPart=12,_xlpm.HourPart&lt;HOUR(T244)),A243+1,A243) + TIME(IF(_xlpm.HourPart &lt;= HOUR(T244), _xlpm.HourPart, _xlpm.HourPart + 12), _xlpm.MinutePart, 0),
        IF(_xlpm.Prefix = "తె",
            _xlpm.BaseTime + 1,
        IF(_xlpm.Prefix = "సా",
            A243 + TIME(12 + _xlpm.HourPart, _xlpm.MinutePart, 0),
        IF(LEFT(_xlpm.RawData, 1) = "ప",
            A243 + TIME(IF(AND(_xlpm.HourPart &gt;= HOUR(T244), _xlpm.HourPart &lt;= 12), _xlpm.HourPart, _xlpm.HourPart + 12), _xlpm.MinutePart, 0),
            _xlpm.BaseTime
        )))),
    _xlpm.isDateTime, ISNUMBER(DATEVALUE(K242)),
    _xlpm.adjustedResult,
        IF(AND(_xlpm.isDateTime, TEXT(_xlpm.AdjustedTime, "yyyy-MM-dd HH:mm") &lt; K242),
            _xlpm.AdjustedTime + 1,
            _xlpm.AdjustedTime),
    _xlpm.formattedResult, TEXT(_xlpm.adjustedResult, "yyyy-MM-dd HH:mm"),
    _xlpm.formattedResult
))</f>
        <v>2024-11-17 23:26</v>
      </c>
      <c r="L243" s="4">
        <f t="shared" si="141"/>
        <v>0</v>
      </c>
      <c r="M243">
        <f>IF('Raw data'!D243="పూర్తి",1,0)</f>
        <v>0</v>
      </c>
      <c r="N243">
        <f>IFERROR(INDEX(nakshatram!$A$1:$A$27, MATCH('Raw data'!E243, nakshatram!$C$1:$C$27, 0)), "Not Found")</f>
        <v>4</v>
      </c>
      <c r="O243" s="2">
        <f t="shared" si="142"/>
        <v>45612.887962962966</v>
      </c>
      <c r="P243" s="2" t="str">
        <f>IF('Raw data'!F243 = "పూర్తి", "", _xlfn.LET(
    _xlpm.RawData, 'Raw data'!F243,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A243 + TIME(_xlpm.HourPart, _xlpm.MinutePart, 0),
    _xlpm.AdjustedTime,
        IF(_xlpm.Prefix = "రా",
            IF(OR(_xlpm.HourPart=12,_xlpm.HourPart&lt;HOUR(T244)),A243+1,A243) + TIME(IF(_xlpm.HourPart &lt;= HOUR(T244), _xlpm.HourPart, _xlpm.HourPart + 12), _xlpm.MinutePart, 0),
        IF(_xlpm.Prefix = "తె",
            _xlpm.BaseTime + 1,
        IF(_xlpm.Prefix = "సా",
            A243 + TIME(12 + _xlpm.HourPart, _xlpm.MinutePart, 0),
        IF(LEFT(_xlpm.RawData, 1) = "ప",
            A243 + TIME(IF(AND(_xlpm.HourPart &gt;= HOUR(T244), _xlpm.HourPart &lt;= 12), _xlpm.HourPart, _xlpm.HourPart + 12), _xlpm.MinutePart, 0),
            _xlpm.BaseTime
        )))),
    _xlpm.isDateTime, ISNUMBER(DATEVALUE(P242)),
    _xlpm.adjustedResult,
        IF(AND(_xlpm.isDateTime, TEXT(_xlpm.AdjustedTime, "yyyy-MM-dd HH:mm") &lt; P242),
            _xlpm.AdjustedTime + 1,
            _xlpm.AdjustedTime),
    _xlpm.formattedResult, TEXT(_xlpm.adjustedResult, "yyyy-MM-dd HH:mm"),
    _xlpm.formattedResult
))</f>
        <v>2024-11-17 20:12</v>
      </c>
      <c r="Q243" s="4">
        <f t="shared" si="143"/>
        <v>0</v>
      </c>
      <c r="R243">
        <f>IF('Raw data'!F243="పూర్తి",1,0)</f>
        <v>0</v>
      </c>
      <c r="T243" t="str">
        <f>IF('Raw data'!G243="",T242,TEXT(SUBSTITUTE(SUBSTITUTE('Raw data'!G243, "సూ.ఉ.",""),".",":"), "hh:mm:ss"))</f>
        <v>06:09:00</v>
      </c>
      <c r="U243" t="str">
        <f>IF('Raw data'!H243="",U242,TEXT(SUBSTITUTE(SUBSTITUTE('Raw data'!H243, "సూ.అ.",""),".",":") + TIME(12, 0, 0), "hh:mm:ss"))</f>
        <v>17:21:00</v>
      </c>
    </row>
    <row r="244" spans="1:21" x14ac:dyDescent="0.35">
      <c r="A244" s="1">
        <f t="shared" si="134"/>
        <v>45614</v>
      </c>
      <c r="B244">
        <f t="shared" si="135"/>
        <v>38</v>
      </c>
      <c r="C244">
        <f t="shared" si="133"/>
        <v>1</v>
      </c>
      <c r="D244">
        <f t="shared" si="136"/>
        <v>4</v>
      </c>
      <c r="E244">
        <f t="shared" si="137"/>
        <v>11</v>
      </c>
      <c r="F244">
        <f>IFERROR(INDEX(vaaram!$A$1:$A$8, MATCH('Raw data'!B244, vaaram!$D$1:$D$8, 0)), "Not Found")</f>
        <v>2</v>
      </c>
      <c r="G244">
        <f t="shared" si="138"/>
        <v>8</v>
      </c>
      <c r="H244">
        <f t="shared" si="139"/>
        <v>2</v>
      </c>
      <c r="I244">
        <f>IFERROR(INDEX(thidhi!$A$1:$A$16, MATCH('Raw data'!C244, thidhi!$C$1:$C$16, 0)), "Not Found")</f>
        <v>3</v>
      </c>
      <c r="J244" s="2">
        <f t="shared" si="140"/>
        <v>45613.977546296301</v>
      </c>
      <c r="K244" t="str">
        <f>IF('Raw data'!D244 = "పూర్తి", "", _xlfn.LET(
    _xlpm.RawData, 'Raw data'!D244,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A244 + TIME(_xlpm.HourPart, _xlpm.MinutePart, 0),
    _xlpm.AdjustedTime,
        IF(_xlpm.Prefix = "రా",
            IF(OR(_xlpm.HourPart=12,_xlpm.HourPart&lt;HOUR(T245)),A244+1,A244) + TIME(IF(_xlpm.HourPart &lt;= HOUR(T245), _xlpm.HourPart, _xlpm.HourPart + 12), _xlpm.MinutePart, 0),
        IF(_xlpm.Prefix = "తె",
            _xlpm.BaseTime + 1,
        IF(_xlpm.Prefix = "సా",
            A244 + TIME(12 + _xlpm.HourPart, _xlpm.MinutePart, 0),
        IF(LEFT(_xlpm.RawData, 1) = "ప",
            A244 + TIME(IF(AND(_xlpm.HourPart &gt;= HOUR(T245), _xlpm.HourPart &lt;= 12), _xlpm.HourPart, _xlpm.HourPart + 12), _xlpm.MinutePart, 0),
            _xlpm.BaseTime
        )))),
    _xlpm.isDateTime, ISNUMBER(DATEVALUE(K243)),
    _xlpm.adjustedResult,
        IF(AND(_xlpm.isDateTime, TEXT(_xlpm.AdjustedTime, "yyyy-MM-dd HH:mm") &lt; K243),
            _xlpm.AdjustedTime + 1,
            _xlpm.AdjustedTime),
    _xlpm.formattedResult, TEXT(_xlpm.adjustedResult, "yyyy-MM-dd HH:mm"),
    _xlpm.formattedResult
))</f>
        <v>2024-11-18 22:04</v>
      </c>
      <c r="L244" s="4">
        <f t="shared" si="141"/>
        <v>0</v>
      </c>
      <c r="M244">
        <f>IF('Raw data'!D244="పూర్తి",1,0)</f>
        <v>0</v>
      </c>
      <c r="N244">
        <f>IFERROR(INDEX(nakshatram!$A$1:$A$27, MATCH('Raw data'!E244, nakshatram!$C$1:$C$27, 0)), "Not Found")</f>
        <v>5</v>
      </c>
      <c r="O244" s="2">
        <f t="shared" si="142"/>
        <v>45613.842824074076</v>
      </c>
      <c r="P244" s="2" t="str">
        <f>IF('Raw data'!F244 = "పూర్తి", "", _xlfn.LET(
    _xlpm.RawData, 'Raw data'!F244,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A244 + TIME(_xlpm.HourPart, _xlpm.MinutePart, 0),
    _xlpm.AdjustedTime,
        IF(_xlpm.Prefix = "రా",
            IF(OR(_xlpm.HourPart=12,_xlpm.HourPart&lt;HOUR(T245)),A244+1,A244) + TIME(IF(_xlpm.HourPart &lt;= HOUR(T245), _xlpm.HourPart, _xlpm.HourPart + 12), _xlpm.MinutePart, 0),
        IF(_xlpm.Prefix = "తె",
            _xlpm.BaseTime + 1,
        IF(_xlpm.Prefix = "సా",
            A244 + TIME(12 + _xlpm.HourPart, _xlpm.MinutePart, 0),
        IF(LEFT(_xlpm.RawData, 1) = "ప",
            A244 + TIME(IF(AND(_xlpm.HourPart &gt;= HOUR(T245), _xlpm.HourPart &lt;= 12), _xlpm.HourPart, _xlpm.HourPart + 12), _xlpm.MinutePart, 0),
            _xlpm.BaseTime
        )))),
    _xlpm.isDateTime, ISNUMBER(DATEVALUE(P243)),
    _xlpm.adjustedResult,
        IF(AND(_xlpm.isDateTime, TEXT(_xlpm.AdjustedTime, "yyyy-MM-dd HH:mm") &lt; P243),
            _xlpm.AdjustedTime + 1,
            _xlpm.AdjustedTime),
    _xlpm.formattedResult, TEXT(_xlpm.adjustedResult, "yyyy-MM-dd HH:mm"),
    _xlpm.formattedResult
))</f>
        <v>2024-11-18 19:27</v>
      </c>
      <c r="Q244" s="4">
        <f t="shared" si="143"/>
        <v>0</v>
      </c>
      <c r="R244">
        <f>IF('Raw data'!F244="పూర్తి",1,0)</f>
        <v>0</v>
      </c>
      <c r="T244" t="str">
        <f>IF('Raw data'!G244="",T243,TEXT(SUBSTITUTE(SUBSTITUTE('Raw data'!G244, "సూ.ఉ.",""),".",":"), "hh:mm:ss"))</f>
        <v>06:09:00</v>
      </c>
      <c r="U244" t="str">
        <f>IF('Raw data'!H244="",U243,TEXT(SUBSTITUTE(SUBSTITUTE('Raw data'!H244, "సూ.అ.",""),".",":") + TIME(12, 0, 0), "hh:mm:ss"))</f>
        <v>17:21:00</v>
      </c>
    </row>
    <row r="245" spans="1:21" x14ac:dyDescent="0.35">
      <c r="A245" s="1">
        <f t="shared" si="134"/>
        <v>45615</v>
      </c>
      <c r="B245">
        <f t="shared" si="135"/>
        <v>38</v>
      </c>
      <c r="C245">
        <f t="shared" si="133"/>
        <v>1</v>
      </c>
      <c r="D245">
        <f t="shared" si="136"/>
        <v>4</v>
      </c>
      <c r="E245">
        <f t="shared" si="137"/>
        <v>11</v>
      </c>
      <c r="F245">
        <f>IFERROR(INDEX(vaaram!$A$1:$A$8, MATCH('Raw data'!B245, vaaram!$D$1:$D$8, 0)), "Not Found")</f>
        <v>3</v>
      </c>
      <c r="G245">
        <f t="shared" si="138"/>
        <v>8</v>
      </c>
      <c r="H245">
        <f t="shared" si="139"/>
        <v>2</v>
      </c>
      <c r="I245">
        <f>IFERROR(INDEX(thidhi!$A$1:$A$16, MATCH('Raw data'!C245, thidhi!$C$1:$C$16, 0)), "Not Found")</f>
        <v>4</v>
      </c>
      <c r="J245" s="2">
        <f t="shared" si="140"/>
        <v>45614.920601851853</v>
      </c>
      <c r="K245" t="str">
        <f>IF('Raw data'!D245 = "పూర్తి", "", _xlfn.LET(
    _xlpm.RawData, 'Raw data'!D245,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A245 + TIME(_xlpm.HourPart, _xlpm.MinutePart, 0),
    _xlpm.AdjustedTime,
        IF(_xlpm.Prefix = "రా",
            IF(OR(_xlpm.HourPart=12,_xlpm.HourPart&lt;HOUR(T246)),A245+1,A245) + TIME(IF(_xlpm.HourPart &lt;= HOUR(T246), _xlpm.HourPart, _xlpm.HourPart + 12), _xlpm.MinutePart, 0),
        IF(_xlpm.Prefix = "తె",
            _xlpm.BaseTime + 1,
        IF(_xlpm.Prefix = "సా",
            A245 + TIME(12 + _xlpm.HourPart, _xlpm.MinutePart, 0),
        IF(LEFT(_xlpm.RawData, 1) = "ప",
            A245 + TIME(IF(AND(_xlpm.HourPart &gt;= HOUR(T246), _xlpm.HourPart &lt;= 12), _xlpm.HourPart, _xlpm.HourPart + 12), _xlpm.MinutePart, 0),
            _xlpm.BaseTime
        )))),
    _xlpm.isDateTime, ISNUMBER(DATEVALUE(K244)),
    _xlpm.adjustedResult,
        IF(AND(_xlpm.isDateTime, TEXT(_xlpm.AdjustedTime, "yyyy-MM-dd HH:mm") &lt; K244),
            _xlpm.AdjustedTime + 1,
            _xlpm.AdjustedTime),
    _xlpm.formattedResult, TEXT(_xlpm.adjustedResult, "yyyy-MM-dd HH:mm"),
    _xlpm.formattedResult
))</f>
        <v>2024-11-19 21:06</v>
      </c>
      <c r="L245" s="4">
        <f t="shared" si="141"/>
        <v>0</v>
      </c>
      <c r="M245">
        <f>IF('Raw data'!D245="పూర్తి",1,0)</f>
        <v>0</v>
      </c>
      <c r="N245">
        <f>IFERROR(INDEX(nakshatram!$A$1:$A$27, MATCH('Raw data'!E245, nakshatram!$C$1:$C$27, 0)), "Not Found")</f>
        <v>6</v>
      </c>
      <c r="O245" s="2">
        <f t="shared" si="142"/>
        <v>45614.811574074076</v>
      </c>
      <c r="P245" s="2" t="str">
        <f>IF('Raw data'!F245 = "పూర్తి", "", _xlfn.LET(
    _xlpm.RawData, 'Raw data'!F245,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A245 + TIME(_xlpm.HourPart, _xlpm.MinutePart, 0),
    _xlpm.AdjustedTime,
        IF(_xlpm.Prefix = "రా",
            IF(OR(_xlpm.HourPart=12,_xlpm.HourPart&lt;HOUR(T246)),A245+1,A245) + TIME(IF(_xlpm.HourPart &lt;= HOUR(T246), _xlpm.HourPart, _xlpm.HourPart + 12), _xlpm.MinutePart, 0),
        IF(_xlpm.Prefix = "తె",
            _xlpm.BaseTime + 1,
        IF(_xlpm.Prefix = "సా",
            A245 + TIME(12 + _xlpm.HourPart, _xlpm.MinutePart, 0),
        IF(LEFT(_xlpm.RawData, 1) = "ప",
            A245 + TIME(IF(AND(_xlpm.HourPart &gt;= HOUR(T246), _xlpm.HourPart &lt;= 12), _xlpm.HourPart, _xlpm.HourPart + 12), _xlpm.MinutePart, 0),
            _xlpm.BaseTime
        )))),
    _xlpm.isDateTime, ISNUMBER(DATEVALUE(P244)),
    _xlpm.adjustedResult,
        IF(AND(_xlpm.isDateTime, TEXT(_xlpm.AdjustedTime, "yyyy-MM-dd HH:mm") &lt; P244),
            _xlpm.AdjustedTime + 1,
            _xlpm.AdjustedTime),
    _xlpm.formattedResult, TEXT(_xlpm.adjustedResult, "yyyy-MM-dd HH:mm"),
    _xlpm.formattedResult
))</f>
        <v>2024-11-19 19:05</v>
      </c>
      <c r="Q245" s="4">
        <f t="shared" si="143"/>
        <v>0</v>
      </c>
      <c r="R245">
        <f>IF('Raw data'!F245="పూర్తి",1,0)</f>
        <v>0</v>
      </c>
      <c r="T245" t="str">
        <f>IF('Raw data'!G245="",T244,TEXT(SUBSTITUTE(SUBSTITUTE('Raw data'!G245, "సూ.ఉ.",""),".",":"), "hh:mm:ss"))</f>
        <v>06:09:00</v>
      </c>
      <c r="U245" t="str">
        <f>IF('Raw data'!H245="",U244,TEXT(SUBSTITUTE(SUBSTITUTE('Raw data'!H245, "సూ.అ.",""),".",":") + TIME(12, 0, 0), "hh:mm:ss"))</f>
        <v>17:21:00</v>
      </c>
    </row>
    <row r="246" spans="1:21" x14ac:dyDescent="0.35">
      <c r="A246" s="1">
        <f t="shared" si="134"/>
        <v>45616</v>
      </c>
      <c r="B246">
        <f t="shared" si="135"/>
        <v>38</v>
      </c>
      <c r="C246">
        <f t="shared" si="133"/>
        <v>1</v>
      </c>
      <c r="D246">
        <f t="shared" si="136"/>
        <v>4</v>
      </c>
      <c r="E246">
        <f t="shared" si="137"/>
        <v>11</v>
      </c>
      <c r="F246">
        <f>IFERROR(INDEX(vaaram!$A$1:$A$8, MATCH('Raw data'!B246, vaaram!$D$1:$D$8, 0)), "Not Found")</f>
        <v>4</v>
      </c>
      <c r="G246">
        <f t="shared" si="138"/>
        <v>8</v>
      </c>
      <c r="H246">
        <f t="shared" si="139"/>
        <v>2</v>
      </c>
      <c r="I246">
        <f>IFERROR(INDEX(thidhi!$A$1:$A$16, MATCH('Raw data'!C246, thidhi!$C$1:$C$16, 0)), "Not Found")</f>
        <v>5</v>
      </c>
      <c r="J246" s="2">
        <f t="shared" si="140"/>
        <v>45615.880324074074</v>
      </c>
      <c r="K246" t="str">
        <f>IF('Raw data'!D246 = "పూర్తి", "", _xlfn.LET(
    _xlpm.RawData, 'Raw data'!D246,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A246 + TIME(_xlpm.HourPart, _xlpm.MinutePart, 0),
    _xlpm.AdjustedTime,
        IF(_xlpm.Prefix = "రా",
            IF(OR(_xlpm.HourPart=12,_xlpm.HourPart&lt;HOUR(T247)),A246+1,A246) + TIME(IF(_xlpm.HourPart &lt;= HOUR(T247), _xlpm.HourPart, _xlpm.HourPart + 12), _xlpm.MinutePart, 0),
        IF(_xlpm.Prefix = "తె",
            _xlpm.BaseTime + 1,
        IF(_xlpm.Prefix = "సా",
            A246 + TIME(12 + _xlpm.HourPart, _xlpm.MinutePart, 0),
        IF(LEFT(_xlpm.RawData, 1) = "ప",
            A246 + TIME(IF(AND(_xlpm.HourPart &gt;= HOUR(T247), _xlpm.HourPart &lt;= 12), _xlpm.HourPart, _xlpm.HourPart + 12), _xlpm.MinutePart, 0),
            _xlpm.BaseTime
        )))),
    _xlpm.isDateTime, ISNUMBER(DATEVALUE(K245)),
    _xlpm.adjustedResult,
        IF(AND(_xlpm.isDateTime, TEXT(_xlpm.AdjustedTime, "yyyy-MM-dd HH:mm") &lt; K245),
            _xlpm.AdjustedTime + 1,
            _xlpm.AdjustedTime),
    _xlpm.formattedResult, TEXT(_xlpm.adjustedResult, "yyyy-MM-dd HH:mm"),
    _xlpm.formattedResult
))</f>
        <v>2024-11-20 20:36</v>
      </c>
      <c r="L246" s="4">
        <f t="shared" si="141"/>
        <v>0</v>
      </c>
      <c r="M246">
        <f>IF('Raw data'!D246="పూర్తి",1,0)</f>
        <v>0</v>
      </c>
      <c r="N246">
        <f>IFERROR(INDEX(nakshatram!$A$1:$A$27, MATCH('Raw data'!E246, nakshatram!$C$1:$C$27, 0)), "Not Found")</f>
        <v>7</v>
      </c>
      <c r="O246" s="2">
        <f t="shared" si="142"/>
        <v>45615.796296296299</v>
      </c>
      <c r="P246" s="2" t="str">
        <f>IF('Raw data'!F246 = "పూర్తి", "", _xlfn.LET(
    _xlpm.RawData, 'Raw data'!F246,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A246 + TIME(_xlpm.HourPart, _xlpm.MinutePart, 0),
    _xlpm.AdjustedTime,
        IF(_xlpm.Prefix = "రా",
            IF(OR(_xlpm.HourPart=12,_xlpm.HourPart&lt;HOUR(T247)),A246+1,A246) + TIME(IF(_xlpm.HourPart &lt;= HOUR(T247), _xlpm.HourPart, _xlpm.HourPart + 12), _xlpm.MinutePart, 0),
        IF(_xlpm.Prefix = "తె",
            _xlpm.BaseTime + 1,
        IF(_xlpm.Prefix = "సా",
            A246 + TIME(12 + _xlpm.HourPart, _xlpm.MinutePart, 0),
        IF(LEFT(_xlpm.RawData, 1) = "ప",
            A246 + TIME(IF(AND(_xlpm.HourPart &gt;= HOUR(T247), _xlpm.HourPart &lt;= 12), _xlpm.HourPart, _xlpm.HourPart + 12), _xlpm.MinutePart, 0),
            _xlpm.BaseTime
        )))),
    _xlpm.isDateTime, ISNUMBER(DATEVALUE(P245)),
    _xlpm.adjustedResult,
        IF(AND(_xlpm.isDateTime, TEXT(_xlpm.AdjustedTime, "yyyy-MM-dd HH:mm") &lt; P245),
            _xlpm.AdjustedTime + 1,
            _xlpm.AdjustedTime),
    _xlpm.formattedResult, TEXT(_xlpm.adjustedResult, "yyyy-MM-dd HH:mm"),
    _xlpm.formattedResult
))</f>
        <v>2024-11-20 19:10</v>
      </c>
      <c r="Q246" s="4">
        <f t="shared" si="143"/>
        <v>0</v>
      </c>
      <c r="R246">
        <f>IF('Raw data'!F246="పూర్తి",1,0)</f>
        <v>0</v>
      </c>
      <c r="T246" t="str">
        <f>IF('Raw data'!G246="",T245,TEXT(SUBSTITUTE(SUBSTITUTE('Raw data'!G246, "సూ.ఉ.",""),".",":"), "hh:mm:ss"))</f>
        <v>06:11:00</v>
      </c>
      <c r="U246" t="str">
        <f>IF('Raw data'!H246="",U245,TEXT(SUBSTITUTE(SUBSTITUTE('Raw data'!H246, "సూ.అ.",""),".",":") + TIME(12, 0, 0), "hh:mm:ss"))</f>
        <v>17:20:00</v>
      </c>
    </row>
    <row r="247" spans="1:21" x14ac:dyDescent="0.35">
      <c r="A247" s="1">
        <f t="shared" si="134"/>
        <v>45617</v>
      </c>
      <c r="B247">
        <f t="shared" si="135"/>
        <v>38</v>
      </c>
      <c r="C247">
        <f t="shared" si="133"/>
        <v>1</v>
      </c>
      <c r="D247">
        <f t="shared" si="136"/>
        <v>4</v>
      </c>
      <c r="E247">
        <f t="shared" si="137"/>
        <v>11</v>
      </c>
      <c r="F247">
        <f>IFERROR(INDEX(vaaram!$A$1:$A$8, MATCH('Raw data'!B247, vaaram!$D$1:$D$8, 0)), "Not Found")</f>
        <v>5</v>
      </c>
      <c r="G247">
        <f t="shared" si="138"/>
        <v>8</v>
      </c>
      <c r="H247">
        <f t="shared" si="139"/>
        <v>2</v>
      </c>
      <c r="I247">
        <f>IFERROR(INDEX(thidhi!$A$1:$A$16, MATCH('Raw data'!C247, thidhi!$C$1:$C$16, 0)), "Not Found")</f>
        <v>6</v>
      </c>
      <c r="J247" s="2">
        <f t="shared" si="140"/>
        <v>45616.859490740739</v>
      </c>
      <c r="K247" t="str">
        <f>IF('Raw data'!D247 = "పూర్తి", "", _xlfn.LET(
    _xlpm.RawData, 'Raw data'!D247,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A247 + TIME(_xlpm.HourPart, _xlpm.MinutePart, 0),
    _xlpm.AdjustedTime,
        IF(_xlpm.Prefix = "రా",
            IF(OR(_xlpm.HourPart=12,_xlpm.HourPart&lt;HOUR(T248)),A247+1,A247) + TIME(IF(_xlpm.HourPart &lt;= HOUR(T248), _xlpm.HourPart, _xlpm.HourPart + 12), _xlpm.MinutePart, 0),
        IF(_xlpm.Prefix = "తె",
            _xlpm.BaseTime + 1,
        IF(_xlpm.Prefix = "సా",
            A247 + TIME(12 + _xlpm.HourPart, _xlpm.MinutePart, 0),
        IF(LEFT(_xlpm.RawData, 1) = "ప",
            A247 + TIME(IF(AND(_xlpm.HourPart &gt;= HOUR(T248), _xlpm.HourPart &lt;= 12), _xlpm.HourPart, _xlpm.HourPart + 12), _xlpm.MinutePart, 0),
            _xlpm.BaseTime
        )))),
    _xlpm.isDateTime, ISNUMBER(DATEVALUE(K246)),
    _xlpm.adjustedResult,
        IF(AND(_xlpm.isDateTime, TEXT(_xlpm.AdjustedTime, "yyyy-MM-dd HH:mm") &lt; K246),
            _xlpm.AdjustedTime + 1,
            _xlpm.AdjustedTime),
    _xlpm.formattedResult, TEXT(_xlpm.adjustedResult, "yyyy-MM-dd HH:mm"),
    _xlpm.formattedResult
))</f>
        <v>2024-11-21 20:36</v>
      </c>
      <c r="L247" s="4">
        <f t="shared" si="141"/>
        <v>0</v>
      </c>
      <c r="M247">
        <f>IF('Raw data'!D247="పూర్తి",1,0)</f>
        <v>0</v>
      </c>
      <c r="N247">
        <f>IFERROR(INDEX(nakshatram!$A$1:$A$27, MATCH('Raw data'!E247, nakshatram!$C$1:$C$27, 0)), "Not Found")</f>
        <v>8</v>
      </c>
      <c r="O247" s="2">
        <f t="shared" si="142"/>
        <v>45616.799768518518</v>
      </c>
      <c r="P247" s="2" t="str">
        <f>IF('Raw data'!F247 = "పూర్తి", "", _xlfn.LET(
    _xlpm.RawData, 'Raw data'!F247,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A247 + TIME(_xlpm.HourPart, _xlpm.MinutePart, 0),
    _xlpm.AdjustedTime,
        IF(_xlpm.Prefix = "రా",
            IF(OR(_xlpm.HourPart=12,_xlpm.HourPart&lt;HOUR(T248)),A247+1,A247) + TIME(IF(_xlpm.HourPart &lt;= HOUR(T248), _xlpm.HourPart, _xlpm.HourPart + 12), _xlpm.MinutePart, 0),
        IF(_xlpm.Prefix = "తె",
            _xlpm.BaseTime + 1,
        IF(_xlpm.Prefix = "సా",
            A247 + TIME(12 + _xlpm.HourPart, _xlpm.MinutePart, 0),
        IF(LEFT(_xlpm.RawData, 1) = "ప",
            A247 + TIME(IF(AND(_xlpm.HourPart &gt;= HOUR(T248), _xlpm.HourPart &lt;= 12), _xlpm.HourPart, _xlpm.HourPart + 12), _xlpm.MinutePart, 0),
            _xlpm.BaseTime
        )))),
    _xlpm.isDateTime, ISNUMBER(DATEVALUE(P246)),
    _xlpm.adjustedResult,
        IF(AND(_xlpm.isDateTime, TEXT(_xlpm.AdjustedTime, "yyyy-MM-dd HH:mm") &lt; P246),
            _xlpm.AdjustedTime + 1,
            _xlpm.AdjustedTime),
    _xlpm.formattedResult, TEXT(_xlpm.adjustedResult, "yyyy-MM-dd HH:mm"),
    _xlpm.formattedResult
))</f>
        <v>2024-11-21 19:44</v>
      </c>
      <c r="Q247" s="4">
        <f t="shared" si="143"/>
        <v>0</v>
      </c>
      <c r="R247">
        <f>IF('Raw data'!F247="పూర్తి",1,0)</f>
        <v>0</v>
      </c>
      <c r="T247" t="str">
        <f>IF('Raw data'!G247="",T246,TEXT(SUBSTITUTE(SUBSTITUTE('Raw data'!G247, "సూ.ఉ.",""),".",":"), "hh:mm:ss"))</f>
        <v>06:12:00</v>
      </c>
      <c r="U247" t="str">
        <f>IF('Raw data'!H247="",U246,TEXT(SUBSTITUTE(SUBSTITUTE('Raw data'!H247, "సూ.అ.",""),".",":") + TIME(12, 0, 0), "hh:mm:ss"))</f>
        <v>17:20:00</v>
      </c>
    </row>
    <row r="248" spans="1:21" x14ac:dyDescent="0.35">
      <c r="A248" s="1">
        <f t="shared" si="134"/>
        <v>45618</v>
      </c>
      <c r="B248">
        <f t="shared" si="135"/>
        <v>38</v>
      </c>
      <c r="C248">
        <f t="shared" si="133"/>
        <v>1</v>
      </c>
      <c r="D248">
        <f t="shared" si="136"/>
        <v>4</v>
      </c>
      <c r="E248">
        <f t="shared" si="137"/>
        <v>11</v>
      </c>
      <c r="F248">
        <f>IFERROR(INDEX(vaaram!$A$1:$A$8, MATCH('Raw data'!B248, vaaram!$D$1:$D$8, 0)), "Not Found")</f>
        <v>6</v>
      </c>
      <c r="G248">
        <f t="shared" si="138"/>
        <v>8</v>
      </c>
      <c r="H248">
        <f t="shared" si="139"/>
        <v>2</v>
      </c>
      <c r="I248">
        <f>IFERROR(INDEX(thidhi!$A$1:$A$16, MATCH('Raw data'!C248, thidhi!$C$1:$C$16, 0)), "Not Found")</f>
        <v>7</v>
      </c>
      <c r="J248" s="2">
        <f t="shared" si="140"/>
        <v>45617.859490740739</v>
      </c>
      <c r="K248" t="str">
        <f>IF('Raw data'!D248 = "పూర్తి", "", _xlfn.LET(
    _xlpm.RawData, 'Raw data'!D248,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A248 + TIME(_xlpm.HourPart, _xlpm.MinutePart, 0),
    _xlpm.AdjustedTime,
        IF(_xlpm.Prefix = "రా",
            IF(OR(_xlpm.HourPart=12,_xlpm.HourPart&lt;HOUR(T249)),A248+1,A248) + TIME(IF(_xlpm.HourPart &lt;= HOUR(T249), _xlpm.HourPart, _xlpm.HourPart + 12), _xlpm.MinutePart, 0),
        IF(_xlpm.Prefix = "తె",
            _xlpm.BaseTime + 1,
        IF(_xlpm.Prefix = "సా",
            A248 + TIME(12 + _xlpm.HourPart, _xlpm.MinutePart, 0),
        IF(LEFT(_xlpm.RawData, 1) = "ప",
            A248 + TIME(IF(AND(_xlpm.HourPart &gt;= HOUR(T249), _xlpm.HourPart &lt;= 12), _xlpm.HourPart, _xlpm.HourPart + 12), _xlpm.MinutePart, 0),
            _xlpm.BaseTime
        )))),
    _xlpm.isDateTime, ISNUMBER(DATEVALUE(K247)),
    _xlpm.adjustedResult,
        IF(AND(_xlpm.isDateTime, TEXT(_xlpm.AdjustedTime, "yyyy-MM-dd HH:mm") &lt; K247),
            _xlpm.AdjustedTime + 1,
            _xlpm.AdjustedTime),
    _xlpm.formattedResult, TEXT(_xlpm.adjustedResult, "yyyy-MM-dd HH:mm"),
    _xlpm.formattedResult
))</f>
        <v>2024-11-22 21:07</v>
      </c>
      <c r="L248" s="4">
        <f t="shared" si="141"/>
        <v>0</v>
      </c>
      <c r="M248">
        <f>IF('Raw data'!D248="పూర్తి",1,0)</f>
        <v>0</v>
      </c>
      <c r="N248">
        <f>IFERROR(INDEX(nakshatram!$A$1:$A$27, MATCH('Raw data'!E248, nakshatram!$C$1:$C$27, 0)), "Not Found")</f>
        <v>9</v>
      </c>
      <c r="O248" s="2">
        <f t="shared" si="142"/>
        <v>45617.823379629634</v>
      </c>
      <c r="P248" s="2" t="str">
        <f>IF('Raw data'!F248 = "పూర్తి", "", _xlfn.LET(
    _xlpm.RawData, 'Raw data'!F248,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A248 + TIME(_xlpm.HourPart, _xlpm.MinutePart, 0),
    _xlpm.AdjustedTime,
        IF(_xlpm.Prefix = "రా",
            IF(OR(_xlpm.HourPart=12,_xlpm.HourPart&lt;HOUR(T249)),A248+1,A248) + TIME(IF(_xlpm.HourPart &lt;= HOUR(T249), _xlpm.HourPart, _xlpm.HourPart + 12), _xlpm.MinutePart, 0),
        IF(_xlpm.Prefix = "తె",
            _xlpm.BaseTime + 1,
        IF(_xlpm.Prefix = "సా",
            A248 + TIME(12 + _xlpm.HourPart, _xlpm.MinutePart, 0),
        IF(LEFT(_xlpm.RawData, 1) = "ప",
            A248 + TIME(IF(AND(_xlpm.HourPart &gt;= HOUR(T249), _xlpm.HourPart &lt;= 12), _xlpm.HourPart, _xlpm.HourPart + 12), _xlpm.MinutePart, 0),
            _xlpm.BaseTime
        )))),
    _xlpm.isDateTime, ISNUMBER(DATEVALUE(P247)),
    _xlpm.adjustedResult,
        IF(AND(_xlpm.isDateTime, TEXT(_xlpm.AdjustedTime, "yyyy-MM-dd HH:mm") &lt; P247),
            _xlpm.AdjustedTime + 1,
            _xlpm.AdjustedTime),
    _xlpm.formattedResult, TEXT(_xlpm.adjustedResult, "yyyy-MM-dd HH:mm"),
    _xlpm.formattedResult
))</f>
        <v>2024-11-22 20:48</v>
      </c>
      <c r="Q248" s="4">
        <f t="shared" si="143"/>
        <v>0</v>
      </c>
      <c r="R248">
        <f>IF('Raw data'!F248="పూర్తి",1,0)</f>
        <v>0</v>
      </c>
      <c r="T248" t="str">
        <f>IF('Raw data'!G248="",T247,TEXT(SUBSTITUTE(SUBSTITUTE('Raw data'!G248, "సూ.ఉ.",""),".",":"), "hh:mm:ss"))</f>
        <v>06:12:00</v>
      </c>
      <c r="U248" t="str">
        <f>IF('Raw data'!H248="",U247,TEXT(SUBSTITUTE(SUBSTITUTE('Raw data'!H248, "సూ.అ.",""),".",":") + TIME(12, 0, 0), "hh:mm:ss"))</f>
        <v>17:20:00</v>
      </c>
    </row>
    <row r="249" spans="1:21" x14ac:dyDescent="0.35">
      <c r="A249" s="1">
        <f t="shared" si="134"/>
        <v>45619</v>
      </c>
      <c r="B249">
        <f t="shared" si="135"/>
        <v>38</v>
      </c>
      <c r="C249">
        <f t="shared" si="133"/>
        <v>1</v>
      </c>
      <c r="D249">
        <f t="shared" si="136"/>
        <v>4</v>
      </c>
      <c r="E249">
        <f t="shared" si="137"/>
        <v>11</v>
      </c>
      <c r="F249">
        <f>IFERROR(INDEX(vaaram!$A$1:$A$8, MATCH('Raw data'!B249, vaaram!$D$1:$D$8, 0)), "Not Found")</f>
        <v>7</v>
      </c>
      <c r="G249">
        <f t="shared" si="138"/>
        <v>8</v>
      </c>
      <c r="H249">
        <f t="shared" si="139"/>
        <v>2</v>
      </c>
      <c r="I249">
        <f>IFERROR(INDEX(thidhi!$A$1:$A$16, MATCH('Raw data'!C249, thidhi!$C$1:$C$16, 0)), "Not Found")</f>
        <v>8</v>
      </c>
      <c r="J249" s="2">
        <f t="shared" si="140"/>
        <v>45618.881018518521</v>
      </c>
      <c r="K249" t="str">
        <f>IF('Raw data'!D249 = "పూర్తి", "", _xlfn.LET(
    _xlpm.RawData, 'Raw data'!D249,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A249 + TIME(_xlpm.HourPart, _xlpm.MinutePart, 0),
    _xlpm.AdjustedTime,
        IF(_xlpm.Prefix = "రా",
            IF(OR(_xlpm.HourPart=12,_xlpm.HourPart&lt;HOUR(T250)),A249+1,A249) + TIME(IF(_xlpm.HourPart &lt;= HOUR(T250), _xlpm.HourPart, _xlpm.HourPart + 12), _xlpm.MinutePart, 0),
        IF(_xlpm.Prefix = "తె",
            _xlpm.BaseTime + 1,
        IF(_xlpm.Prefix = "సా",
            A249 + TIME(12 + _xlpm.HourPart, _xlpm.MinutePart, 0),
        IF(LEFT(_xlpm.RawData, 1) = "ప",
            A249 + TIME(IF(AND(_xlpm.HourPart &gt;= HOUR(T250), _xlpm.HourPart &lt;= 12), _xlpm.HourPart, _xlpm.HourPart + 12), _xlpm.MinutePart, 0),
            _xlpm.BaseTime
        )))),
    _xlpm.isDateTime, ISNUMBER(DATEVALUE(K248)),
    _xlpm.adjustedResult,
        IF(AND(_xlpm.isDateTime, TEXT(_xlpm.AdjustedTime, "yyyy-MM-dd HH:mm") &lt; K248),
            _xlpm.AdjustedTime + 1,
            _xlpm.AdjustedTime),
    _xlpm.formattedResult, TEXT(_xlpm.adjustedResult, "yyyy-MM-dd HH:mm"),
    _xlpm.formattedResult
))</f>
        <v>2024-11-23 22:08</v>
      </c>
      <c r="L249" s="4">
        <f t="shared" si="141"/>
        <v>0</v>
      </c>
      <c r="M249">
        <f>IF('Raw data'!D249="పూర్తి",1,0)</f>
        <v>0</v>
      </c>
      <c r="N249">
        <f>IFERROR(INDEX(nakshatram!$A$1:$A$27, MATCH('Raw data'!E249, nakshatram!$C$1:$C$27, 0)), "Not Found")</f>
        <v>10</v>
      </c>
      <c r="O249" s="2">
        <f t="shared" si="142"/>
        <v>45618.867824074077</v>
      </c>
      <c r="P249" s="2" t="str">
        <f>IF('Raw data'!F249 = "పూర్తి", "", _xlfn.LET(
    _xlpm.RawData, 'Raw data'!F249,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A249 + TIME(_xlpm.HourPart, _xlpm.MinutePart, 0),
    _xlpm.AdjustedTime,
        IF(_xlpm.Prefix = "రా",
            IF(OR(_xlpm.HourPart=12,_xlpm.HourPart&lt;HOUR(T250)),A249+1,A249) + TIME(IF(_xlpm.HourPart &lt;= HOUR(T250), _xlpm.HourPart, _xlpm.HourPart + 12), _xlpm.MinutePart, 0),
        IF(_xlpm.Prefix = "తె",
            _xlpm.BaseTime + 1,
        IF(_xlpm.Prefix = "సా",
            A249 + TIME(12 + _xlpm.HourPart, _xlpm.MinutePart, 0),
        IF(LEFT(_xlpm.RawData, 1) = "ప",
            A249 + TIME(IF(AND(_xlpm.HourPart &gt;= HOUR(T250), _xlpm.HourPart &lt;= 12), _xlpm.HourPart, _xlpm.HourPart + 12), _xlpm.MinutePart, 0),
            _xlpm.BaseTime
        )))),
    _xlpm.isDateTime, ISNUMBER(DATEVALUE(P248)),
    _xlpm.adjustedResult,
        IF(AND(_xlpm.isDateTime, TEXT(_xlpm.AdjustedTime, "yyyy-MM-dd HH:mm") &lt; P248),
            _xlpm.AdjustedTime + 1,
            _xlpm.AdjustedTime),
    _xlpm.formattedResult, TEXT(_xlpm.adjustedResult, "yyyy-MM-dd HH:mm"),
    _xlpm.formattedResult
))</f>
        <v>2024-11-23 22:21</v>
      </c>
      <c r="Q249" s="4">
        <f t="shared" si="143"/>
        <v>0</v>
      </c>
      <c r="R249">
        <f>IF('Raw data'!F249="పూర్తి",1,0)</f>
        <v>0</v>
      </c>
      <c r="T249" t="str">
        <f>IF('Raw data'!G249="",T248,TEXT(SUBSTITUTE(SUBSTITUTE('Raw data'!G249, "సూ.ఉ.",""),".",":"), "hh:mm:ss"))</f>
        <v>06:12:00</v>
      </c>
      <c r="U249" t="str">
        <f>IF('Raw data'!H249="",U248,TEXT(SUBSTITUTE(SUBSTITUTE('Raw data'!H249, "సూ.అ.",""),".",":") + TIME(12, 0, 0), "hh:mm:ss"))</f>
        <v>17:20:00</v>
      </c>
    </row>
    <row r="250" spans="1:21" x14ac:dyDescent="0.35">
      <c r="A250" s="1">
        <f t="shared" si="134"/>
        <v>45620</v>
      </c>
      <c r="B250">
        <f t="shared" si="135"/>
        <v>38</v>
      </c>
      <c r="C250">
        <f t="shared" si="133"/>
        <v>1</v>
      </c>
      <c r="D250">
        <f t="shared" si="136"/>
        <v>4</v>
      </c>
      <c r="E250">
        <f t="shared" si="137"/>
        <v>11</v>
      </c>
      <c r="F250">
        <f>IFERROR(INDEX(vaaram!$A$1:$A$8, MATCH('Raw data'!B250, vaaram!$D$1:$D$8, 0)), "Not Found")</f>
        <v>1</v>
      </c>
      <c r="G250">
        <f t="shared" si="138"/>
        <v>8</v>
      </c>
      <c r="H250">
        <f t="shared" si="139"/>
        <v>2</v>
      </c>
      <c r="I250">
        <f>IFERROR(INDEX(thidhi!$A$1:$A$16, MATCH('Raw data'!C250, thidhi!$C$1:$C$16, 0)), "Not Found")</f>
        <v>9</v>
      </c>
      <c r="J250" s="2">
        <f t="shared" si="140"/>
        <v>45619.923379629632</v>
      </c>
      <c r="K250" t="str">
        <f>IF('Raw data'!D250 = "పూర్తి", "", _xlfn.LET(
    _xlpm.RawData, 'Raw data'!D250,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A250 + TIME(_xlpm.HourPart, _xlpm.MinutePart, 0),
    _xlpm.AdjustedTime,
        IF(_xlpm.Prefix = "రా",
            IF(OR(_xlpm.HourPart=12,_xlpm.HourPart&lt;HOUR(T251)),A250+1,A250) + TIME(IF(_xlpm.HourPart &lt;= HOUR(T251), _xlpm.HourPart, _xlpm.HourPart + 12), _xlpm.MinutePart, 0),
        IF(_xlpm.Prefix = "తె",
            _xlpm.BaseTime + 1,
        IF(_xlpm.Prefix = "సా",
            A250 + TIME(12 + _xlpm.HourPart, _xlpm.MinutePart, 0),
        IF(LEFT(_xlpm.RawData, 1) = "ప",
            A250 + TIME(IF(AND(_xlpm.HourPart &gt;= HOUR(T251), _xlpm.HourPart &lt;= 12), _xlpm.HourPart, _xlpm.HourPart + 12), _xlpm.MinutePart, 0),
            _xlpm.BaseTime
        )))),
    _xlpm.isDateTime, ISNUMBER(DATEVALUE(K249)),
    _xlpm.adjustedResult,
        IF(AND(_xlpm.isDateTime, TEXT(_xlpm.AdjustedTime, "yyyy-MM-dd HH:mm") &lt; K249),
            _xlpm.AdjustedTime + 1,
            _xlpm.AdjustedTime),
    _xlpm.formattedResult, TEXT(_xlpm.adjustedResult, "yyyy-MM-dd HH:mm"),
    _xlpm.formattedResult
))</f>
        <v>2024-11-24 23:37</v>
      </c>
      <c r="L250" s="4">
        <f t="shared" si="141"/>
        <v>0</v>
      </c>
      <c r="M250">
        <f>IF('Raw data'!D250="పూర్తి",1,0)</f>
        <v>0</v>
      </c>
      <c r="N250">
        <f>IFERROR(INDEX(nakshatram!$A$1:$A$27, MATCH('Raw data'!E250, nakshatram!$C$1:$C$27, 0)), "Not Found")</f>
        <v>11</v>
      </c>
      <c r="O250" s="2">
        <f t="shared" si="142"/>
        <v>45619.93240740741</v>
      </c>
      <c r="P250" s="2" t="str">
        <f>IF('Raw data'!F250 = "పూర్తి", "", _xlfn.LET(
    _xlpm.RawData, 'Raw data'!F250,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A250 + TIME(_xlpm.HourPart, _xlpm.MinutePart, 0),
    _xlpm.AdjustedTime,
        IF(_xlpm.Prefix = "రా",
            IF(OR(_xlpm.HourPart=12,_xlpm.HourPart&lt;HOUR(T251)),A250+1,A250) + TIME(IF(_xlpm.HourPart &lt;= HOUR(T251), _xlpm.HourPart, _xlpm.HourPart + 12), _xlpm.MinutePart, 0),
        IF(_xlpm.Prefix = "తె",
            _xlpm.BaseTime + 1,
        IF(_xlpm.Prefix = "సా",
            A250 + TIME(12 + _xlpm.HourPart, _xlpm.MinutePart, 0),
        IF(LEFT(_xlpm.RawData, 1) = "ప",
            A250 + TIME(IF(AND(_xlpm.HourPart &gt;= HOUR(T251), _xlpm.HourPart &lt;= 12), _xlpm.HourPart, _xlpm.HourPart + 12), _xlpm.MinutePart, 0),
            _xlpm.BaseTime
        )))),
    _xlpm.isDateTime, ISNUMBER(DATEVALUE(P249)),
    _xlpm.adjustedResult,
        IF(AND(_xlpm.isDateTime, TEXT(_xlpm.AdjustedTime, "yyyy-MM-dd HH:mm") &lt; P249),
            _xlpm.AdjustedTime + 1,
            _xlpm.AdjustedTime),
    _xlpm.formattedResult, TEXT(_xlpm.adjustedResult, "yyyy-MM-dd HH:mm"),
    _xlpm.formattedResult
))</f>
        <v>2024-11-25 00:20</v>
      </c>
      <c r="Q250" s="4">
        <f t="shared" si="143"/>
        <v>0</v>
      </c>
      <c r="R250">
        <f>IF('Raw data'!F250="పూర్తి",1,0)</f>
        <v>0</v>
      </c>
      <c r="T250" t="str">
        <f>IF('Raw data'!G250="",T249,TEXT(SUBSTITUTE(SUBSTITUTE('Raw data'!G250, "సూ.ఉ.",""),".",":"), "hh:mm:ss"))</f>
        <v>06:13:00</v>
      </c>
      <c r="U250" t="str">
        <f>IF('Raw data'!H250="",U249,TEXT(SUBSTITUTE(SUBSTITUTE('Raw data'!H250, "సూ.అ.",""),".",":") + TIME(12, 0, 0), "hh:mm:ss"))</f>
        <v>17:20:00</v>
      </c>
    </row>
    <row r="251" spans="1:21" x14ac:dyDescent="0.35">
      <c r="A251" s="1">
        <f t="shared" si="134"/>
        <v>45621</v>
      </c>
      <c r="B251">
        <f t="shared" si="135"/>
        <v>38</v>
      </c>
      <c r="C251">
        <f t="shared" si="133"/>
        <v>1</v>
      </c>
      <c r="D251">
        <f t="shared" si="136"/>
        <v>4</v>
      </c>
      <c r="E251">
        <f t="shared" si="137"/>
        <v>11</v>
      </c>
      <c r="F251">
        <f>IFERROR(INDEX(vaaram!$A$1:$A$8, MATCH('Raw data'!B251, vaaram!$D$1:$D$8, 0)), "Not Found")</f>
        <v>2</v>
      </c>
      <c r="G251">
        <f t="shared" si="138"/>
        <v>8</v>
      </c>
      <c r="H251">
        <f t="shared" si="139"/>
        <v>2</v>
      </c>
      <c r="I251">
        <f>IFERROR(INDEX(thidhi!$A$1:$A$16, MATCH('Raw data'!C251, thidhi!$C$1:$C$16, 0)), "Not Found")</f>
        <v>10</v>
      </c>
      <c r="J251" s="2">
        <f t="shared" si="140"/>
        <v>45620.985185185185</v>
      </c>
      <c r="K251" t="str">
        <f>IF('Raw data'!D251 = "పూర్తి", "", _xlfn.LET(
    _xlpm.RawData, 'Raw data'!D251,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A251 + TIME(_xlpm.HourPart, _xlpm.MinutePart, 0),
    _xlpm.AdjustedTime,
        IF(_xlpm.Prefix = "రా",
            IF(OR(_xlpm.HourPart=12,_xlpm.HourPart&lt;HOUR(T252)),A251+1,A251) + TIME(IF(_xlpm.HourPart &lt;= HOUR(T252), _xlpm.HourPart, _xlpm.HourPart + 12), _xlpm.MinutePart, 0),
        IF(_xlpm.Prefix = "తె",
            _xlpm.BaseTime + 1,
        IF(_xlpm.Prefix = "సా",
            A251 + TIME(12 + _xlpm.HourPart, _xlpm.MinutePart, 0),
        IF(LEFT(_xlpm.RawData, 1) = "ప",
            A251 + TIME(IF(AND(_xlpm.HourPart &gt;= HOUR(T252), _xlpm.HourPart &lt;= 12), _xlpm.HourPart, _xlpm.HourPart + 12), _xlpm.MinutePart, 0),
            _xlpm.BaseTime
        )))),
    _xlpm.isDateTime, ISNUMBER(DATEVALUE(K250)),
    _xlpm.adjustedResult,
        IF(AND(_xlpm.isDateTime, TEXT(_xlpm.AdjustedTime, "yyyy-MM-dd HH:mm") &lt; K250),
            _xlpm.AdjustedTime + 1,
            _xlpm.AdjustedTime),
    _xlpm.formattedResult, TEXT(_xlpm.adjustedResult, "yyyy-MM-dd HH:mm"),
    _xlpm.formattedResult
))</f>
        <v>2024-11-26 01:27</v>
      </c>
      <c r="L251" s="4">
        <f t="shared" si="141"/>
        <v>0</v>
      </c>
      <c r="M251">
        <f>IF('Raw data'!D251="పూర్తి",1,0)</f>
        <v>0</v>
      </c>
      <c r="N251">
        <f>IFERROR(INDEX(nakshatram!$A$1:$A$27, MATCH('Raw data'!E251, nakshatram!$C$1:$C$27, 0)), "Not Found")</f>
        <v>12</v>
      </c>
      <c r="O251" s="2">
        <f t="shared" si="142"/>
        <v>45621.015046296299</v>
      </c>
      <c r="P251" s="2" t="str">
        <f>IF('Raw data'!F251 = "పూర్తి", "", _xlfn.LET(
    _xlpm.RawData, 'Raw data'!F251,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A251 + TIME(_xlpm.HourPart, _xlpm.MinutePart, 0),
    _xlpm.AdjustedTime,
        IF(_xlpm.Prefix = "రా",
            IF(OR(_xlpm.HourPart=12,_xlpm.HourPart&lt;HOUR(T252)),A251+1,A251) + TIME(IF(_xlpm.HourPart &lt;= HOUR(T252), _xlpm.HourPart, _xlpm.HourPart + 12), _xlpm.MinutePart, 0),
        IF(_xlpm.Prefix = "తె",
            _xlpm.BaseTime + 1,
        IF(_xlpm.Prefix = "సా",
            A251 + TIME(12 + _xlpm.HourPart, _xlpm.MinutePart, 0),
        IF(LEFT(_xlpm.RawData, 1) = "ప",
            A251 + TIME(IF(AND(_xlpm.HourPart &gt;= HOUR(T252), _xlpm.HourPart &lt;= 12), _xlpm.HourPart, _xlpm.HourPart + 12), _xlpm.MinutePart, 0),
            _xlpm.BaseTime
        )))),
    _xlpm.isDateTime, ISNUMBER(DATEVALUE(P250)),
    _xlpm.adjustedResult,
        IF(AND(_xlpm.isDateTime, TEXT(_xlpm.AdjustedTime, "yyyy-MM-dd HH:mm") &lt; P250),
            _xlpm.AdjustedTime + 1,
            _xlpm.AdjustedTime),
    _xlpm.formattedResult, TEXT(_xlpm.adjustedResult, "yyyy-MM-dd HH:mm"),
    _xlpm.formattedResult
))</f>
        <v>2024-11-26 02:39</v>
      </c>
      <c r="Q251" s="4">
        <f t="shared" si="143"/>
        <v>0</v>
      </c>
      <c r="R251">
        <f>IF('Raw data'!F251="పూర్తి",1,0)</f>
        <v>0</v>
      </c>
      <c r="T251" t="str">
        <f>IF('Raw data'!G251="",T250,TEXT(SUBSTITUTE(SUBSTITUTE('Raw data'!G251, "సూ.ఉ.",""),".",":"), "hh:mm:ss"))</f>
        <v>06:13:00</v>
      </c>
      <c r="U251" t="str">
        <f>IF('Raw data'!H251="",U250,TEXT(SUBSTITUTE(SUBSTITUTE('Raw data'!H251, "సూ.అ.",""),".",":") + TIME(12, 0, 0), "hh:mm:ss"))</f>
        <v>17:20:00</v>
      </c>
    </row>
    <row r="252" spans="1:21" x14ac:dyDescent="0.35">
      <c r="A252" s="1">
        <f t="shared" si="134"/>
        <v>45622</v>
      </c>
      <c r="B252">
        <f t="shared" si="135"/>
        <v>38</v>
      </c>
      <c r="C252">
        <f t="shared" si="133"/>
        <v>1</v>
      </c>
      <c r="D252">
        <f t="shared" si="136"/>
        <v>4</v>
      </c>
      <c r="E252">
        <f t="shared" si="137"/>
        <v>11</v>
      </c>
      <c r="F252">
        <f>IFERROR(INDEX(vaaram!$A$1:$A$8, MATCH('Raw data'!B252, vaaram!$D$1:$D$8, 0)), "Not Found")</f>
        <v>3</v>
      </c>
      <c r="G252">
        <f t="shared" si="138"/>
        <v>8</v>
      </c>
      <c r="H252">
        <f t="shared" si="139"/>
        <v>2</v>
      </c>
      <c r="I252">
        <f>IFERROR(INDEX(thidhi!$A$1:$A$16, MATCH('Raw data'!C252, thidhi!$C$1:$C$16, 0)), "Not Found")</f>
        <v>11</v>
      </c>
      <c r="J252" s="2">
        <f t="shared" si="140"/>
        <v>45622.061574074076</v>
      </c>
      <c r="K252" t="str">
        <f>IF('Raw data'!D252 = "పూర్తి", "", _xlfn.LET(
    _xlpm.RawData, 'Raw data'!D252,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A252 + TIME(_xlpm.HourPart, _xlpm.MinutePart, 0),
    _xlpm.AdjustedTime,
        IF(_xlpm.Prefix = "రా",
            IF(OR(_xlpm.HourPart=12,_xlpm.HourPart&lt;HOUR(T253)),A252+1,A252) + TIME(IF(_xlpm.HourPart &lt;= HOUR(T253), _xlpm.HourPart, _xlpm.HourPart + 12), _xlpm.MinutePart, 0),
        IF(_xlpm.Prefix = "తె",
            _xlpm.BaseTime + 1,
        IF(_xlpm.Prefix = "సా",
            A252 + TIME(12 + _xlpm.HourPart, _xlpm.MinutePart, 0),
        IF(LEFT(_xlpm.RawData, 1) = "ప",
            A252 + TIME(IF(AND(_xlpm.HourPart &gt;= HOUR(T253), _xlpm.HourPart &lt;= 12), _xlpm.HourPart, _xlpm.HourPart + 12), _xlpm.MinutePart, 0),
            _xlpm.BaseTime
        )))),
    _xlpm.isDateTime, ISNUMBER(DATEVALUE(K251)),
    _xlpm.adjustedResult,
        IF(AND(_xlpm.isDateTime, TEXT(_xlpm.AdjustedTime, "yyyy-MM-dd HH:mm") &lt; K251),
            _xlpm.AdjustedTime + 1,
            _xlpm.AdjustedTime),
    _xlpm.formattedResult, TEXT(_xlpm.adjustedResult, "yyyy-MM-dd HH:mm"),
    _xlpm.formattedResult
))</f>
        <v>2024-11-27 03:31</v>
      </c>
      <c r="L252" s="4">
        <f t="shared" si="141"/>
        <v>0</v>
      </c>
      <c r="M252">
        <f>IF('Raw data'!D252="పూర్తి",1,0)</f>
        <v>0</v>
      </c>
      <c r="N252">
        <f>IFERROR(INDEX(nakshatram!$A$1:$A$27, MATCH('Raw data'!E252, nakshatram!$C$1:$C$27, 0)), "Not Found")</f>
        <v>13</v>
      </c>
      <c r="O252" s="2">
        <f t="shared" si="142"/>
        <v>45622.111574074079</v>
      </c>
      <c r="P252" s="2" t="str">
        <f>IF('Raw data'!F252 = "పూర్తి", "", _xlfn.LET(
    _xlpm.RawData, 'Raw data'!F252,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A252 + TIME(_xlpm.HourPart, _xlpm.MinutePart, 0),
    _xlpm.AdjustedTime,
        IF(_xlpm.Prefix = "రా",
            IF(OR(_xlpm.HourPart=12,_xlpm.HourPart&lt;HOUR(T253)),A252+1,A252) + TIME(IF(_xlpm.HourPart &lt;= HOUR(T253), _xlpm.HourPart, _xlpm.HourPart + 12), _xlpm.MinutePart, 0),
        IF(_xlpm.Prefix = "తె",
            _xlpm.BaseTime + 1,
        IF(_xlpm.Prefix = "సా",
            A252 + TIME(12 + _xlpm.HourPart, _xlpm.MinutePart, 0),
        IF(LEFT(_xlpm.RawData, 1) = "ప",
            A252 + TIME(IF(AND(_xlpm.HourPart &gt;= HOUR(T253), _xlpm.HourPart &lt;= 12), _xlpm.HourPart, _xlpm.HourPart + 12), _xlpm.MinutePart, 0),
            _xlpm.BaseTime
        )))),
    _xlpm.isDateTime, ISNUMBER(DATEVALUE(P251)),
    _xlpm.adjustedResult,
        IF(AND(_xlpm.isDateTime, TEXT(_xlpm.AdjustedTime, "yyyy-MM-dd HH:mm") &lt; P251),
            _xlpm.AdjustedTime + 1,
            _xlpm.AdjustedTime),
    _xlpm.formattedResult, TEXT(_xlpm.adjustedResult, "yyyy-MM-dd HH:mm"),
    _xlpm.formattedResult
))</f>
        <v>2024-11-27 05:11</v>
      </c>
      <c r="Q252" s="4">
        <f t="shared" si="143"/>
        <v>0</v>
      </c>
      <c r="R252">
        <f>IF('Raw data'!F252="పూర్తి",1,0)</f>
        <v>0</v>
      </c>
      <c r="T252" t="str">
        <f>IF('Raw data'!G252="",T251,TEXT(SUBSTITUTE(SUBSTITUTE('Raw data'!G252, "సూ.ఉ.",""),".",":"), "hh:mm:ss"))</f>
        <v>06:14:00</v>
      </c>
      <c r="U252" t="str">
        <f>IF('Raw data'!H252="",U251,TEXT(SUBSTITUTE(SUBSTITUTE('Raw data'!H252, "సూ.అ.",""),".",":") + TIME(12, 0, 0), "hh:mm:ss"))</f>
        <v>17:20:00</v>
      </c>
    </row>
    <row r="253" spans="1:21" x14ac:dyDescent="0.35">
      <c r="A253" s="1">
        <f t="shared" si="134"/>
        <v>45623</v>
      </c>
      <c r="B253">
        <f t="shared" si="135"/>
        <v>38</v>
      </c>
      <c r="C253">
        <f t="shared" si="133"/>
        <v>1</v>
      </c>
      <c r="D253">
        <f t="shared" si="136"/>
        <v>4</v>
      </c>
      <c r="E253">
        <f t="shared" si="137"/>
        <v>11</v>
      </c>
      <c r="F253">
        <f>IFERROR(INDEX(vaaram!$A$1:$A$8, MATCH('Raw data'!B253, vaaram!$D$1:$D$8, 0)), "Not Found")</f>
        <v>4</v>
      </c>
      <c r="G253">
        <f t="shared" si="138"/>
        <v>8</v>
      </c>
      <c r="H253">
        <f t="shared" si="139"/>
        <v>2</v>
      </c>
      <c r="I253">
        <f>IFERROR(INDEX(thidhi!$A$1:$A$16, MATCH('Raw data'!C253, thidhi!$C$1:$C$16, 0)), "Not Found")</f>
        <v>12</v>
      </c>
      <c r="J253" s="2">
        <f t="shared" si="140"/>
        <v>45623.147685185184</v>
      </c>
      <c r="K253" t="str">
        <f>IF('Raw data'!D253 = "పూర్తి", "", _xlfn.LET(
    _xlpm.RawData, 'Raw data'!D253,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A253 + TIME(_xlpm.HourPart, _xlpm.MinutePart, 0),
    _xlpm.AdjustedTime,
        IF(_xlpm.Prefix = "రా",
            IF(OR(_xlpm.HourPart=12,_xlpm.HourPart&lt;HOUR(T254)),A253+1,A253) + TIME(IF(_xlpm.HourPart &lt;= HOUR(T254), _xlpm.HourPart, _xlpm.HourPart + 12), _xlpm.MinutePart, 0),
        IF(_xlpm.Prefix = "తె",
            _xlpm.BaseTime + 1,
        IF(_xlpm.Prefix = "సా",
            A253 + TIME(12 + _xlpm.HourPart, _xlpm.MinutePart, 0),
        IF(LEFT(_xlpm.RawData, 1) = "ప",
            A253 + TIME(IF(AND(_xlpm.HourPart &gt;= HOUR(T254), _xlpm.HourPart &lt;= 12), _xlpm.HourPart, _xlpm.HourPart + 12), _xlpm.MinutePart, 0),
            _xlpm.BaseTime
        )))),
    _xlpm.isDateTime, ISNUMBER(DATEVALUE(K252)),
    _xlpm.adjustedResult,
        IF(AND(_xlpm.isDateTime, TEXT(_xlpm.AdjustedTime, "yyyy-MM-dd HH:mm") &lt; K252),
            _xlpm.AdjustedTime + 1,
            _xlpm.AdjustedTime),
    _xlpm.formattedResult, TEXT(_xlpm.adjustedResult, "yyyy-MM-dd HH:mm"),
    _xlpm.formattedResult
))</f>
        <v>2024-11-28 05:41</v>
      </c>
      <c r="L253" s="4">
        <f t="shared" si="141"/>
        <v>0</v>
      </c>
      <c r="M253">
        <f>IF('Raw data'!D253="పూర్తి",1,0)</f>
        <v>0</v>
      </c>
      <c r="N253">
        <f>IFERROR(INDEX(nakshatram!$A$1:$A$27, MATCH('Raw data'!E253, nakshatram!$C$1:$C$27, 0)), "Not Found")</f>
        <v>14</v>
      </c>
      <c r="O253" s="2">
        <f t="shared" si="142"/>
        <v>45623.217129629629</v>
      </c>
      <c r="P253" s="2" t="str">
        <f>IF('Raw data'!F253 = "పూర్తి", "", _xlfn.LET(
    _xlpm.RawData, 'Raw data'!F253,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A253 + TIME(_xlpm.HourPart, _xlpm.MinutePart, 0),
    _xlpm.AdjustedTime,
        IF(_xlpm.Prefix = "రా",
            IF(OR(_xlpm.HourPart=12,_xlpm.HourPart&lt;HOUR(T254)),A253+1,A253) + TIME(IF(_xlpm.HourPart &lt;= HOUR(T254), _xlpm.HourPart, _xlpm.HourPart + 12), _xlpm.MinutePart, 0),
        IF(_xlpm.Prefix = "తె",
            _xlpm.BaseTime + 1,
        IF(_xlpm.Prefix = "సా",
            A253 + TIME(12 + _xlpm.HourPart, _xlpm.MinutePart, 0),
        IF(LEFT(_xlpm.RawData, 1) = "ప",
            A253 + TIME(IF(AND(_xlpm.HourPart &gt;= HOUR(T254), _xlpm.HourPart &lt;= 12), _xlpm.HourPart, _xlpm.HourPart + 12), _xlpm.MinutePart, 0),
            _xlpm.BaseTime
        )))),
    _xlpm.isDateTime, ISNUMBER(DATEVALUE(P252)),
    _xlpm.adjustedResult,
        IF(AND(_xlpm.isDateTime, TEXT(_xlpm.AdjustedTime, "yyyy-MM-dd HH:mm") &lt; P252),
            _xlpm.AdjustedTime + 1,
            _xlpm.AdjustedTime),
    _xlpm.formattedResult, TEXT(_xlpm.adjustedResult, "yyyy-MM-dd HH:mm"),
    _xlpm.formattedResult
))</f>
        <v/>
      </c>
      <c r="Q253" s="4">
        <f t="shared" si="143"/>
        <v>0</v>
      </c>
      <c r="R253">
        <f>IF('Raw data'!F253="పూర్తి",1,0)</f>
        <v>1</v>
      </c>
      <c r="T253" t="str">
        <f>IF('Raw data'!G253="",T252,TEXT(SUBSTITUTE(SUBSTITUTE('Raw data'!G253, "సూ.ఉ.",""),".",":"), "hh:mm:ss"))</f>
        <v>06:15:00</v>
      </c>
      <c r="U253" t="str">
        <f>IF('Raw data'!H253="",U252,TEXT(SUBSTITUTE(SUBSTITUTE('Raw data'!H253, "సూ.అ.",""),".",":") + TIME(12, 0, 0), "hh:mm:ss"))</f>
        <v>17:20:00</v>
      </c>
    </row>
    <row r="254" spans="1:21" x14ac:dyDescent="0.35">
      <c r="A254" s="1">
        <f t="shared" si="134"/>
        <v>45624</v>
      </c>
      <c r="B254">
        <f t="shared" si="135"/>
        <v>38</v>
      </c>
      <c r="C254">
        <f t="shared" si="133"/>
        <v>1</v>
      </c>
      <c r="D254">
        <f t="shared" si="136"/>
        <v>4</v>
      </c>
      <c r="E254">
        <f t="shared" si="137"/>
        <v>11</v>
      </c>
      <c r="F254">
        <f>IFERROR(INDEX(vaaram!$A$1:$A$8, MATCH('Raw data'!B254, vaaram!$D$1:$D$8, 0)), "Not Found")</f>
        <v>5</v>
      </c>
      <c r="G254">
        <f t="shared" si="138"/>
        <v>8</v>
      </c>
      <c r="H254">
        <f t="shared" si="139"/>
        <v>2</v>
      </c>
      <c r="I254">
        <f>IFERROR(INDEX(thidhi!$A$1:$A$16, MATCH('Raw data'!C254, thidhi!$C$1:$C$16, 0)), "Not Found")</f>
        <v>13</v>
      </c>
      <c r="J254" s="2">
        <f t="shared" si="140"/>
        <v>45624.237962962965</v>
      </c>
      <c r="K254" t="str">
        <f>IF('Raw data'!D254 = "పూర్తి", "", _xlfn.LET(
    _xlpm.RawData, 'Raw data'!D254,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A254 + TIME(_xlpm.HourPart, _xlpm.MinutePart, 0),
    _xlpm.AdjustedTime,
        IF(_xlpm.Prefix = "రా",
            IF(OR(_xlpm.HourPart=12,_xlpm.HourPart&lt;HOUR(T255)),A254+1,A254) + TIME(IF(_xlpm.HourPart &lt;= HOUR(T255), _xlpm.HourPart, _xlpm.HourPart + 12), _xlpm.MinutePart, 0),
        IF(_xlpm.Prefix = "తె",
            _xlpm.BaseTime + 1,
        IF(_xlpm.Prefix = "సా",
            A254 + TIME(12 + _xlpm.HourPart, _xlpm.MinutePart, 0),
        IF(LEFT(_xlpm.RawData, 1) = "ప",
            A254 + TIME(IF(AND(_xlpm.HourPart &gt;= HOUR(T255), _xlpm.HourPart &lt;= 12), _xlpm.HourPart, _xlpm.HourPart + 12), _xlpm.MinutePart, 0),
            _xlpm.BaseTime
        )))),
    _xlpm.isDateTime, ISNUMBER(DATEVALUE(K253)),
    _xlpm.adjustedResult,
        IF(AND(_xlpm.isDateTime, TEXT(_xlpm.AdjustedTime, "yyyy-MM-dd HH:mm") &lt; K253),
            _xlpm.AdjustedTime + 1,
            _xlpm.AdjustedTime),
    _xlpm.formattedResult, TEXT(_xlpm.adjustedResult, "yyyy-MM-dd HH:mm"),
    _xlpm.formattedResult
))</f>
        <v/>
      </c>
      <c r="L254" s="4">
        <f t="shared" si="141"/>
        <v>0</v>
      </c>
      <c r="M254">
        <f>IF('Raw data'!D254="పూర్తి",1,0)</f>
        <v>1</v>
      </c>
      <c r="N254">
        <f>IFERROR(INDEX(nakshatram!$A$1:$A$27, MATCH('Raw data'!E254, nakshatram!$C$1:$C$27, 0)), "Not Found")</f>
        <v>14</v>
      </c>
      <c r="O254" s="2" t="str">
        <f t="shared" si="142"/>
        <v/>
      </c>
      <c r="P254" s="2" t="str">
        <f>IF('Raw data'!F254 = "పూర్తి", "", _xlfn.LET(
    _xlpm.RawData, 'Raw data'!F254,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A254 + TIME(_xlpm.HourPart, _xlpm.MinutePart, 0),
    _xlpm.AdjustedTime,
        IF(_xlpm.Prefix = "రా",
            IF(OR(_xlpm.HourPart=12,_xlpm.HourPart&lt;HOUR(T255)),A254+1,A254) + TIME(IF(_xlpm.HourPart &lt;= HOUR(T255), _xlpm.HourPart, _xlpm.HourPart + 12), _xlpm.MinutePart, 0),
        IF(_xlpm.Prefix = "తె",
            _xlpm.BaseTime + 1,
        IF(_xlpm.Prefix = "సా",
            A254 + TIME(12 + _xlpm.HourPart, _xlpm.MinutePart, 0),
        IF(LEFT(_xlpm.RawData, 1) = "ప",
            A254 + TIME(IF(AND(_xlpm.HourPart &gt;= HOUR(T255), _xlpm.HourPart &lt;= 12), _xlpm.HourPart, _xlpm.HourPart + 12), _xlpm.MinutePart, 0),
            _xlpm.BaseTime
        )))),
    _xlpm.isDateTime, ISNUMBER(DATEVALUE(P253)),
    _xlpm.adjustedResult,
        IF(AND(_xlpm.isDateTime, TEXT(_xlpm.AdjustedTime, "yyyy-MM-dd HH:mm") &lt; P253),
            _xlpm.AdjustedTime + 1,
            _xlpm.AdjustedTime),
    _xlpm.formattedResult, TEXT(_xlpm.adjustedResult, "yyyy-MM-dd HH:mm"),
    _xlpm.formattedResult
))</f>
        <v>2024-11-28 07:50</v>
      </c>
      <c r="Q254" s="4">
        <f t="shared" si="143"/>
        <v>0</v>
      </c>
      <c r="R254">
        <f>IF('Raw data'!F254="పూర్తి",1,0)</f>
        <v>0</v>
      </c>
      <c r="T254" t="str">
        <f>IF('Raw data'!G254="",T253,TEXT(SUBSTITUTE(SUBSTITUTE('Raw data'!G254, "సూ.ఉ.",""),".",":"), "hh:mm:ss"))</f>
        <v>06:16:00</v>
      </c>
      <c r="U254" t="str">
        <f>IF('Raw data'!H254="",U253,TEXT(SUBSTITUTE(SUBSTITUTE('Raw data'!H254, "సూ.అ.",""),".",":") + TIME(12, 0, 0), "hh:mm:ss"))</f>
        <v>17:20:00</v>
      </c>
    </row>
    <row r="255" spans="1:21" x14ac:dyDescent="0.35">
      <c r="A255" s="1">
        <f t="shared" si="134"/>
        <v>45625</v>
      </c>
      <c r="B255">
        <f t="shared" si="135"/>
        <v>38</v>
      </c>
      <c r="C255">
        <f t="shared" si="133"/>
        <v>1</v>
      </c>
      <c r="D255">
        <f t="shared" si="136"/>
        <v>4</v>
      </c>
      <c r="E255">
        <f t="shared" si="137"/>
        <v>11</v>
      </c>
      <c r="F255">
        <f>IFERROR(INDEX(vaaram!$A$1:$A$8, MATCH('Raw data'!B255, vaaram!$D$1:$D$8, 0)), "Not Found")</f>
        <v>6</v>
      </c>
      <c r="G255">
        <f t="shared" si="138"/>
        <v>8</v>
      </c>
      <c r="H255">
        <f t="shared" si="139"/>
        <v>2</v>
      </c>
      <c r="I255">
        <f>IFERROR(INDEX(thidhi!$A$1:$A$16, MATCH('Raw data'!C255, thidhi!$C$1:$C$16, 0)), "Not Found")</f>
        <v>13</v>
      </c>
      <c r="J255" s="2" t="str">
        <f t="shared" si="140"/>
        <v/>
      </c>
      <c r="K255" t="str">
        <f>IF('Raw data'!D255 = "పూర్తి", "", _xlfn.LET(
    _xlpm.RawData, 'Raw data'!D255,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A255 + TIME(_xlpm.HourPart, _xlpm.MinutePart, 0),
    _xlpm.AdjustedTime,
        IF(_xlpm.Prefix = "రా",
            IF(OR(_xlpm.HourPart=12,_xlpm.HourPart&lt;HOUR(T256)),A255+1,A255) + TIME(IF(_xlpm.HourPart &lt;= HOUR(T256), _xlpm.HourPart, _xlpm.HourPart + 12), _xlpm.MinutePart, 0),
        IF(_xlpm.Prefix = "తె",
            _xlpm.BaseTime + 1,
        IF(_xlpm.Prefix = "సా",
            A255 + TIME(12 + _xlpm.HourPart, _xlpm.MinutePart, 0),
        IF(LEFT(_xlpm.RawData, 1) = "ప",
            A255 + TIME(IF(AND(_xlpm.HourPart &gt;= HOUR(T256), _xlpm.HourPart &lt;= 12), _xlpm.HourPart, _xlpm.HourPart + 12), _xlpm.MinutePart, 0),
            _xlpm.BaseTime
        )))),
    _xlpm.isDateTime, ISNUMBER(DATEVALUE(K254)),
    _xlpm.adjustedResult,
        IF(AND(_xlpm.isDateTime, TEXT(_xlpm.AdjustedTime, "yyyy-MM-dd HH:mm") &lt; K254),
            _xlpm.AdjustedTime + 1,
            _xlpm.AdjustedTime),
    _xlpm.formattedResult, TEXT(_xlpm.adjustedResult, "yyyy-MM-dd HH:mm"),
    _xlpm.formattedResult
))</f>
        <v>2024-11-29 07:48</v>
      </c>
      <c r="L255" s="4">
        <f t="shared" si="141"/>
        <v>0</v>
      </c>
      <c r="M255">
        <f>IF('Raw data'!D255="పూర్తి",1,0)</f>
        <v>0</v>
      </c>
      <c r="N255">
        <f>IFERROR(INDEX(nakshatram!$A$1:$A$27, MATCH('Raw data'!E255, nakshatram!$C$1:$C$27, 0)), "Not Found")</f>
        <v>15</v>
      </c>
      <c r="O255" s="2">
        <f t="shared" si="142"/>
        <v>45624.327546296299</v>
      </c>
      <c r="P255" s="2" t="str">
        <f>IF('Raw data'!F255 = "పూర్తి", "", _xlfn.LET(
    _xlpm.RawData, 'Raw data'!F255,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A255 + TIME(_xlpm.HourPart, _xlpm.MinutePart, 0),
    _xlpm.AdjustedTime,
        IF(_xlpm.Prefix = "రా",
            IF(OR(_xlpm.HourPart=12,_xlpm.HourPart&lt;HOUR(T256)),A255+1,A255) + TIME(IF(_xlpm.HourPart &lt;= HOUR(T256), _xlpm.HourPart, _xlpm.HourPart + 12), _xlpm.MinutePart, 0),
        IF(_xlpm.Prefix = "తె",
            _xlpm.BaseTime + 1,
        IF(_xlpm.Prefix = "సా",
            A255 + TIME(12 + _xlpm.HourPart, _xlpm.MinutePart, 0),
        IF(LEFT(_xlpm.RawData, 1) = "ప",
            A255 + TIME(IF(AND(_xlpm.HourPart &gt;= HOUR(T256), _xlpm.HourPart &lt;= 12), _xlpm.HourPart, _xlpm.HourPart + 12), _xlpm.MinutePart, 0),
            _xlpm.BaseTime
        )))),
    _xlpm.isDateTime, ISNUMBER(DATEVALUE(P254)),
    _xlpm.adjustedResult,
        IF(AND(_xlpm.isDateTime, TEXT(_xlpm.AdjustedTime, "yyyy-MM-dd HH:mm") &lt; P254),
            _xlpm.AdjustedTime + 1,
            _xlpm.AdjustedTime),
    _xlpm.formattedResult, TEXT(_xlpm.adjustedResult, "yyyy-MM-dd HH:mm"),
    _xlpm.formattedResult
))</f>
        <v>2024-11-29 10:20</v>
      </c>
      <c r="Q255" s="4">
        <f t="shared" si="143"/>
        <v>0</v>
      </c>
      <c r="R255">
        <f>IF('Raw data'!F255="పూర్తి",1,0)</f>
        <v>0</v>
      </c>
      <c r="T255" t="str">
        <f>IF('Raw data'!G255="",T254,TEXT(SUBSTITUTE(SUBSTITUTE('Raw data'!G255, "సూ.ఉ.",""),".",":"), "hh:mm:ss"))</f>
        <v>06:16:00</v>
      </c>
      <c r="U255" t="str">
        <f>IF('Raw data'!H255="",U254,TEXT(SUBSTITUTE(SUBSTITUTE('Raw data'!H255, "సూ.అ.",""),".",":") + TIME(12, 0, 0), "hh:mm:ss"))</f>
        <v>17:20:00</v>
      </c>
    </row>
    <row r="256" spans="1:21" x14ac:dyDescent="0.35">
      <c r="A256" s="1">
        <f t="shared" si="134"/>
        <v>45626</v>
      </c>
      <c r="B256">
        <f t="shared" si="135"/>
        <v>38</v>
      </c>
      <c r="C256">
        <f t="shared" si="133"/>
        <v>1</v>
      </c>
      <c r="D256">
        <f t="shared" si="136"/>
        <v>4</v>
      </c>
      <c r="E256">
        <f t="shared" si="137"/>
        <v>11</v>
      </c>
      <c r="F256">
        <f>IFERROR(INDEX(vaaram!$A$1:$A$8, MATCH('Raw data'!B256, vaaram!$D$1:$D$8, 0)), "Not Found")</f>
        <v>7</v>
      </c>
      <c r="G256">
        <f t="shared" si="138"/>
        <v>8</v>
      </c>
      <c r="H256">
        <f t="shared" si="139"/>
        <v>2</v>
      </c>
      <c r="I256">
        <f>IFERROR(INDEX(thidhi!$A$1:$A$16, MATCH('Raw data'!C256, thidhi!$C$1:$C$16, 0)), "Not Found")</f>
        <v>14</v>
      </c>
      <c r="J256" s="2">
        <f t="shared" si="140"/>
        <v>45625.326157407406</v>
      </c>
      <c r="K256" t="str">
        <f>IF('Raw data'!D256 = "పూర్తి", "", _xlfn.LET(
    _xlpm.RawData, 'Raw data'!D256,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A256 + TIME(_xlpm.HourPart, _xlpm.MinutePart, 0),
    _xlpm.AdjustedTime,
        IF(_xlpm.Prefix = "రా",
            IF(OR(_xlpm.HourPart=12,_xlpm.HourPart&lt;HOUR(T257)),A256+1,A256) + TIME(IF(_xlpm.HourPart &lt;= HOUR(T257), _xlpm.HourPart, _xlpm.HourPart + 12), _xlpm.MinutePart, 0),
        IF(_xlpm.Prefix = "తె",
            _xlpm.BaseTime + 1,
        IF(_xlpm.Prefix = "సా",
            A256 + TIME(12 + _xlpm.HourPart, _xlpm.MinutePart, 0),
        IF(LEFT(_xlpm.RawData, 1) = "ప",
            A256 + TIME(IF(AND(_xlpm.HourPart &gt;= HOUR(T257), _xlpm.HourPart &lt;= 12), _xlpm.HourPart, _xlpm.HourPart + 12), _xlpm.MinutePart, 0),
            _xlpm.BaseTime
        )))),
    _xlpm.isDateTime, ISNUMBER(DATEVALUE(K255)),
    _xlpm.adjustedResult,
        IF(AND(_xlpm.isDateTime, TEXT(_xlpm.AdjustedTime, "yyyy-MM-dd HH:mm") &lt; K255),
            _xlpm.AdjustedTime + 1,
            _xlpm.AdjustedTime),
    _xlpm.formattedResult, TEXT(_xlpm.adjustedResult, "yyyy-MM-dd HH:mm"),
    _xlpm.formattedResult
))</f>
        <v>2024-11-30 09:35</v>
      </c>
      <c r="L256" s="4">
        <f t="shared" si="141"/>
        <v>0</v>
      </c>
      <c r="M256">
        <f>IF('Raw data'!D256="పూర్తి",1,0)</f>
        <v>0</v>
      </c>
      <c r="N256">
        <f>IFERROR(INDEX(nakshatram!$A$1:$A$27, MATCH('Raw data'!E256, nakshatram!$C$1:$C$27, 0)), "Not Found")</f>
        <v>16</v>
      </c>
      <c r="O256" s="2">
        <f t="shared" si="142"/>
        <v>45625.431712962964</v>
      </c>
      <c r="P256" s="2" t="str">
        <f>IF('Raw data'!F256 = "పూర్తి", "", _xlfn.LET(
    _xlpm.RawData, 'Raw data'!F256,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A256 + TIME(_xlpm.HourPart, _xlpm.MinutePart, 0),
    _xlpm.AdjustedTime,
        IF(_xlpm.Prefix = "రా",
            IF(OR(_xlpm.HourPart=12,_xlpm.HourPart&lt;HOUR(T257)),A256+1,A256) + TIME(IF(_xlpm.HourPart &lt;= HOUR(T257), _xlpm.HourPart, _xlpm.HourPart + 12), _xlpm.MinutePart, 0),
        IF(_xlpm.Prefix = "తె",
            _xlpm.BaseTime + 1,
        IF(_xlpm.Prefix = "సా",
            A256 + TIME(12 + _xlpm.HourPart, _xlpm.MinutePart, 0),
        IF(LEFT(_xlpm.RawData, 1) = "ప",
            A256 + TIME(IF(AND(_xlpm.HourPart &gt;= HOUR(T257), _xlpm.HourPart &lt;= 12), _xlpm.HourPart, _xlpm.HourPart + 12), _xlpm.MinutePart, 0),
            _xlpm.BaseTime
        )))),
    _xlpm.isDateTime, ISNUMBER(DATEVALUE(P255)),
    _xlpm.adjustedResult,
        IF(AND(_xlpm.isDateTime, TEXT(_xlpm.AdjustedTime, "yyyy-MM-dd HH:mm") &lt; P255),
            _xlpm.AdjustedTime + 1,
            _xlpm.AdjustedTime),
    _xlpm.formattedResult, TEXT(_xlpm.adjustedResult, "yyyy-MM-dd HH:mm"),
    _xlpm.formattedResult
))</f>
        <v>2024-11-30 12:34</v>
      </c>
      <c r="Q256" s="4">
        <f t="shared" si="143"/>
        <v>0</v>
      </c>
      <c r="R256">
        <f>IF('Raw data'!F256="పూర్తి",1,0)</f>
        <v>0</v>
      </c>
      <c r="T256" t="str">
        <f>IF('Raw data'!G256="",T255,TEXT(SUBSTITUTE(SUBSTITUTE('Raw data'!G256, "సూ.ఉ.",""),".",":"), "hh:mm:ss"))</f>
        <v>06:16:00</v>
      </c>
      <c r="U256" t="str">
        <f>IF('Raw data'!H256="",U255,TEXT(SUBSTITUTE(SUBSTITUTE('Raw data'!H256, "సూ.అ.",""),".",":") + TIME(12, 0, 0), "hh:mm:ss"))</f>
        <v>17:20:00</v>
      </c>
    </row>
    <row r="257" spans="1:21" x14ac:dyDescent="0.35">
      <c r="A257" s="1">
        <f t="shared" si="134"/>
        <v>45627</v>
      </c>
      <c r="B257">
        <f t="shared" si="135"/>
        <v>38</v>
      </c>
      <c r="C257">
        <f t="shared" si="133"/>
        <v>1</v>
      </c>
      <c r="D257">
        <f t="shared" si="136"/>
        <v>4</v>
      </c>
      <c r="E257">
        <f t="shared" si="137"/>
        <v>12</v>
      </c>
      <c r="F257">
        <f>IFERROR(INDEX(vaaram!$A$1:$A$8, MATCH('Raw data'!B257, vaaram!$D$1:$D$8, 0)), "Not Found")</f>
        <v>1</v>
      </c>
      <c r="G257">
        <f t="shared" si="138"/>
        <v>8</v>
      </c>
      <c r="H257">
        <f t="shared" si="139"/>
        <v>2</v>
      </c>
      <c r="I257">
        <f>IFERROR(INDEX(thidhi!$A$1:$A$16, MATCH('Raw data'!C257, thidhi!$C$1:$C$16, 0)), "Not Found")</f>
        <v>16</v>
      </c>
      <c r="J257" s="2">
        <f t="shared" si="140"/>
        <v>45626.400462962964</v>
      </c>
      <c r="K257" t="str">
        <f>IF('Raw data'!D257 = "పూర్తి", "", _xlfn.LET(
    _xlpm.RawData, 'Raw data'!D257,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A257 + TIME(_xlpm.HourPart, _xlpm.MinutePart, 0),
    _xlpm.AdjustedTime,
        IF(_xlpm.Prefix = "రా",
            IF(OR(_xlpm.HourPart=12,_xlpm.HourPart&lt;HOUR(T258)),A257+1,A257) + TIME(IF(_xlpm.HourPart &lt;= HOUR(T258), _xlpm.HourPart, _xlpm.HourPart + 12), _xlpm.MinutePart, 0),
        IF(_xlpm.Prefix = "తె",
            _xlpm.BaseTime + 1,
        IF(_xlpm.Prefix = "సా",
            A257 + TIME(12 + _xlpm.HourPart, _xlpm.MinutePart, 0),
        IF(LEFT(_xlpm.RawData, 1) = "ప",
            A257 + TIME(IF(AND(_xlpm.HourPart &gt;= HOUR(T258), _xlpm.HourPart &lt;= 12), _xlpm.HourPart, _xlpm.HourPart + 12), _xlpm.MinutePart, 0),
            _xlpm.BaseTime
        )))),
    _xlpm.isDateTime, ISNUMBER(DATEVALUE(K256)),
    _xlpm.adjustedResult,
        IF(AND(_xlpm.isDateTime, TEXT(_xlpm.AdjustedTime, "yyyy-MM-dd HH:mm") &lt; K256),
            _xlpm.AdjustedTime + 1,
            _xlpm.AdjustedTime),
    _xlpm.formattedResult, TEXT(_xlpm.adjustedResult, "yyyy-MM-dd HH:mm"),
    _xlpm.formattedResult
))</f>
        <v>2024-12-01 11:01</v>
      </c>
      <c r="L257" s="4">
        <f t="shared" si="141"/>
        <v>0</v>
      </c>
      <c r="M257">
        <f>IF('Raw data'!D257="పూర్తి",1,0)</f>
        <v>0</v>
      </c>
      <c r="N257">
        <f>IFERROR(INDEX(nakshatram!$A$1:$A$27, MATCH('Raw data'!E257, nakshatram!$C$1:$C$27, 0)), "Not Found")</f>
        <v>17</v>
      </c>
      <c r="O257" s="2">
        <f t="shared" si="142"/>
        <v>45626.524768518517</v>
      </c>
      <c r="P257" s="2" t="str">
        <f>IF('Raw data'!F257 = "పూర్తి", "", _xlfn.LET(
    _xlpm.RawData, 'Raw data'!F257,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A257 + TIME(_xlpm.HourPart, _xlpm.MinutePart, 0),
    _xlpm.AdjustedTime,
        IF(_xlpm.Prefix = "రా",
            IF(OR(_xlpm.HourPart=12,_xlpm.HourPart&lt;HOUR(T258)),A257+1,A257) + TIME(IF(_xlpm.HourPart &lt;= HOUR(T258), _xlpm.HourPart, _xlpm.HourPart + 12), _xlpm.MinutePart, 0),
        IF(_xlpm.Prefix = "తె",
            _xlpm.BaseTime + 1,
        IF(_xlpm.Prefix = "సా",
            A257 + TIME(12 + _xlpm.HourPart, _xlpm.MinutePart, 0),
        IF(LEFT(_xlpm.RawData, 1) = "ప",
            A257 + TIME(IF(AND(_xlpm.HourPart &gt;= HOUR(T258), _xlpm.HourPart &lt;= 12), _xlpm.HourPart, _xlpm.HourPart + 12), _xlpm.MinutePart, 0),
            _xlpm.BaseTime
        )))),
    _xlpm.isDateTime, ISNUMBER(DATEVALUE(P256)),
    _xlpm.adjustedResult,
        IF(AND(_xlpm.isDateTime, TEXT(_xlpm.AdjustedTime, "yyyy-MM-dd HH:mm") &lt; P256),
            _xlpm.AdjustedTime + 1,
            _xlpm.AdjustedTime),
    _xlpm.formattedResult, TEXT(_xlpm.adjustedResult, "yyyy-MM-dd HH:mm"),
    _xlpm.formattedResult
))</f>
        <v>2024-12-01 14:26</v>
      </c>
      <c r="Q257" s="4">
        <f t="shared" si="143"/>
        <v>0</v>
      </c>
      <c r="R257">
        <f>IF('Raw data'!F257="పూర్తి",1,0)</f>
        <v>0</v>
      </c>
      <c r="T257" t="str">
        <f>IF('Raw data'!G257="",T256,TEXT(SUBSTITUTE(SUBSTITUTE('Raw data'!G257, "సూ.ఉ.",""),".",":"), "hh:mm:ss"))</f>
        <v>06:17:00</v>
      </c>
      <c r="U257" t="str">
        <f>IF('Raw data'!H257="",U256,TEXT(SUBSTITUTE(SUBSTITUTE('Raw data'!H257, "సూ.అ.",""),".",":") + TIME(12, 0, 0), "hh:mm:ss"))</f>
        <v>17:20:00</v>
      </c>
    </row>
    <row r="258" spans="1:21" x14ac:dyDescent="0.35">
      <c r="A258" s="1">
        <f t="shared" si="134"/>
        <v>45628</v>
      </c>
      <c r="B258">
        <f t="shared" si="135"/>
        <v>38</v>
      </c>
      <c r="C258">
        <f t="shared" si="133"/>
        <v>1</v>
      </c>
      <c r="D258">
        <f t="shared" si="136"/>
        <v>5</v>
      </c>
      <c r="E258">
        <f t="shared" si="137"/>
        <v>12</v>
      </c>
      <c r="F258">
        <f>IFERROR(INDEX(vaaram!$A$1:$A$8, MATCH('Raw data'!B258, vaaram!$D$1:$D$8, 0)), "Not Found")</f>
        <v>2</v>
      </c>
      <c r="G258">
        <f t="shared" si="138"/>
        <v>9</v>
      </c>
      <c r="H258">
        <f t="shared" si="139"/>
        <v>1</v>
      </c>
      <c r="I258">
        <f>IFERROR(INDEX(thidhi!$A$1:$A$16, MATCH('Raw data'!C258, thidhi!$C$1:$C$16, 0)), "Not Found")</f>
        <v>1</v>
      </c>
      <c r="J258" s="2">
        <f t="shared" si="140"/>
        <v>45627.460185185184</v>
      </c>
      <c r="K258" t="str">
        <f>IF('Raw data'!D258 = "పూర్తి", "", _xlfn.LET(
    _xlpm.RawData, 'Raw data'!D258,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A258 + TIME(_xlpm.HourPart, _xlpm.MinutePart, 0),
    _xlpm.AdjustedTime,
        IF(_xlpm.Prefix = "రా",
            IF(OR(_xlpm.HourPart=12,_xlpm.HourPart&lt;HOUR(T259)),A258+1,A258) + TIME(IF(_xlpm.HourPart &lt;= HOUR(T259), _xlpm.HourPart, _xlpm.HourPart + 12), _xlpm.MinutePart, 0),
        IF(_xlpm.Prefix = "తె",
            _xlpm.BaseTime + 1,
        IF(_xlpm.Prefix = "సా",
            A258 + TIME(12 + _xlpm.HourPart, _xlpm.MinutePart, 0),
        IF(LEFT(_xlpm.RawData, 1) = "ప",
            A258 + TIME(IF(AND(_xlpm.HourPart &gt;= HOUR(T259), _xlpm.HourPart &lt;= 12), _xlpm.HourPart, _xlpm.HourPart + 12), _xlpm.MinutePart, 0),
            _xlpm.BaseTime
        )))),
    _xlpm.isDateTime, ISNUMBER(DATEVALUE(K257)),
    _xlpm.adjustedResult,
        IF(AND(_xlpm.isDateTime, TEXT(_xlpm.AdjustedTime, "yyyy-MM-dd HH:mm") &lt; K257),
            _xlpm.AdjustedTime + 1,
            _xlpm.AdjustedTime),
    _xlpm.formattedResult, TEXT(_xlpm.adjustedResult, "yyyy-MM-dd HH:mm"),
    _xlpm.formattedResult
))</f>
        <v>2024-12-02 11:58</v>
      </c>
      <c r="L258" s="4">
        <f t="shared" si="141"/>
        <v>0</v>
      </c>
      <c r="M258">
        <f>IF('Raw data'!D258="పూర్తి",1,0)</f>
        <v>0</v>
      </c>
      <c r="N258">
        <f>IFERROR(INDEX(nakshatram!$A$1:$A$27, MATCH('Raw data'!E258, nakshatram!$C$1:$C$27, 0)), "Not Found")</f>
        <v>18</v>
      </c>
      <c r="O258" s="2">
        <f t="shared" si="142"/>
        <v>45627.602546296301</v>
      </c>
      <c r="P258" s="2" t="str">
        <f>IF('Raw data'!F258 = "పూర్తి", "", _xlfn.LET(
    _xlpm.RawData, 'Raw data'!F258,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A258 + TIME(_xlpm.HourPart, _xlpm.MinutePart, 0),
    _xlpm.AdjustedTime,
        IF(_xlpm.Prefix = "రా",
            IF(OR(_xlpm.HourPart=12,_xlpm.HourPart&lt;HOUR(T259)),A258+1,A258) + TIME(IF(_xlpm.HourPart &lt;= HOUR(T259), _xlpm.HourPart, _xlpm.HourPart + 12), _xlpm.MinutePart, 0),
        IF(_xlpm.Prefix = "తె",
            _xlpm.BaseTime + 1,
        IF(_xlpm.Prefix = "సా",
            A258 + TIME(12 + _xlpm.HourPart, _xlpm.MinutePart, 0),
        IF(LEFT(_xlpm.RawData, 1) = "ప",
            A258 + TIME(IF(AND(_xlpm.HourPart &gt;= HOUR(T259), _xlpm.HourPart &lt;= 12), _xlpm.HourPart, _xlpm.HourPart + 12), _xlpm.MinutePart, 0),
            _xlpm.BaseTime
        )))),
    _xlpm.isDateTime, ISNUMBER(DATEVALUE(P257)),
    _xlpm.adjustedResult,
        IF(AND(_xlpm.isDateTime, TEXT(_xlpm.AdjustedTime, "yyyy-MM-dd HH:mm") &lt; P257),
            _xlpm.AdjustedTime + 1,
            _xlpm.AdjustedTime),
    _xlpm.formattedResult, TEXT(_xlpm.adjustedResult, "yyyy-MM-dd HH:mm"),
    _xlpm.formattedResult
))</f>
        <v>2024-12-02 15:50</v>
      </c>
      <c r="Q258" s="4">
        <f t="shared" si="143"/>
        <v>0</v>
      </c>
      <c r="R258">
        <f>IF('Raw data'!F258="పూర్తి",1,0)</f>
        <v>0</v>
      </c>
      <c r="T258" t="str">
        <f>IF('Raw data'!G258="",T257,TEXT(SUBSTITUTE(SUBSTITUTE('Raw data'!G258, "సూ.ఉ.",""),".",":"), "hh:mm:ss"))</f>
        <v>06:17:00</v>
      </c>
      <c r="U258" t="str">
        <f>IF('Raw data'!H258="",U257,TEXT(SUBSTITUTE(SUBSTITUTE('Raw data'!H258, "సూ.అ.",""),".",":") + TIME(12, 0, 0), "hh:mm:ss"))</f>
        <v>17:20:00</v>
      </c>
    </row>
    <row r="259" spans="1:21" x14ac:dyDescent="0.35">
      <c r="A259" s="1">
        <f t="shared" si="134"/>
        <v>45629</v>
      </c>
      <c r="B259">
        <f t="shared" si="135"/>
        <v>38</v>
      </c>
      <c r="C259">
        <f t="shared" si="133"/>
        <v>1</v>
      </c>
      <c r="D259">
        <f t="shared" si="136"/>
        <v>5</v>
      </c>
      <c r="E259">
        <f t="shared" si="137"/>
        <v>12</v>
      </c>
      <c r="F259">
        <f>IFERROR(INDEX(vaaram!$A$1:$A$8, MATCH('Raw data'!B259, vaaram!$D$1:$D$8, 0)), "Not Found")</f>
        <v>3</v>
      </c>
      <c r="G259">
        <f t="shared" si="138"/>
        <v>9</v>
      </c>
      <c r="H259">
        <f t="shared" si="139"/>
        <v>1</v>
      </c>
      <c r="I259">
        <f>IFERROR(INDEX(thidhi!$A$1:$A$16, MATCH('Raw data'!C259, thidhi!$C$1:$C$16, 0)), "Not Found")</f>
        <v>2</v>
      </c>
      <c r="J259" s="2">
        <f t="shared" si="140"/>
        <v>45628.499768518523</v>
      </c>
      <c r="K259" t="str">
        <f>IF('Raw data'!D259 = "పూర్తి", "", _xlfn.LET(
    _xlpm.RawData, 'Raw data'!D259,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A259 + TIME(_xlpm.HourPart, _xlpm.MinutePart, 0),
    _xlpm.AdjustedTime,
        IF(_xlpm.Prefix = "రా",
            IF(OR(_xlpm.HourPart=12,_xlpm.HourPart&lt;HOUR(T260)),A259+1,A259) + TIME(IF(_xlpm.HourPart &lt;= HOUR(T260), _xlpm.HourPart, _xlpm.HourPart + 12), _xlpm.MinutePart, 0),
        IF(_xlpm.Prefix = "తె",
            _xlpm.BaseTime + 1,
        IF(_xlpm.Prefix = "సా",
            A259 + TIME(12 + _xlpm.HourPart, _xlpm.MinutePart, 0),
        IF(LEFT(_xlpm.RawData, 1) = "ప",
            A259 + TIME(IF(AND(_xlpm.HourPart &gt;= HOUR(T260), _xlpm.HourPart &lt;= 12), _xlpm.HourPart, _xlpm.HourPart + 12), _xlpm.MinutePart, 0),
            _xlpm.BaseTime
        )))),
    _xlpm.isDateTime, ISNUMBER(DATEVALUE(K258)),
    _xlpm.adjustedResult,
        IF(AND(_xlpm.isDateTime, TEXT(_xlpm.AdjustedTime, "yyyy-MM-dd HH:mm") &lt; K258),
            _xlpm.AdjustedTime + 1,
            _xlpm.AdjustedTime),
    _xlpm.formattedResult, TEXT(_xlpm.adjustedResult, "yyyy-MM-dd HH:mm"),
    _xlpm.formattedResult
))</f>
        <v>2024-12-03 12:24</v>
      </c>
      <c r="L259" s="4">
        <f t="shared" si="141"/>
        <v>0</v>
      </c>
      <c r="M259">
        <f>IF('Raw data'!D259="పూర్తి",1,0)</f>
        <v>0</v>
      </c>
      <c r="N259">
        <f>IFERROR(INDEX(nakshatram!$A$1:$A$27, MATCH('Raw data'!E259, nakshatram!$C$1:$C$27, 0)), "Not Found")</f>
        <v>19</v>
      </c>
      <c r="O259" s="2">
        <f t="shared" si="142"/>
        <v>45628.660879629628</v>
      </c>
      <c r="P259" s="2" t="str">
        <f>IF('Raw data'!F259 = "పూర్తి", "", _xlfn.LET(
    _xlpm.RawData, 'Raw data'!F259,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A259 + TIME(_xlpm.HourPart, _xlpm.MinutePart, 0),
    _xlpm.AdjustedTime,
        IF(_xlpm.Prefix = "రా",
            IF(OR(_xlpm.HourPart=12,_xlpm.HourPart&lt;HOUR(T260)),A259+1,A259) + TIME(IF(_xlpm.HourPart &lt;= HOUR(T260), _xlpm.HourPart, _xlpm.HourPart + 12), _xlpm.MinutePart, 0),
        IF(_xlpm.Prefix = "తె",
            _xlpm.BaseTime + 1,
        IF(_xlpm.Prefix = "సా",
            A259 + TIME(12 + _xlpm.HourPart, _xlpm.MinutePart, 0),
        IF(LEFT(_xlpm.RawData, 1) = "ప",
            A259 + TIME(IF(AND(_xlpm.HourPart &gt;= HOUR(T260), _xlpm.HourPart &lt;= 12), _xlpm.HourPart, _xlpm.HourPart + 12), _xlpm.MinutePart, 0),
            _xlpm.BaseTime
        )))),
    _xlpm.isDateTime, ISNUMBER(DATEVALUE(P258)),
    _xlpm.adjustedResult,
        IF(AND(_xlpm.isDateTime, TEXT(_xlpm.AdjustedTime, "yyyy-MM-dd HH:mm") &lt; P258),
            _xlpm.AdjustedTime + 1,
            _xlpm.AdjustedTime),
    _xlpm.formattedResult, TEXT(_xlpm.adjustedResult, "yyyy-MM-dd HH:mm"),
    _xlpm.formattedResult
))</f>
        <v>2024-12-03 16:45</v>
      </c>
      <c r="Q259" s="4">
        <f t="shared" si="143"/>
        <v>0</v>
      </c>
      <c r="R259">
        <f>IF('Raw data'!F259="పూర్తి",1,0)</f>
        <v>0</v>
      </c>
      <c r="T259" t="str">
        <f>IF('Raw data'!G259="",T258,TEXT(SUBSTITUTE(SUBSTITUTE('Raw data'!G259, "సూ.ఉ.",""),".",":"), "hh:mm:ss"))</f>
        <v>06:17:00</v>
      </c>
      <c r="U259" t="str">
        <f>IF('Raw data'!H259="",U258,TEXT(SUBSTITUTE(SUBSTITUTE('Raw data'!H259, "సూ.అ.",""),".",":") + TIME(12, 0, 0), "hh:mm:ss"))</f>
        <v>17:20:00</v>
      </c>
    </row>
    <row r="260" spans="1:21" x14ac:dyDescent="0.35">
      <c r="A260" s="1">
        <f t="shared" si="134"/>
        <v>45630</v>
      </c>
      <c r="B260">
        <f t="shared" si="135"/>
        <v>38</v>
      </c>
      <c r="C260">
        <f t="shared" ref="C260:C323" si="144">C259</f>
        <v>1</v>
      </c>
      <c r="D260">
        <f t="shared" si="136"/>
        <v>5</v>
      </c>
      <c r="E260">
        <f t="shared" si="137"/>
        <v>12</v>
      </c>
      <c r="F260">
        <f>IFERROR(INDEX(vaaram!$A$1:$A$8, MATCH('Raw data'!B260, vaaram!$D$1:$D$8, 0)), "Not Found")</f>
        <v>4</v>
      </c>
      <c r="G260">
        <f t="shared" si="138"/>
        <v>9</v>
      </c>
      <c r="H260">
        <f t="shared" si="139"/>
        <v>1</v>
      </c>
      <c r="I260">
        <f>IFERROR(INDEX(thidhi!$A$1:$A$16, MATCH('Raw data'!C260, thidhi!$C$1:$C$16, 0)), "Not Found")</f>
        <v>3</v>
      </c>
      <c r="J260" s="2">
        <f t="shared" si="140"/>
        <v>45629.517824074079</v>
      </c>
      <c r="K260" t="str">
        <f>IF('Raw data'!D260 = "పూర్తి", "", _xlfn.LET(
    _xlpm.RawData, 'Raw data'!D260,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A260 + TIME(_xlpm.HourPart, _xlpm.MinutePart, 0),
    _xlpm.AdjustedTime,
        IF(_xlpm.Prefix = "రా",
            IF(OR(_xlpm.HourPart=12,_xlpm.HourPart&lt;HOUR(T261)),A260+1,A260) + TIME(IF(_xlpm.HourPart &lt;= HOUR(T261), _xlpm.HourPart, _xlpm.HourPart + 12), _xlpm.MinutePart, 0),
        IF(_xlpm.Prefix = "తె",
            _xlpm.BaseTime + 1,
        IF(_xlpm.Prefix = "సా",
            A260 + TIME(12 + _xlpm.HourPart, _xlpm.MinutePart, 0),
        IF(LEFT(_xlpm.RawData, 1) = "ప",
            A260 + TIME(IF(AND(_xlpm.HourPart &gt;= HOUR(T261), _xlpm.HourPart &lt;= 12), _xlpm.HourPart, _xlpm.HourPart + 12), _xlpm.MinutePart, 0),
            _xlpm.BaseTime
        )))),
    _xlpm.isDateTime, ISNUMBER(DATEVALUE(K259)),
    _xlpm.adjustedResult,
        IF(AND(_xlpm.isDateTime, TEXT(_xlpm.AdjustedTime, "yyyy-MM-dd HH:mm") &lt; K259),
            _xlpm.AdjustedTime + 1,
            _xlpm.AdjustedTime),
    _xlpm.formattedResult, TEXT(_xlpm.adjustedResult, "yyyy-MM-dd HH:mm"),
    _xlpm.formattedResult
))</f>
        <v>2024-12-04 12:21</v>
      </c>
      <c r="L260" s="4">
        <f t="shared" si="141"/>
        <v>0</v>
      </c>
      <c r="M260">
        <f>IF('Raw data'!D260="పూర్తి",1,0)</f>
        <v>0</v>
      </c>
      <c r="N260">
        <f>IFERROR(INDEX(nakshatram!$A$1:$A$27, MATCH('Raw data'!E260, nakshatram!$C$1:$C$27, 0)), "Not Found")</f>
        <v>20</v>
      </c>
      <c r="O260" s="2">
        <f t="shared" si="142"/>
        <v>45629.699074074073</v>
      </c>
      <c r="P260" s="2" t="str">
        <f>IF('Raw data'!F260 = "పూర్తి", "", _xlfn.LET(
    _xlpm.RawData, 'Raw data'!F260,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A260 + TIME(_xlpm.HourPart, _xlpm.MinutePart, 0),
    _xlpm.AdjustedTime,
        IF(_xlpm.Prefix = "రా",
            IF(OR(_xlpm.HourPart=12,_xlpm.HourPart&lt;HOUR(T261)),A260+1,A260) + TIME(IF(_xlpm.HourPart &lt;= HOUR(T261), _xlpm.HourPart, _xlpm.HourPart + 12), _xlpm.MinutePart, 0),
        IF(_xlpm.Prefix = "తె",
            _xlpm.BaseTime + 1,
        IF(_xlpm.Prefix = "సా",
            A260 + TIME(12 + _xlpm.HourPart, _xlpm.MinutePart, 0),
        IF(LEFT(_xlpm.RawData, 1) = "ప",
            A260 + TIME(IF(AND(_xlpm.HourPart &gt;= HOUR(T261), _xlpm.HourPart &lt;= 12), _xlpm.HourPart, _xlpm.HourPart + 12), _xlpm.MinutePart, 0),
            _xlpm.BaseTime
        )))),
    _xlpm.isDateTime, ISNUMBER(DATEVALUE(P259)),
    _xlpm.adjustedResult,
        IF(AND(_xlpm.isDateTime, TEXT(_xlpm.AdjustedTime, "yyyy-MM-dd HH:mm") &lt; P259),
            _xlpm.AdjustedTime + 1,
            _xlpm.AdjustedTime),
    _xlpm.formattedResult, TEXT(_xlpm.adjustedResult, "yyyy-MM-dd HH:mm"),
    _xlpm.formattedResult
))</f>
        <v>2024-12-04 17:11</v>
      </c>
      <c r="Q260" s="4">
        <f t="shared" si="143"/>
        <v>0</v>
      </c>
      <c r="R260">
        <f>IF('Raw data'!F260="పూర్తి",1,0)</f>
        <v>0</v>
      </c>
      <c r="T260" t="str">
        <f>IF('Raw data'!G260="",T259,TEXT(SUBSTITUTE(SUBSTITUTE('Raw data'!G260, "సూ.ఉ.",""),".",":"), "hh:mm:ss"))</f>
        <v>06:19:00</v>
      </c>
      <c r="U260" t="str">
        <f>IF('Raw data'!H260="",U259,TEXT(SUBSTITUTE(SUBSTITUTE('Raw data'!H260, "సూ.అ.",""),".",":") + TIME(12, 0, 0), "hh:mm:ss"))</f>
        <v>17:20:00</v>
      </c>
    </row>
    <row r="261" spans="1:21" x14ac:dyDescent="0.35">
      <c r="A261" s="1">
        <f t="shared" si="134"/>
        <v>45631</v>
      </c>
      <c r="B261">
        <f t="shared" si="135"/>
        <v>38</v>
      </c>
      <c r="C261">
        <f t="shared" si="144"/>
        <v>1</v>
      </c>
      <c r="D261">
        <f t="shared" si="136"/>
        <v>5</v>
      </c>
      <c r="E261">
        <f t="shared" si="137"/>
        <v>12</v>
      </c>
      <c r="F261">
        <f>IFERROR(INDEX(vaaram!$A$1:$A$8, MATCH('Raw data'!B261, vaaram!$D$1:$D$8, 0)), "Not Found")</f>
        <v>5</v>
      </c>
      <c r="G261">
        <f t="shared" si="138"/>
        <v>9</v>
      </c>
      <c r="H261">
        <f t="shared" si="139"/>
        <v>1</v>
      </c>
      <c r="I261">
        <f>IFERROR(INDEX(thidhi!$A$1:$A$16, MATCH('Raw data'!C261, thidhi!$C$1:$C$16, 0)), "Not Found")</f>
        <v>4</v>
      </c>
      <c r="J261" s="2">
        <f t="shared" si="140"/>
        <v>45630.515740740739</v>
      </c>
      <c r="K261" t="str">
        <f>IF('Raw data'!D261 = "పూర్తి", "", _xlfn.LET(
    _xlpm.RawData, 'Raw data'!D261,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A261 + TIME(_xlpm.HourPart, _xlpm.MinutePart, 0),
    _xlpm.AdjustedTime,
        IF(_xlpm.Prefix = "రా",
            IF(OR(_xlpm.HourPart=12,_xlpm.HourPart&lt;HOUR(T262)),A261+1,A261) + TIME(IF(_xlpm.HourPart &lt;= HOUR(T262), _xlpm.HourPart, _xlpm.HourPart + 12), _xlpm.MinutePart, 0),
        IF(_xlpm.Prefix = "తె",
            _xlpm.BaseTime + 1,
        IF(_xlpm.Prefix = "సా",
            A261 + TIME(12 + _xlpm.HourPart, _xlpm.MinutePart, 0),
        IF(LEFT(_xlpm.RawData, 1) = "ప",
            A261 + TIME(IF(AND(_xlpm.HourPart &gt;= HOUR(T262), _xlpm.HourPart &lt;= 12), _xlpm.HourPart, _xlpm.HourPart + 12), _xlpm.MinutePart, 0),
            _xlpm.BaseTime
        )))),
    _xlpm.isDateTime, ISNUMBER(DATEVALUE(K260)),
    _xlpm.adjustedResult,
        IF(AND(_xlpm.isDateTime, TEXT(_xlpm.AdjustedTime, "yyyy-MM-dd HH:mm") &lt; K260),
            _xlpm.AdjustedTime + 1,
            _xlpm.AdjustedTime),
    _xlpm.formattedResult, TEXT(_xlpm.adjustedResult, "yyyy-MM-dd HH:mm"),
    _xlpm.formattedResult
))</f>
        <v>2024-12-05 11:49</v>
      </c>
      <c r="L261" s="4">
        <f t="shared" si="141"/>
        <v>0</v>
      </c>
      <c r="M261">
        <f>IF('Raw data'!D261="పూర్తి",1,0)</f>
        <v>0</v>
      </c>
      <c r="N261">
        <f>IFERROR(INDEX(nakshatram!$A$1:$A$27, MATCH('Raw data'!E261, nakshatram!$C$1:$C$27, 0)), "Not Found")</f>
        <v>21</v>
      </c>
      <c r="O261" s="2">
        <f t="shared" si="142"/>
        <v>45630.717129629629</v>
      </c>
      <c r="P261" s="2" t="str">
        <f>IF('Raw data'!F261 = "పూర్తి", "", _xlfn.LET(
    _xlpm.RawData, 'Raw data'!F261,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A261 + TIME(_xlpm.HourPart, _xlpm.MinutePart, 0),
    _xlpm.AdjustedTime,
        IF(_xlpm.Prefix = "రా",
            IF(OR(_xlpm.HourPart=12,_xlpm.HourPart&lt;HOUR(T262)),A261+1,A261) + TIME(IF(_xlpm.HourPart &lt;= HOUR(T262), _xlpm.HourPart, _xlpm.HourPart + 12), _xlpm.MinutePart, 0),
        IF(_xlpm.Prefix = "తె",
            _xlpm.BaseTime + 1,
        IF(_xlpm.Prefix = "సా",
            A261 + TIME(12 + _xlpm.HourPart, _xlpm.MinutePart, 0),
        IF(LEFT(_xlpm.RawData, 1) = "ప",
            A261 + TIME(IF(AND(_xlpm.HourPart &gt;= HOUR(T262), _xlpm.HourPart &lt;= 12), _xlpm.HourPart, _xlpm.HourPart + 12), _xlpm.MinutePart, 0),
            _xlpm.BaseTime
        )))),
    _xlpm.isDateTime, ISNUMBER(DATEVALUE(P260)),
    _xlpm.adjustedResult,
        IF(AND(_xlpm.isDateTime, TEXT(_xlpm.AdjustedTime, "yyyy-MM-dd HH:mm") &lt; P260),
            _xlpm.AdjustedTime + 1,
            _xlpm.AdjustedTime),
    _xlpm.formattedResult, TEXT(_xlpm.adjustedResult, "yyyy-MM-dd HH:mm"),
    _xlpm.formattedResult
))</f>
        <v>2024-12-05 17:09</v>
      </c>
      <c r="Q261" s="4">
        <f t="shared" si="143"/>
        <v>0</v>
      </c>
      <c r="R261">
        <f>IF('Raw data'!F261="పూర్తి",1,0)</f>
        <v>0</v>
      </c>
      <c r="T261" t="str">
        <f>IF('Raw data'!G261="",T260,TEXT(SUBSTITUTE(SUBSTITUTE('Raw data'!G261, "సూ.ఉ.",""),".",":"), "hh:mm:ss"))</f>
        <v>06:20:00</v>
      </c>
      <c r="U261" t="str">
        <f>IF('Raw data'!H261="",U260,TEXT(SUBSTITUTE(SUBSTITUTE('Raw data'!H261, "సూ.అ.",""),".",":") + TIME(12, 0, 0), "hh:mm:ss"))</f>
        <v>17:21:00</v>
      </c>
    </row>
    <row r="262" spans="1:21" x14ac:dyDescent="0.35">
      <c r="A262" s="1">
        <f t="shared" si="134"/>
        <v>45632</v>
      </c>
      <c r="B262">
        <f t="shared" si="135"/>
        <v>38</v>
      </c>
      <c r="C262">
        <f t="shared" si="144"/>
        <v>1</v>
      </c>
      <c r="D262">
        <f t="shared" si="136"/>
        <v>5</v>
      </c>
      <c r="E262">
        <f t="shared" si="137"/>
        <v>12</v>
      </c>
      <c r="F262">
        <f>IFERROR(INDEX(vaaram!$A$1:$A$8, MATCH('Raw data'!B262, vaaram!$D$1:$D$8, 0)), "Not Found")</f>
        <v>6</v>
      </c>
      <c r="G262">
        <f t="shared" si="138"/>
        <v>9</v>
      </c>
      <c r="H262">
        <f t="shared" si="139"/>
        <v>1</v>
      </c>
      <c r="I262">
        <f>IFERROR(INDEX(thidhi!$A$1:$A$16, MATCH('Raw data'!C262, thidhi!$C$1:$C$16, 0)), "Not Found")</f>
        <v>5</v>
      </c>
      <c r="J262" s="2">
        <f t="shared" si="140"/>
        <v>45631.493518518517</v>
      </c>
      <c r="K262" t="str">
        <f>IF('Raw data'!D262 = "పూర్తి", "", _xlfn.LET(
    _xlpm.RawData, 'Raw data'!D262,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A262 + TIME(_xlpm.HourPart, _xlpm.MinutePart, 0),
    _xlpm.AdjustedTime,
        IF(_xlpm.Prefix = "రా",
            IF(OR(_xlpm.HourPart=12,_xlpm.HourPart&lt;HOUR(T263)),A262+1,A262) + TIME(IF(_xlpm.HourPart &lt;= HOUR(T263), _xlpm.HourPart, _xlpm.HourPart + 12), _xlpm.MinutePart, 0),
        IF(_xlpm.Prefix = "తె",
            _xlpm.BaseTime + 1,
        IF(_xlpm.Prefix = "సా",
            A262 + TIME(12 + _xlpm.HourPart, _xlpm.MinutePart, 0),
        IF(LEFT(_xlpm.RawData, 1) = "ప",
            A262 + TIME(IF(AND(_xlpm.HourPart &gt;= HOUR(T263), _xlpm.HourPart &lt;= 12), _xlpm.HourPart, _xlpm.HourPart + 12), _xlpm.MinutePart, 0),
            _xlpm.BaseTime
        )))),
    _xlpm.isDateTime, ISNUMBER(DATEVALUE(K261)),
    _xlpm.adjustedResult,
        IF(AND(_xlpm.isDateTime, TEXT(_xlpm.AdjustedTime, "yyyy-MM-dd HH:mm") &lt; K261),
            _xlpm.AdjustedTime + 1,
            _xlpm.AdjustedTime),
    _xlpm.formattedResult, TEXT(_xlpm.adjustedResult, "yyyy-MM-dd HH:mm"),
    _xlpm.formattedResult
))</f>
        <v>2024-12-06 10:48</v>
      </c>
      <c r="L262" s="4">
        <f t="shared" si="141"/>
        <v>0</v>
      </c>
      <c r="M262">
        <f>IF('Raw data'!D262="పూర్తి",1,0)</f>
        <v>0</v>
      </c>
      <c r="N262">
        <f>IFERROR(INDEX(nakshatram!$A$1:$A$27, MATCH('Raw data'!E262, nakshatram!$C$1:$C$27, 0)), "Not Found")</f>
        <v>22</v>
      </c>
      <c r="O262" s="2">
        <f t="shared" si="142"/>
        <v>45631.715740740743</v>
      </c>
      <c r="P262" s="2" t="str">
        <f>IF('Raw data'!F262 = "పూర్తి", "", _xlfn.LET(
    _xlpm.RawData, 'Raw data'!F262,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A262 + TIME(_xlpm.HourPart, _xlpm.MinutePart, 0),
    _xlpm.AdjustedTime,
        IF(_xlpm.Prefix = "రా",
            IF(OR(_xlpm.HourPart=12,_xlpm.HourPart&lt;HOUR(T263)),A262+1,A262) + TIME(IF(_xlpm.HourPart &lt;= HOUR(T263), _xlpm.HourPart, _xlpm.HourPart + 12), _xlpm.MinutePart, 0),
        IF(_xlpm.Prefix = "తె",
            _xlpm.BaseTime + 1,
        IF(_xlpm.Prefix = "సా",
            A262 + TIME(12 + _xlpm.HourPart, _xlpm.MinutePart, 0),
        IF(LEFT(_xlpm.RawData, 1) = "ప",
            A262 + TIME(IF(AND(_xlpm.HourPart &gt;= HOUR(T263), _xlpm.HourPart &lt;= 12), _xlpm.HourPart, _xlpm.HourPart + 12), _xlpm.MinutePart, 0),
            _xlpm.BaseTime
        )))),
    _xlpm.isDateTime, ISNUMBER(DATEVALUE(P261)),
    _xlpm.adjustedResult,
        IF(AND(_xlpm.isDateTime, TEXT(_xlpm.AdjustedTime, "yyyy-MM-dd HH:mm") &lt; P261),
            _xlpm.AdjustedTime + 1,
            _xlpm.AdjustedTime),
    _xlpm.formattedResult, TEXT(_xlpm.adjustedResult, "yyyy-MM-dd HH:mm"),
    _xlpm.formattedResult
))</f>
        <v>2024-12-06 16:40</v>
      </c>
      <c r="Q262" s="4">
        <f t="shared" si="143"/>
        <v>0</v>
      </c>
      <c r="R262">
        <f>IF('Raw data'!F262="పూర్తి",1,0)</f>
        <v>0</v>
      </c>
      <c r="T262" t="str">
        <f>IF('Raw data'!G262="",T261,TEXT(SUBSTITUTE(SUBSTITUTE('Raw data'!G262, "సూ.ఉ.",""),".",":"), "hh:mm:ss"))</f>
        <v>06:20:00</v>
      </c>
      <c r="U262" t="str">
        <f>IF('Raw data'!H262="",U261,TEXT(SUBSTITUTE(SUBSTITUTE('Raw data'!H262, "సూ.అ.",""),".",":") + TIME(12, 0, 0), "hh:mm:ss"))</f>
        <v>17:21:00</v>
      </c>
    </row>
    <row r="263" spans="1:21" x14ac:dyDescent="0.35">
      <c r="A263" s="1">
        <f t="shared" si="134"/>
        <v>45633</v>
      </c>
      <c r="B263">
        <f t="shared" si="135"/>
        <v>38</v>
      </c>
      <c r="C263">
        <f t="shared" si="144"/>
        <v>1</v>
      </c>
      <c r="D263">
        <f t="shared" si="136"/>
        <v>5</v>
      </c>
      <c r="E263">
        <f t="shared" si="137"/>
        <v>12</v>
      </c>
      <c r="F263">
        <f>IFERROR(INDEX(vaaram!$A$1:$A$8, MATCH('Raw data'!B263, vaaram!$D$1:$D$8, 0)), "Not Found")</f>
        <v>7</v>
      </c>
      <c r="G263">
        <f t="shared" si="138"/>
        <v>9</v>
      </c>
      <c r="H263">
        <f t="shared" si="139"/>
        <v>1</v>
      </c>
      <c r="I263">
        <f>IFERROR(INDEX(thidhi!$A$1:$A$16, MATCH('Raw data'!C263, thidhi!$C$1:$C$16, 0)), "Not Found")</f>
        <v>6</v>
      </c>
      <c r="J263" s="2">
        <f t="shared" si="140"/>
        <v>45632.451157407406</v>
      </c>
      <c r="K263" t="str">
        <f>IF('Raw data'!D263 = "పూర్తి", "", _xlfn.LET(
    _xlpm.RawData, 'Raw data'!D263,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A263 + TIME(_xlpm.HourPart, _xlpm.MinutePart, 0),
    _xlpm.AdjustedTime,
        IF(_xlpm.Prefix = "రా",
            IF(OR(_xlpm.HourPart=12,_xlpm.HourPart&lt;HOUR(T264)),A263+1,A263) + TIME(IF(_xlpm.HourPart &lt;= HOUR(T264), _xlpm.HourPart, _xlpm.HourPart + 12), _xlpm.MinutePart, 0),
        IF(_xlpm.Prefix = "తె",
            _xlpm.BaseTime + 1,
        IF(_xlpm.Prefix = "సా",
            A263 + TIME(12 + _xlpm.HourPart, _xlpm.MinutePart, 0),
        IF(LEFT(_xlpm.RawData, 1) = "ప",
            A263 + TIME(IF(AND(_xlpm.HourPart &gt;= HOUR(T264), _xlpm.HourPart &lt;= 12), _xlpm.HourPart, _xlpm.HourPart + 12), _xlpm.MinutePart, 0),
            _xlpm.BaseTime
        )))),
    _xlpm.isDateTime, ISNUMBER(DATEVALUE(K262)),
    _xlpm.adjustedResult,
        IF(AND(_xlpm.isDateTime, TEXT(_xlpm.AdjustedTime, "yyyy-MM-dd HH:mm") &lt; K262),
            _xlpm.AdjustedTime + 1,
            _xlpm.AdjustedTime),
    _xlpm.formattedResult, TEXT(_xlpm.adjustedResult, "yyyy-MM-dd HH:mm"),
    _xlpm.formattedResult
))</f>
        <v>2024-12-07 09:25</v>
      </c>
      <c r="L263" s="4">
        <f t="shared" si="141"/>
        <v>0</v>
      </c>
      <c r="M263">
        <f>IF('Raw data'!D263="పూర్తి",1,0)</f>
        <v>0</v>
      </c>
      <c r="N263">
        <f>IFERROR(INDEX(nakshatram!$A$1:$A$27, MATCH('Raw data'!E263, nakshatram!$C$1:$C$27, 0)), "Not Found")</f>
        <v>23</v>
      </c>
      <c r="O263" s="2">
        <f t="shared" si="142"/>
        <v>45632.695601851854</v>
      </c>
      <c r="P263" s="2" t="str">
        <f>IF('Raw data'!F263 = "పూర్తి", "", _xlfn.LET(
    _xlpm.RawData, 'Raw data'!F263,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A263 + TIME(_xlpm.HourPart, _xlpm.MinutePart, 0),
    _xlpm.AdjustedTime,
        IF(_xlpm.Prefix = "రా",
            IF(OR(_xlpm.HourPart=12,_xlpm.HourPart&lt;HOUR(T264)),A263+1,A263) + TIME(IF(_xlpm.HourPart &lt;= HOUR(T264), _xlpm.HourPart, _xlpm.HourPart + 12), _xlpm.MinutePart, 0),
        IF(_xlpm.Prefix = "తె",
            _xlpm.BaseTime + 1,
        IF(_xlpm.Prefix = "సా",
            A263 + TIME(12 + _xlpm.HourPart, _xlpm.MinutePart, 0),
        IF(LEFT(_xlpm.RawData, 1) = "ప",
            A263 + TIME(IF(AND(_xlpm.HourPart &gt;= HOUR(T264), _xlpm.HourPart &lt;= 12), _xlpm.HourPart, _xlpm.HourPart + 12), _xlpm.MinutePart, 0),
            _xlpm.BaseTime
        )))),
    _xlpm.isDateTime, ISNUMBER(DATEVALUE(P262)),
    _xlpm.adjustedResult,
        IF(AND(_xlpm.isDateTime, TEXT(_xlpm.AdjustedTime, "yyyy-MM-dd HH:mm") &lt; P262),
            _xlpm.AdjustedTime + 1,
            _xlpm.AdjustedTime),
    _xlpm.formattedResult, TEXT(_xlpm.adjustedResult, "yyyy-MM-dd HH:mm"),
    _xlpm.formattedResult
))</f>
        <v>2024-12-07 15:50</v>
      </c>
      <c r="Q263" s="4">
        <f t="shared" si="143"/>
        <v>0</v>
      </c>
      <c r="R263">
        <f>IF('Raw data'!F263="పూర్తి",1,0)</f>
        <v>0</v>
      </c>
      <c r="T263" t="str">
        <f>IF('Raw data'!G263="",T262,TEXT(SUBSTITUTE(SUBSTITUTE('Raw data'!G263, "సూ.ఉ.",""),".",":"), "hh:mm:ss"))</f>
        <v>06:21:00</v>
      </c>
      <c r="U263" t="str">
        <f>IF('Raw data'!H263="",U262,TEXT(SUBSTITUTE(SUBSTITUTE('Raw data'!H263, "సూ.అ.",""),".",":") + TIME(12, 0, 0), "hh:mm:ss"))</f>
        <v>17:21:00</v>
      </c>
    </row>
    <row r="264" spans="1:21" x14ac:dyDescent="0.35">
      <c r="A264" s="1">
        <f t="shared" si="134"/>
        <v>45634</v>
      </c>
      <c r="B264">
        <f t="shared" si="135"/>
        <v>38</v>
      </c>
      <c r="C264">
        <f t="shared" si="144"/>
        <v>1</v>
      </c>
      <c r="D264">
        <f t="shared" si="136"/>
        <v>5</v>
      </c>
      <c r="E264">
        <f t="shared" si="137"/>
        <v>12</v>
      </c>
      <c r="F264">
        <f>IFERROR(INDEX(vaaram!$A$1:$A$8, MATCH('Raw data'!B264, vaaram!$D$1:$D$8, 0)), "Not Found")</f>
        <v>1</v>
      </c>
      <c r="G264">
        <f t="shared" si="138"/>
        <v>9</v>
      </c>
      <c r="H264">
        <f t="shared" si="139"/>
        <v>1</v>
      </c>
      <c r="I264">
        <f>IFERROR(INDEX(thidhi!$A$1:$A$16, MATCH('Raw data'!C264, thidhi!$C$1:$C$16, 0)), "Not Found")</f>
        <v>7</v>
      </c>
      <c r="J264" s="2">
        <f t="shared" si="140"/>
        <v>45633.393518518518</v>
      </c>
      <c r="K264" t="str">
        <f>IF('Raw data'!D264 = "పూర్తి", "", _xlfn.LET(
    _xlpm.RawData, 'Raw data'!D264,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A264 + TIME(_xlpm.HourPart, _xlpm.MinutePart, 0),
    _xlpm.AdjustedTime,
        IF(_xlpm.Prefix = "రా",
            IF(OR(_xlpm.HourPart=12,_xlpm.HourPart&lt;HOUR(T265)),A264+1,A264) + TIME(IF(_xlpm.HourPart &lt;= HOUR(T265), _xlpm.HourPart, _xlpm.HourPart + 12), _xlpm.MinutePart, 0),
        IF(_xlpm.Prefix = "తె",
            _xlpm.BaseTime + 1,
        IF(_xlpm.Prefix = "సా",
            A264 + TIME(12 + _xlpm.HourPart, _xlpm.MinutePart, 0),
        IF(LEFT(_xlpm.RawData, 1) = "ప",
            A264 + TIME(IF(AND(_xlpm.HourPart &gt;= HOUR(T265), _xlpm.HourPart &lt;= 12), _xlpm.HourPart, _xlpm.HourPart + 12), _xlpm.MinutePart, 0),
            _xlpm.BaseTime
        )))),
    _xlpm.isDateTime, ISNUMBER(DATEVALUE(K263)),
    _xlpm.adjustedResult,
        IF(AND(_xlpm.isDateTime, TEXT(_xlpm.AdjustedTime, "yyyy-MM-dd HH:mm") &lt; K263),
            _xlpm.AdjustedTime + 1,
            _xlpm.AdjustedTime),
    _xlpm.formattedResult, TEXT(_xlpm.adjustedResult, "yyyy-MM-dd HH:mm"),
    _xlpm.formattedResult
))</f>
        <v>2024-12-08 07:40</v>
      </c>
      <c r="L264" s="4">
        <f t="shared" si="141"/>
        <v>1</v>
      </c>
      <c r="M264">
        <f>IF('Raw data'!D264="పూర్తి",1,0)</f>
        <v>0</v>
      </c>
      <c r="N264">
        <f>IFERROR(INDEX(nakshatram!$A$1:$A$27, MATCH('Raw data'!E264, nakshatram!$C$1:$C$27, 0)), "Not Found")</f>
        <v>24</v>
      </c>
      <c r="O264" s="2">
        <f t="shared" si="142"/>
        <v>45633.660879629628</v>
      </c>
      <c r="P264" s="2" t="str">
        <f>IF('Raw data'!F264 = "పూర్తి", "", _xlfn.LET(
    _xlpm.RawData, 'Raw data'!F264,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A264 + TIME(_xlpm.HourPart, _xlpm.MinutePart, 0),
    _xlpm.AdjustedTime,
        IF(_xlpm.Prefix = "రా",
            IF(OR(_xlpm.HourPart=12,_xlpm.HourPart&lt;HOUR(T265)),A264+1,A264) + TIME(IF(_xlpm.HourPart &lt;= HOUR(T265), _xlpm.HourPart, _xlpm.HourPart + 12), _xlpm.MinutePart, 0),
        IF(_xlpm.Prefix = "తె",
            _xlpm.BaseTime + 1,
        IF(_xlpm.Prefix = "సా",
            A264 + TIME(12 + _xlpm.HourPart, _xlpm.MinutePart, 0),
        IF(LEFT(_xlpm.RawData, 1) = "ప",
            A264 + TIME(IF(AND(_xlpm.HourPart &gt;= HOUR(T265), _xlpm.HourPart &lt;= 12), _xlpm.HourPart, _xlpm.HourPart + 12), _xlpm.MinutePart, 0),
            _xlpm.BaseTime
        )))),
    _xlpm.isDateTime, ISNUMBER(DATEVALUE(P263)),
    _xlpm.adjustedResult,
        IF(AND(_xlpm.isDateTime, TEXT(_xlpm.AdjustedTime, "yyyy-MM-dd HH:mm") &lt; P263),
            _xlpm.AdjustedTime + 1,
            _xlpm.AdjustedTime),
    _xlpm.formattedResult, TEXT(_xlpm.adjustedResult, "yyyy-MM-dd HH:mm"),
    _xlpm.formattedResult
))</f>
        <v>2024-12-08 14:40</v>
      </c>
      <c r="Q264" s="4">
        <f t="shared" si="143"/>
        <v>0</v>
      </c>
      <c r="R264">
        <f>IF('Raw data'!F264="పూర్తి",1,0)</f>
        <v>0</v>
      </c>
      <c r="T264" t="str">
        <f>IF('Raw data'!G264="",T263,TEXT(SUBSTITUTE(SUBSTITUTE('Raw data'!G264, "సూ.ఉ.",""),".",":"), "hh:mm:ss"))</f>
        <v>06:22:00</v>
      </c>
      <c r="U264" t="str">
        <f>IF('Raw data'!H264="",U263,TEXT(SUBSTITUTE(SUBSTITUTE('Raw data'!H264, "సూ.అ.",""),".",":") + TIME(12, 0, 0), "hh:mm:ss"))</f>
        <v>17:22:00</v>
      </c>
    </row>
    <row r="265" spans="1:21" x14ac:dyDescent="0.35">
      <c r="A265" s="1">
        <f t="shared" si="134"/>
        <v>45634</v>
      </c>
      <c r="B265">
        <f t="shared" si="135"/>
        <v>38</v>
      </c>
      <c r="C265">
        <f t="shared" si="144"/>
        <v>1</v>
      </c>
      <c r="D265">
        <f t="shared" si="136"/>
        <v>5</v>
      </c>
      <c r="E265">
        <f t="shared" si="137"/>
        <v>12</v>
      </c>
      <c r="F265">
        <f>IFERROR(INDEX(vaaram!$A$1:$A$8, MATCH('Raw data'!B265, vaaram!$D$1:$D$8, 0)), "Not Found")</f>
        <v>1</v>
      </c>
      <c r="G265">
        <f t="shared" si="138"/>
        <v>9</v>
      </c>
      <c r="H265">
        <f t="shared" si="139"/>
        <v>1</v>
      </c>
      <c r="I265">
        <f>IFERROR(INDEX(thidhi!$A$1:$A$16, MATCH('Raw data'!C265, thidhi!$C$1:$C$16, 0)), "Not Found")</f>
        <v>8</v>
      </c>
      <c r="J265" s="2">
        <f t="shared" si="140"/>
        <v>45634.320601851854</v>
      </c>
      <c r="K265" t="str">
        <f>IF('Raw data'!D265 = "పూర్తి", "", _xlfn.LET(
    _xlpm.RawData, 'Raw data'!D265,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A265 + TIME(_xlpm.HourPart, _xlpm.MinutePart, 0),
    _xlpm.AdjustedTime,
        IF(_xlpm.Prefix = "రా",
            IF(OR(_xlpm.HourPart=12,_xlpm.HourPart&lt;HOUR(T266)),A265+1,A265) + TIME(IF(_xlpm.HourPart &lt;= HOUR(T266), _xlpm.HourPart, _xlpm.HourPart + 12), _xlpm.MinutePart, 0),
        IF(_xlpm.Prefix = "తె",
            _xlpm.BaseTime + 1,
        IF(_xlpm.Prefix = "సా",
            A265 + TIME(12 + _xlpm.HourPart, _xlpm.MinutePart, 0),
        IF(LEFT(_xlpm.RawData, 1) = "ప",
            A265 + TIME(IF(AND(_xlpm.HourPart &gt;= HOUR(T266), _xlpm.HourPart &lt;= 12), _xlpm.HourPart, _xlpm.HourPart + 12), _xlpm.MinutePart, 0),
            _xlpm.BaseTime
        )))),
    _xlpm.isDateTime, ISNUMBER(DATEVALUE(K264)),
    _xlpm.adjustedResult,
        IF(AND(_xlpm.isDateTime, TEXT(_xlpm.AdjustedTime, "yyyy-MM-dd HH:mm") &lt; K264),
            _xlpm.AdjustedTime + 1,
            _xlpm.AdjustedTime),
    _xlpm.formattedResult, TEXT(_xlpm.adjustedResult, "yyyy-MM-dd HH:mm"),
    _xlpm.formattedResult
))</f>
        <v>2024-12-09 05:36</v>
      </c>
      <c r="L265" s="4">
        <f t="shared" si="141"/>
        <v>0</v>
      </c>
      <c r="M265">
        <f>IF('Raw data'!D265="పూర్తి",1,0)</f>
        <v>0</v>
      </c>
      <c r="N265">
        <f>IFERROR(INDEX(nakshatram!$A$1:$A$27, MATCH('Raw data'!E265, nakshatram!$C$1:$C$27, 0)), "Not Found")</f>
        <v>24</v>
      </c>
      <c r="O265" s="2">
        <f t="shared" si="142"/>
        <v>45633.660879629628</v>
      </c>
      <c r="P265" s="2" t="str">
        <f>IF('Raw data'!F265 = "పూర్తి", "", _xlfn.LET(
    _xlpm.RawData, 'Raw data'!F265,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A265 + TIME(_xlpm.HourPart, _xlpm.MinutePart, 0),
    _xlpm.AdjustedTime,
        IF(_xlpm.Prefix = "రా",
            IF(OR(_xlpm.HourPart=12,_xlpm.HourPart&lt;HOUR(T266)),A265+1,A265) + TIME(IF(_xlpm.HourPart &lt;= HOUR(T266), _xlpm.HourPart, _xlpm.HourPart + 12), _xlpm.MinutePart, 0),
        IF(_xlpm.Prefix = "తె",
            _xlpm.BaseTime + 1,
        IF(_xlpm.Prefix = "సా",
            A265 + TIME(12 + _xlpm.HourPart, _xlpm.MinutePart, 0),
        IF(LEFT(_xlpm.RawData, 1) = "ప",
            A265 + TIME(IF(AND(_xlpm.HourPart &gt;= HOUR(T266), _xlpm.HourPart &lt;= 12), _xlpm.HourPart, _xlpm.HourPart + 12), _xlpm.MinutePart, 0),
            _xlpm.BaseTime
        )))),
    _xlpm.isDateTime, ISNUMBER(DATEVALUE(P264)),
    _xlpm.adjustedResult,
        IF(AND(_xlpm.isDateTime, TEXT(_xlpm.AdjustedTime, "yyyy-MM-dd HH:mm") &lt; P264),
            _xlpm.AdjustedTime + 1,
            _xlpm.AdjustedTime),
    _xlpm.formattedResult, TEXT(_xlpm.adjustedResult, "yyyy-MM-dd HH:mm"),
    _xlpm.formattedResult
))</f>
        <v>2024-12-08 14:40</v>
      </c>
      <c r="Q265" s="4">
        <f t="shared" si="143"/>
        <v>0</v>
      </c>
      <c r="R265">
        <f>IF('Raw data'!F265="పూర్తి",1,0)</f>
        <v>0</v>
      </c>
      <c r="T265" t="str">
        <f>IF('Raw data'!G265="",T264,TEXT(SUBSTITUTE(SUBSTITUTE('Raw data'!G265, "సూ.ఉ.",""),".",":"), "hh:mm:ss"))</f>
        <v>06:22:00</v>
      </c>
      <c r="U265" t="str">
        <f>IF('Raw data'!H265="",U264,TEXT(SUBSTITUTE(SUBSTITUTE('Raw data'!H265, "సూ.అ.",""),".",":") + TIME(12, 0, 0), "hh:mm:ss"))</f>
        <v>17:22:00</v>
      </c>
    </row>
    <row r="266" spans="1:21" x14ac:dyDescent="0.35">
      <c r="A266" s="1">
        <f t="shared" si="134"/>
        <v>45635</v>
      </c>
      <c r="B266">
        <f t="shared" si="135"/>
        <v>38</v>
      </c>
      <c r="C266">
        <f t="shared" si="144"/>
        <v>1</v>
      </c>
      <c r="D266">
        <f t="shared" si="136"/>
        <v>5</v>
      </c>
      <c r="E266">
        <f t="shared" si="137"/>
        <v>12</v>
      </c>
      <c r="F266">
        <f>IFERROR(INDEX(vaaram!$A$1:$A$8, MATCH('Raw data'!B266, vaaram!$D$1:$D$8, 0)), "Not Found")</f>
        <v>2</v>
      </c>
      <c r="G266">
        <f t="shared" si="138"/>
        <v>9</v>
      </c>
      <c r="H266">
        <f t="shared" si="139"/>
        <v>1</v>
      </c>
      <c r="I266">
        <f>IFERROR(INDEX(thidhi!$A$1:$A$16, MATCH('Raw data'!C266, thidhi!$C$1:$C$16, 0)), "Not Found")</f>
        <v>9</v>
      </c>
      <c r="J266" s="2">
        <f t="shared" si="140"/>
        <v>45635.234490740739</v>
      </c>
      <c r="K266" t="str">
        <f>IF('Raw data'!D266 = "పూర్తి", "", _xlfn.LET(
    _xlpm.RawData, 'Raw data'!D266,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A266 + TIME(_xlpm.HourPart, _xlpm.MinutePart, 0),
    _xlpm.AdjustedTime,
        IF(_xlpm.Prefix = "రా",
            IF(OR(_xlpm.HourPart=12,_xlpm.HourPart&lt;HOUR(T267)),A266+1,A266) + TIME(IF(_xlpm.HourPart &lt;= HOUR(T267), _xlpm.HourPart, _xlpm.HourPart + 12), _xlpm.MinutePart, 0),
        IF(_xlpm.Prefix = "తె",
            _xlpm.BaseTime + 1,
        IF(_xlpm.Prefix = "సా",
            A266 + TIME(12 + _xlpm.HourPart, _xlpm.MinutePart, 0),
        IF(LEFT(_xlpm.RawData, 1) = "ప",
            A266 + TIME(IF(AND(_xlpm.HourPart &gt;= HOUR(T267), _xlpm.HourPart &lt;= 12), _xlpm.HourPart, _xlpm.HourPart + 12), _xlpm.MinutePart, 0),
            _xlpm.BaseTime
        )))),
    _xlpm.isDateTime, ISNUMBER(DATEVALUE(K265)),
    _xlpm.adjustedResult,
        IF(AND(_xlpm.isDateTime, TEXT(_xlpm.AdjustedTime, "yyyy-MM-dd HH:mm") &lt; K265),
            _xlpm.AdjustedTime + 1,
            _xlpm.AdjustedTime),
    _xlpm.formattedResult, TEXT(_xlpm.adjustedResult, "yyyy-MM-dd HH:mm"),
    _xlpm.formattedResult
))</f>
        <v>2024-12-10 03:23</v>
      </c>
      <c r="L266" s="4">
        <f t="shared" si="141"/>
        <v>0</v>
      </c>
      <c r="M266">
        <f>IF('Raw data'!D266="పూర్తి",1,0)</f>
        <v>0</v>
      </c>
      <c r="N266">
        <f>IFERROR(INDEX(nakshatram!$A$1:$A$27, MATCH('Raw data'!E266, nakshatram!$C$1:$C$27, 0)), "Not Found")</f>
        <v>25</v>
      </c>
      <c r="O266" s="2">
        <f t="shared" si="142"/>
        <v>45634.612268518518</v>
      </c>
      <c r="P266" s="2" t="str">
        <f>IF('Raw data'!F266 = "పూర్తి", "", _xlfn.LET(
    _xlpm.RawData, 'Raw data'!F266,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A266 + TIME(_xlpm.HourPart, _xlpm.MinutePart, 0),
    _xlpm.AdjustedTime,
        IF(_xlpm.Prefix = "రా",
            IF(OR(_xlpm.HourPart=12,_xlpm.HourPart&lt;HOUR(T267)),A266+1,A266) + TIME(IF(_xlpm.HourPart &lt;= HOUR(T267), _xlpm.HourPart, _xlpm.HourPart + 12), _xlpm.MinutePart, 0),
        IF(_xlpm.Prefix = "తె",
            _xlpm.BaseTime + 1,
        IF(_xlpm.Prefix = "సా",
            A266 + TIME(12 + _xlpm.HourPart, _xlpm.MinutePart, 0),
        IF(LEFT(_xlpm.RawData, 1) = "ప",
            A266 + TIME(IF(AND(_xlpm.HourPart &gt;= HOUR(T267), _xlpm.HourPart &lt;= 12), _xlpm.HourPart, _xlpm.HourPart + 12), _xlpm.MinutePart, 0),
            _xlpm.BaseTime
        )))),
    _xlpm.isDateTime, ISNUMBER(DATEVALUE(P265)),
    _xlpm.adjustedResult,
        IF(AND(_xlpm.isDateTime, TEXT(_xlpm.AdjustedTime, "yyyy-MM-dd HH:mm") &lt; P265),
            _xlpm.AdjustedTime + 1,
            _xlpm.AdjustedTime),
    _xlpm.formattedResult, TEXT(_xlpm.adjustedResult, "yyyy-MM-dd HH:mm"),
    _xlpm.formattedResult
))</f>
        <v>2024-12-09 13:16</v>
      </c>
      <c r="Q266" s="4">
        <f t="shared" si="143"/>
        <v>0</v>
      </c>
      <c r="R266">
        <f>IF('Raw data'!F266="పూర్తి",1,0)</f>
        <v>0</v>
      </c>
      <c r="T266" t="str">
        <f>IF('Raw data'!G266="",T265,TEXT(SUBSTITUTE(SUBSTITUTE('Raw data'!G266, "సూ.ఉ.",""),".",":"), "hh:mm:ss"))</f>
        <v>06:22:00</v>
      </c>
      <c r="U266" t="str">
        <f>IF('Raw data'!H266="",U265,TEXT(SUBSTITUTE(SUBSTITUTE('Raw data'!H266, "సూ.అ.",""),".",":") + TIME(12, 0, 0), "hh:mm:ss"))</f>
        <v>17:22:00</v>
      </c>
    </row>
    <row r="267" spans="1:21" x14ac:dyDescent="0.35">
      <c r="A267" s="1">
        <f t="shared" si="134"/>
        <v>45636</v>
      </c>
      <c r="B267">
        <f t="shared" si="135"/>
        <v>38</v>
      </c>
      <c r="C267">
        <f t="shared" si="144"/>
        <v>1</v>
      </c>
      <c r="D267">
        <f t="shared" si="136"/>
        <v>5</v>
      </c>
      <c r="E267">
        <f t="shared" si="137"/>
        <v>12</v>
      </c>
      <c r="F267">
        <f>IFERROR(INDEX(vaaram!$A$1:$A$8, MATCH('Raw data'!B267, vaaram!$D$1:$D$8, 0)), "Not Found")</f>
        <v>3</v>
      </c>
      <c r="G267">
        <f t="shared" si="138"/>
        <v>9</v>
      </c>
      <c r="H267">
        <f t="shared" si="139"/>
        <v>1</v>
      </c>
      <c r="I267">
        <f>IFERROR(INDEX(thidhi!$A$1:$A$16, MATCH('Raw data'!C267, thidhi!$C$1:$C$16, 0)), "Not Found")</f>
        <v>10</v>
      </c>
      <c r="J267" s="2">
        <f t="shared" si="140"/>
        <v>45636.142129629632</v>
      </c>
      <c r="K267" t="str">
        <f>IF('Raw data'!D267 = "పూర్తి", "", _xlfn.LET(
    _xlpm.RawData, 'Raw data'!D267,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A267 + TIME(_xlpm.HourPart, _xlpm.MinutePart, 0),
    _xlpm.AdjustedTime,
        IF(_xlpm.Prefix = "రా",
            IF(OR(_xlpm.HourPart=12,_xlpm.HourPart&lt;HOUR(T268)),A267+1,A267) + TIME(IF(_xlpm.HourPart &lt;= HOUR(T268), _xlpm.HourPart, _xlpm.HourPart + 12), _xlpm.MinutePart, 0),
        IF(_xlpm.Prefix = "తె",
            _xlpm.BaseTime + 1,
        IF(_xlpm.Prefix = "సా",
            A267 + TIME(12 + _xlpm.HourPart, _xlpm.MinutePart, 0),
        IF(LEFT(_xlpm.RawData, 1) = "ప",
            A267 + TIME(IF(AND(_xlpm.HourPart &gt;= HOUR(T268), _xlpm.HourPart &lt;= 12), _xlpm.HourPart, _xlpm.HourPart + 12), _xlpm.MinutePart, 0),
            _xlpm.BaseTime
        )))),
    _xlpm.isDateTime, ISNUMBER(DATEVALUE(K266)),
    _xlpm.adjustedResult,
        IF(AND(_xlpm.isDateTime, TEXT(_xlpm.AdjustedTime, "yyyy-MM-dd HH:mm") &lt; K266),
            _xlpm.AdjustedTime + 1,
            _xlpm.AdjustedTime),
    _xlpm.formattedResult, TEXT(_xlpm.adjustedResult, "yyyy-MM-dd HH:mm"),
    _xlpm.formattedResult
))</f>
        <v>2024-12-11 01:04</v>
      </c>
      <c r="L267" s="4">
        <f t="shared" si="141"/>
        <v>0</v>
      </c>
      <c r="M267">
        <f>IF('Raw data'!D267="పూర్తి",1,0)</f>
        <v>0</v>
      </c>
      <c r="N267">
        <f>IFERROR(INDEX(nakshatram!$A$1:$A$27, MATCH('Raw data'!E267, nakshatram!$C$1:$C$27, 0)), "Not Found")</f>
        <v>26</v>
      </c>
      <c r="O267" s="2">
        <f t="shared" si="142"/>
        <v>45635.553935185184</v>
      </c>
      <c r="P267" s="2" t="str">
        <f>IF('Raw data'!F267 = "పూర్తి", "", _xlfn.LET(
    _xlpm.RawData, 'Raw data'!F267,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A267 + TIME(_xlpm.HourPart, _xlpm.MinutePart, 0),
    _xlpm.AdjustedTime,
        IF(_xlpm.Prefix = "రా",
            IF(OR(_xlpm.HourPart=12,_xlpm.HourPart&lt;HOUR(T268)),A267+1,A267) + TIME(IF(_xlpm.HourPart &lt;= HOUR(T268), _xlpm.HourPart, _xlpm.HourPart + 12), _xlpm.MinutePart, 0),
        IF(_xlpm.Prefix = "తె",
            _xlpm.BaseTime + 1,
        IF(_xlpm.Prefix = "సా",
            A267 + TIME(12 + _xlpm.HourPart, _xlpm.MinutePart, 0),
        IF(LEFT(_xlpm.RawData, 1) = "ప",
            A267 + TIME(IF(AND(_xlpm.HourPart &gt;= HOUR(T268), _xlpm.HourPart &lt;= 12), _xlpm.HourPart, _xlpm.HourPart + 12), _xlpm.MinutePart, 0),
            _xlpm.BaseTime
        )))),
    _xlpm.isDateTime, ISNUMBER(DATEVALUE(P266)),
    _xlpm.adjustedResult,
        IF(AND(_xlpm.isDateTime, TEXT(_xlpm.AdjustedTime, "yyyy-MM-dd HH:mm") &lt; P266),
            _xlpm.AdjustedTime + 1,
            _xlpm.AdjustedTime),
    _xlpm.formattedResult, TEXT(_xlpm.adjustedResult, "yyyy-MM-dd HH:mm"),
    _xlpm.formattedResult
))</f>
        <v>2024-12-10 11:42</v>
      </c>
      <c r="Q267" s="4">
        <f t="shared" si="143"/>
        <v>0</v>
      </c>
      <c r="R267">
        <f>IF('Raw data'!F267="పూర్తి",1,0)</f>
        <v>0</v>
      </c>
      <c r="T267" t="str">
        <f>IF('Raw data'!G267="",T266,TEXT(SUBSTITUTE(SUBSTITUTE('Raw data'!G267, "సూ.ఉ.",""),".",":"), "hh:mm:ss"))</f>
        <v>06:23:00</v>
      </c>
      <c r="U267" t="str">
        <f>IF('Raw data'!H267="",U266,TEXT(SUBSTITUTE(SUBSTITUTE('Raw data'!H267, "సూ.అ.",""),".",":") + TIME(12, 0, 0), "hh:mm:ss"))</f>
        <v>17:22:00</v>
      </c>
    </row>
    <row r="268" spans="1:21" x14ac:dyDescent="0.35">
      <c r="A268" s="1">
        <f t="shared" si="134"/>
        <v>45637</v>
      </c>
      <c r="B268">
        <f t="shared" si="135"/>
        <v>38</v>
      </c>
      <c r="C268">
        <f t="shared" si="144"/>
        <v>1</v>
      </c>
      <c r="D268">
        <f t="shared" si="136"/>
        <v>5</v>
      </c>
      <c r="E268">
        <f t="shared" si="137"/>
        <v>12</v>
      </c>
      <c r="F268">
        <f>IFERROR(INDEX(vaaram!$A$1:$A$8, MATCH('Raw data'!B268, vaaram!$D$1:$D$8, 0)), "Not Found")</f>
        <v>4</v>
      </c>
      <c r="G268">
        <f t="shared" si="138"/>
        <v>9</v>
      </c>
      <c r="H268">
        <f t="shared" si="139"/>
        <v>1</v>
      </c>
      <c r="I268">
        <f>IFERROR(INDEX(thidhi!$A$1:$A$16, MATCH('Raw data'!C268, thidhi!$C$1:$C$16, 0)), "Not Found")</f>
        <v>11</v>
      </c>
      <c r="J268" s="2">
        <f t="shared" si="140"/>
        <v>45637.045601851853</v>
      </c>
      <c r="K268" t="str">
        <f>IF('Raw data'!D268 = "పూర్తి", "", _xlfn.LET(
    _xlpm.RawData, 'Raw data'!D268,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A268 + TIME(_xlpm.HourPart, _xlpm.MinutePart, 0),
    _xlpm.AdjustedTime,
        IF(_xlpm.Prefix = "రా",
            IF(OR(_xlpm.HourPart=12,_xlpm.HourPart&lt;HOUR(T269)),A268+1,A268) + TIME(IF(_xlpm.HourPart &lt;= HOUR(T269), _xlpm.HourPart, _xlpm.HourPart + 12), _xlpm.MinutePart, 0),
        IF(_xlpm.Prefix = "తె",
            _xlpm.BaseTime + 1,
        IF(_xlpm.Prefix = "సా",
            A268 + TIME(12 + _xlpm.HourPart, _xlpm.MinutePart, 0),
        IF(LEFT(_xlpm.RawData, 1) = "ప",
            A268 + TIME(IF(AND(_xlpm.HourPart &gt;= HOUR(T269), _xlpm.HourPart &lt;= 12), _xlpm.HourPart, _xlpm.HourPart + 12), _xlpm.MinutePart, 0),
            _xlpm.BaseTime
        )))),
    _xlpm.isDateTime, ISNUMBER(DATEVALUE(K267)),
    _xlpm.adjustedResult,
        IF(AND(_xlpm.isDateTime, TEXT(_xlpm.AdjustedTime, "yyyy-MM-dd HH:mm") &lt; K267),
            _xlpm.AdjustedTime + 1,
            _xlpm.AdjustedTime),
    _xlpm.formattedResult, TEXT(_xlpm.adjustedResult, "yyyy-MM-dd HH:mm"),
    _xlpm.formattedResult
))</f>
        <v>2024-12-11 22:43</v>
      </c>
      <c r="L268" s="4">
        <f t="shared" si="141"/>
        <v>0</v>
      </c>
      <c r="M268">
        <f>IF('Raw data'!D268="పూర్తి",1,0)</f>
        <v>0</v>
      </c>
      <c r="N268">
        <f>IFERROR(INDEX(nakshatram!$A$1:$A$27, MATCH('Raw data'!E268, nakshatram!$C$1:$C$27, 0)), "Not Found")</f>
        <v>27</v>
      </c>
      <c r="O268" s="2">
        <f t="shared" si="142"/>
        <v>45636.488657407412</v>
      </c>
      <c r="P268" s="2" t="str">
        <f>IF('Raw data'!F268 = "పూర్తి", "", _xlfn.LET(
    _xlpm.RawData, 'Raw data'!F268,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A268 + TIME(_xlpm.HourPart, _xlpm.MinutePart, 0),
    _xlpm.AdjustedTime,
        IF(_xlpm.Prefix = "రా",
            IF(OR(_xlpm.HourPart=12,_xlpm.HourPart&lt;HOUR(T269)),A268+1,A268) + TIME(IF(_xlpm.HourPart &lt;= HOUR(T269), _xlpm.HourPart, _xlpm.HourPart + 12), _xlpm.MinutePart, 0),
        IF(_xlpm.Prefix = "తె",
            _xlpm.BaseTime + 1,
        IF(_xlpm.Prefix = "సా",
            A268 + TIME(12 + _xlpm.HourPart, _xlpm.MinutePart, 0),
        IF(LEFT(_xlpm.RawData, 1) = "ప",
            A268 + TIME(IF(AND(_xlpm.HourPart &gt;= HOUR(T269), _xlpm.HourPart &lt;= 12), _xlpm.HourPart, _xlpm.HourPart + 12), _xlpm.MinutePart, 0),
            _xlpm.BaseTime
        )))),
    _xlpm.isDateTime, ISNUMBER(DATEVALUE(P267)),
    _xlpm.adjustedResult,
        IF(AND(_xlpm.isDateTime, TEXT(_xlpm.AdjustedTime, "yyyy-MM-dd HH:mm") &lt; P267),
            _xlpm.AdjustedTime + 1,
            _xlpm.AdjustedTime),
    _xlpm.formattedResult, TEXT(_xlpm.adjustedResult, "yyyy-MM-dd HH:mm"),
    _xlpm.formattedResult
))</f>
        <v>2024-12-11 10:03</v>
      </c>
      <c r="Q268" s="4">
        <f t="shared" si="143"/>
        <v>0</v>
      </c>
      <c r="R268">
        <f>IF('Raw data'!F268="పూర్తి",1,0)</f>
        <v>0</v>
      </c>
      <c r="T268" t="str">
        <f>IF('Raw data'!G268="",T267,TEXT(SUBSTITUTE(SUBSTITUTE('Raw data'!G268, "సూ.ఉ.",""),".",":"), "hh:mm:ss"))</f>
        <v>06:24:00</v>
      </c>
      <c r="U268" t="str">
        <f>IF('Raw data'!H268="",U267,TEXT(SUBSTITUTE(SUBSTITUTE('Raw data'!H268, "సూ.అ.",""),".",":") + TIME(12, 0, 0), "hh:mm:ss"))</f>
        <v>17:23:00</v>
      </c>
    </row>
    <row r="269" spans="1:21" x14ac:dyDescent="0.35">
      <c r="A269" s="1">
        <f t="shared" si="134"/>
        <v>45638</v>
      </c>
      <c r="B269">
        <f t="shared" si="135"/>
        <v>38</v>
      </c>
      <c r="C269">
        <f t="shared" si="144"/>
        <v>1</v>
      </c>
      <c r="D269">
        <f t="shared" si="136"/>
        <v>5</v>
      </c>
      <c r="E269">
        <f t="shared" si="137"/>
        <v>12</v>
      </c>
      <c r="F269">
        <f>IFERROR(INDEX(vaaram!$A$1:$A$8, MATCH('Raw data'!B269, vaaram!$D$1:$D$8, 0)), "Not Found")</f>
        <v>5</v>
      </c>
      <c r="G269">
        <f t="shared" si="138"/>
        <v>9</v>
      </c>
      <c r="H269">
        <f t="shared" si="139"/>
        <v>1</v>
      </c>
      <c r="I269">
        <f>IFERROR(INDEX(thidhi!$A$1:$A$16, MATCH('Raw data'!C269, thidhi!$C$1:$C$16, 0)), "Not Found")</f>
        <v>12</v>
      </c>
      <c r="J269" s="2">
        <f t="shared" si="140"/>
        <v>45637.947685185187</v>
      </c>
      <c r="K269" t="str">
        <f>IF('Raw data'!D269 = "పూర్తి", "", _xlfn.LET(
    _xlpm.RawData, 'Raw data'!D269,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A269 + TIME(_xlpm.HourPart, _xlpm.MinutePart, 0),
    _xlpm.AdjustedTime,
        IF(_xlpm.Prefix = "రా",
            IF(OR(_xlpm.HourPart=12,_xlpm.HourPart&lt;HOUR(T270)),A269+1,A269) + TIME(IF(_xlpm.HourPart &lt;= HOUR(T270), _xlpm.HourPart, _xlpm.HourPart + 12), _xlpm.MinutePart, 0),
        IF(_xlpm.Prefix = "తె",
            _xlpm.BaseTime + 1,
        IF(_xlpm.Prefix = "సా",
            A269 + TIME(12 + _xlpm.HourPart, _xlpm.MinutePart, 0),
        IF(LEFT(_xlpm.RawData, 1) = "ప",
            A269 + TIME(IF(AND(_xlpm.HourPart &gt;= HOUR(T270), _xlpm.HourPart &lt;= 12), _xlpm.HourPart, _xlpm.HourPart + 12), _xlpm.MinutePart, 0),
            _xlpm.BaseTime
        )))),
    _xlpm.isDateTime, ISNUMBER(DATEVALUE(K268)),
    _xlpm.adjustedResult,
        IF(AND(_xlpm.isDateTime, TEXT(_xlpm.AdjustedTime, "yyyy-MM-dd HH:mm") &lt; K268),
            _xlpm.AdjustedTime + 1,
            _xlpm.AdjustedTime),
    _xlpm.formattedResult, TEXT(_xlpm.adjustedResult, "yyyy-MM-dd HH:mm"),
    _xlpm.formattedResult
))</f>
        <v>2024-12-12 20:26</v>
      </c>
      <c r="L269" s="4">
        <f t="shared" si="141"/>
        <v>0</v>
      </c>
      <c r="M269">
        <f>IF('Raw data'!D269="పూర్తి",1,0)</f>
        <v>0</v>
      </c>
      <c r="N269">
        <f>IFERROR(INDEX(nakshatram!$A$1:$A$27, MATCH('Raw data'!E269, nakshatram!$C$1:$C$27, 0)), "Not Found")</f>
        <v>1</v>
      </c>
      <c r="O269" s="2">
        <f t="shared" si="142"/>
        <v>45637.419907407406</v>
      </c>
      <c r="P269" s="2" t="str">
        <f>IF('Raw data'!F269 = "పూర్తి", "", _xlfn.LET(
    _xlpm.RawData, 'Raw data'!F269,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A269 + TIME(_xlpm.HourPart, _xlpm.MinutePart, 0),
    _xlpm.AdjustedTime,
        IF(_xlpm.Prefix = "రా",
            IF(OR(_xlpm.HourPart=12,_xlpm.HourPart&lt;HOUR(T270)),A269+1,A269) + TIME(IF(_xlpm.HourPart &lt;= HOUR(T270), _xlpm.HourPart, _xlpm.HourPart + 12), _xlpm.MinutePart, 0),
        IF(_xlpm.Prefix = "తె",
            _xlpm.BaseTime + 1,
        IF(_xlpm.Prefix = "సా",
            A269 + TIME(12 + _xlpm.HourPart, _xlpm.MinutePart, 0),
        IF(LEFT(_xlpm.RawData, 1) = "ప",
            A269 + TIME(IF(AND(_xlpm.HourPart &gt;= HOUR(T270), _xlpm.HourPart &lt;= 12), _xlpm.HourPart, _xlpm.HourPart + 12), _xlpm.MinutePart, 0),
            _xlpm.BaseTime
        )))),
    _xlpm.isDateTime, ISNUMBER(DATEVALUE(P268)),
    _xlpm.adjustedResult,
        IF(AND(_xlpm.isDateTime, TEXT(_xlpm.AdjustedTime, "yyyy-MM-dd HH:mm") &lt; P268),
            _xlpm.AdjustedTime + 1,
            _xlpm.AdjustedTime),
    _xlpm.formattedResult, TEXT(_xlpm.adjustedResult, "yyyy-MM-dd HH:mm"),
    _xlpm.formattedResult
))</f>
        <v>2024-12-12 08:23</v>
      </c>
      <c r="Q269" s="4">
        <f t="shared" si="143"/>
        <v>0</v>
      </c>
      <c r="R269">
        <f>IF('Raw data'!F269="పూర్తి",1,0)</f>
        <v>0</v>
      </c>
      <c r="T269" t="str">
        <f>IF('Raw data'!G269="",T268,TEXT(SUBSTITUTE(SUBSTITUTE('Raw data'!G269, "సూ.ఉ.",""),".",":"), "hh:mm:ss"))</f>
        <v>06:24:00</v>
      </c>
      <c r="U269" t="str">
        <f>IF('Raw data'!H269="",U268,TEXT(SUBSTITUTE(SUBSTITUTE('Raw data'!H269, "సూ.అ.",""),".",":") + TIME(12, 0, 0), "hh:mm:ss"))</f>
        <v>17:23:00</v>
      </c>
    </row>
    <row r="270" spans="1:21" x14ac:dyDescent="0.35">
      <c r="A270" s="1">
        <f t="shared" si="134"/>
        <v>45639</v>
      </c>
      <c r="B270">
        <f t="shared" si="135"/>
        <v>38</v>
      </c>
      <c r="C270">
        <f t="shared" si="144"/>
        <v>1</v>
      </c>
      <c r="D270">
        <f t="shared" si="136"/>
        <v>5</v>
      </c>
      <c r="E270">
        <f t="shared" si="137"/>
        <v>12</v>
      </c>
      <c r="F270">
        <f>IFERROR(INDEX(vaaram!$A$1:$A$8, MATCH('Raw data'!B270, vaaram!$D$1:$D$8, 0)), "Not Found")</f>
        <v>6</v>
      </c>
      <c r="G270">
        <f t="shared" si="138"/>
        <v>9</v>
      </c>
      <c r="H270">
        <f t="shared" si="139"/>
        <v>1</v>
      </c>
      <c r="I270">
        <f>IFERROR(INDEX(thidhi!$A$1:$A$16, MATCH('Raw data'!C270, thidhi!$C$1:$C$16, 0)), "Not Found")</f>
        <v>13</v>
      </c>
      <c r="J270" s="2">
        <f t="shared" si="140"/>
        <v>45638.852546296301</v>
      </c>
      <c r="K270" t="str">
        <f>IF('Raw data'!D270 = "పూర్తి", "", _xlfn.LET(
    _xlpm.RawData, 'Raw data'!D270,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A270 + TIME(_xlpm.HourPart, _xlpm.MinutePart, 0),
    _xlpm.AdjustedTime,
        IF(_xlpm.Prefix = "రా",
            IF(OR(_xlpm.HourPart=12,_xlpm.HourPart&lt;HOUR(T271)),A270+1,A270) + TIME(IF(_xlpm.HourPart &lt;= HOUR(T271), _xlpm.HourPart, _xlpm.HourPart + 12), _xlpm.MinutePart, 0),
        IF(_xlpm.Prefix = "తె",
            _xlpm.BaseTime + 1,
        IF(_xlpm.Prefix = "సా",
            A270 + TIME(12 + _xlpm.HourPart, _xlpm.MinutePart, 0),
        IF(LEFT(_xlpm.RawData, 1) = "ప",
            A270 + TIME(IF(AND(_xlpm.HourPart &gt;= HOUR(T271), _xlpm.HourPart &lt;= 12), _xlpm.HourPart, _xlpm.HourPart + 12), _xlpm.MinutePart, 0),
            _xlpm.BaseTime
        )))),
    _xlpm.isDateTime, ISNUMBER(DATEVALUE(K269)),
    _xlpm.adjustedResult,
        IF(AND(_xlpm.isDateTime, TEXT(_xlpm.AdjustedTime, "yyyy-MM-dd HH:mm") &lt; K269),
            _xlpm.AdjustedTime + 1,
            _xlpm.AdjustedTime),
    _xlpm.formattedResult, TEXT(_xlpm.adjustedResult, "yyyy-MM-dd HH:mm"),
    _xlpm.formattedResult
))</f>
        <v>2024-12-13 18:17</v>
      </c>
      <c r="L270" s="4">
        <f t="shared" si="141"/>
        <v>0</v>
      </c>
      <c r="M270">
        <f>IF('Raw data'!D270="పూర్తి",1,0)</f>
        <v>0</v>
      </c>
      <c r="N270">
        <f>IFERROR(INDEX(nakshatram!$A$1:$A$27, MATCH('Raw data'!E270, nakshatram!$C$1:$C$27, 0)), "Not Found")</f>
        <v>2</v>
      </c>
      <c r="O270" s="2">
        <f t="shared" si="142"/>
        <v>45638.350462962968</v>
      </c>
      <c r="P270" s="2" t="str">
        <f>IF('Raw data'!F270 = "పూర్తి", "", _xlfn.LET(
    _xlpm.RawData, 'Raw data'!F270,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A270 + TIME(_xlpm.HourPart, _xlpm.MinutePart, 0),
    _xlpm.AdjustedTime,
        IF(_xlpm.Prefix = "రా",
            IF(OR(_xlpm.HourPart=12,_xlpm.HourPart&lt;HOUR(T271)),A270+1,A270) + TIME(IF(_xlpm.HourPart &lt;= HOUR(T271), _xlpm.HourPart, _xlpm.HourPart + 12), _xlpm.MinutePart, 0),
        IF(_xlpm.Prefix = "తె",
            _xlpm.BaseTime + 1,
        IF(_xlpm.Prefix = "సా",
            A270 + TIME(12 + _xlpm.HourPart, _xlpm.MinutePart, 0),
        IF(LEFT(_xlpm.RawData, 1) = "ప",
            A270 + TIME(IF(AND(_xlpm.HourPart &gt;= HOUR(T271), _xlpm.HourPart &lt;= 12), _xlpm.HourPart, _xlpm.HourPart + 12), _xlpm.MinutePart, 0),
            _xlpm.BaseTime
        )))),
    _xlpm.isDateTime, ISNUMBER(DATEVALUE(P269)),
    _xlpm.adjustedResult,
        IF(AND(_xlpm.isDateTime, TEXT(_xlpm.AdjustedTime, "yyyy-MM-dd HH:mm") &lt; P269),
            _xlpm.AdjustedTime + 1,
            _xlpm.AdjustedTime),
    _xlpm.formattedResult, TEXT(_xlpm.adjustedResult, "yyyy-MM-dd HH:mm"),
    _xlpm.formattedResult
))</f>
        <v>2024-12-13 06:49</v>
      </c>
      <c r="Q270" s="4">
        <f t="shared" si="143"/>
        <v>1</v>
      </c>
      <c r="R270">
        <f>IF('Raw data'!F270="పూర్తి",1,0)</f>
        <v>0</v>
      </c>
      <c r="T270" t="str">
        <f>IF('Raw data'!G270="",T269,TEXT(SUBSTITUTE(SUBSTITUTE('Raw data'!G270, "సూ.ఉ.",""),".",":"), "hh:mm:ss"))</f>
        <v>06:25:00</v>
      </c>
      <c r="U270" t="str">
        <f>IF('Raw data'!H270="",U269,TEXT(SUBSTITUTE(SUBSTITUTE('Raw data'!H270, "సూ.అ.",""),".",":") + TIME(12, 0, 0), "hh:mm:ss"))</f>
        <v>17:24:00</v>
      </c>
    </row>
    <row r="271" spans="1:21" x14ac:dyDescent="0.35">
      <c r="A271" s="1">
        <f t="shared" si="134"/>
        <v>45639</v>
      </c>
      <c r="B271">
        <f t="shared" si="135"/>
        <v>38</v>
      </c>
      <c r="C271">
        <f t="shared" si="144"/>
        <v>1</v>
      </c>
      <c r="D271">
        <f t="shared" si="136"/>
        <v>5</v>
      </c>
      <c r="E271">
        <f t="shared" si="137"/>
        <v>12</v>
      </c>
      <c r="F271">
        <f>IFERROR(INDEX(vaaram!$A$1:$A$8, MATCH('Raw data'!B271, vaaram!$D$1:$D$8, 0)), "Not Found")</f>
        <v>6</v>
      </c>
      <c r="G271">
        <f t="shared" si="138"/>
        <v>9</v>
      </c>
      <c r="H271">
        <f t="shared" si="139"/>
        <v>1</v>
      </c>
      <c r="I271">
        <f>IFERROR(INDEX(thidhi!$A$1:$A$16, MATCH('Raw data'!C271, thidhi!$C$1:$C$16, 0)), "Not Found")</f>
        <v>13</v>
      </c>
      <c r="J271" s="2">
        <f t="shared" si="140"/>
        <v>45638.852546296301</v>
      </c>
      <c r="K271" t="str">
        <f>IF('Raw data'!D271 = "పూర్తి", "", _xlfn.LET(
    _xlpm.RawData, 'Raw data'!D271,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A271 + TIME(_xlpm.HourPart, _xlpm.MinutePart, 0),
    _xlpm.AdjustedTime,
        IF(_xlpm.Prefix = "రా",
            IF(OR(_xlpm.HourPart=12,_xlpm.HourPart&lt;HOUR(T272)),A271+1,A271) + TIME(IF(_xlpm.HourPart &lt;= HOUR(T272), _xlpm.HourPart, _xlpm.HourPart + 12), _xlpm.MinutePart, 0),
        IF(_xlpm.Prefix = "తె",
            _xlpm.BaseTime + 1,
        IF(_xlpm.Prefix = "సా",
            A271 + TIME(12 + _xlpm.HourPart, _xlpm.MinutePart, 0),
        IF(LEFT(_xlpm.RawData, 1) = "ప",
            A271 + TIME(IF(AND(_xlpm.HourPart &gt;= HOUR(T272), _xlpm.HourPart &lt;= 12), _xlpm.HourPart, _xlpm.HourPart + 12), _xlpm.MinutePart, 0),
            _xlpm.BaseTime
        )))),
    _xlpm.isDateTime, ISNUMBER(DATEVALUE(K270)),
    _xlpm.adjustedResult,
        IF(AND(_xlpm.isDateTime, TEXT(_xlpm.AdjustedTime, "yyyy-MM-dd HH:mm") &lt; K270),
            _xlpm.AdjustedTime + 1,
            _xlpm.AdjustedTime),
    _xlpm.formattedResult, TEXT(_xlpm.adjustedResult, "yyyy-MM-dd HH:mm"),
    _xlpm.formattedResult
))</f>
        <v>2024-12-13 18:17</v>
      </c>
      <c r="L271" s="4">
        <f t="shared" si="141"/>
        <v>0</v>
      </c>
      <c r="M271">
        <f>IF('Raw data'!D271="పూర్తి",1,0)</f>
        <v>0</v>
      </c>
      <c r="N271">
        <f>IFERROR(INDEX(nakshatram!$A$1:$A$27, MATCH('Raw data'!E271, nakshatram!$C$1:$C$27, 0)), "Not Found")</f>
        <v>3</v>
      </c>
      <c r="O271" s="2">
        <f t="shared" si="142"/>
        <v>45639.285185185188</v>
      </c>
      <c r="P271" s="2" t="str">
        <f>IF('Raw data'!F271 = "పూర్తి", "", _xlfn.LET(
    _xlpm.RawData, 'Raw data'!F271,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A271 + TIME(_xlpm.HourPart, _xlpm.MinutePart, 0),
    _xlpm.AdjustedTime,
        IF(_xlpm.Prefix = "రా",
            IF(OR(_xlpm.HourPart=12,_xlpm.HourPart&lt;HOUR(T272)),A271+1,A271) + TIME(IF(_xlpm.HourPart &lt;= HOUR(T272), _xlpm.HourPart, _xlpm.HourPart + 12), _xlpm.MinutePart, 0),
        IF(_xlpm.Prefix = "తె",
            _xlpm.BaseTime + 1,
        IF(_xlpm.Prefix = "సా",
            A271 + TIME(12 + _xlpm.HourPart, _xlpm.MinutePart, 0),
        IF(LEFT(_xlpm.RawData, 1) = "ప",
            A271 + TIME(IF(AND(_xlpm.HourPart &gt;= HOUR(T272), _xlpm.HourPart &lt;= 12), _xlpm.HourPart, _xlpm.HourPart + 12), _xlpm.MinutePart, 0),
            _xlpm.BaseTime
        )))),
    _xlpm.isDateTime, ISNUMBER(DATEVALUE(P270)),
    _xlpm.adjustedResult,
        IF(AND(_xlpm.isDateTime, TEXT(_xlpm.AdjustedTime, "yyyy-MM-dd HH:mm") &lt; P270),
            _xlpm.AdjustedTime + 1,
            _xlpm.AdjustedTime),
    _xlpm.formattedResult, TEXT(_xlpm.adjustedResult, "yyyy-MM-dd HH:mm"),
    _xlpm.formattedResult
))</f>
        <v>2024-12-14 05:28</v>
      </c>
      <c r="Q271" s="4">
        <f t="shared" si="143"/>
        <v>0</v>
      </c>
      <c r="R271">
        <f>IF('Raw data'!F271="పూర్తి",1,0)</f>
        <v>0</v>
      </c>
      <c r="T271" t="str">
        <f>IF('Raw data'!G271="",T270,TEXT(SUBSTITUTE(SUBSTITUTE('Raw data'!G271, "సూ.ఉ.",""),".",":"), "hh:mm:ss"))</f>
        <v>06:25:00</v>
      </c>
      <c r="U271" t="str">
        <f>IF('Raw data'!H271="",U270,TEXT(SUBSTITUTE(SUBSTITUTE('Raw data'!H271, "సూ.అ.",""),".",":") + TIME(12, 0, 0), "hh:mm:ss"))</f>
        <v>17:24:00</v>
      </c>
    </row>
    <row r="272" spans="1:21" x14ac:dyDescent="0.35">
      <c r="A272" s="1">
        <f t="shared" si="134"/>
        <v>45640</v>
      </c>
      <c r="B272">
        <f t="shared" si="135"/>
        <v>38</v>
      </c>
      <c r="C272">
        <f t="shared" si="144"/>
        <v>1</v>
      </c>
      <c r="D272">
        <f t="shared" si="136"/>
        <v>5</v>
      </c>
      <c r="E272">
        <f t="shared" si="137"/>
        <v>12</v>
      </c>
      <c r="F272">
        <f>IFERROR(INDEX(vaaram!$A$1:$A$8, MATCH('Raw data'!B272, vaaram!$D$1:$D$8, 0)), "Not Found")</f>
        <v>7</v>
      </c>
      <c r="G272">
        <f t="shared" si="138"/>
        <v>9</v>
      </c>
      <c r="H272">
        <f t="shared" si="139"/>
        <v>1</v>
      </c>
      <c r="I272">
        <f>IFERROR(INDEX(thidhi!$A$1:$A$16, MATCH('Raw data'!C272, thidhi!$C$1:$C$16, 0)), "Not Found")</f>
        <v>14</v>
      </c>
      <c r="J272" s="2">
        <f t="shared" si="140"/>
        <v>45639.762962962966</v>
      </c>
      <c r="K272" t="str">
        <f>IF('Raw data'!D272 = "పూర్తి", "", _xlfn.LET(
    _xlpm.RawData, 'Raw data'!D272,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A272 + TIME(_xlpm.HourPart, _xlpm.MinutePart, 0),
    _xlpm.AdjustedTime,
        IF(_xlpm.Prefix = "రా",
            IF(OR(_xlpm.HourPart=12,_xlpm.HourPart&lt;HOUR(T273)),A272+1,A272) + TIME(IF(_xlpm.HourPart &lt;= HOUR(T273), _xlpm.HourPart, _xlpm.HourPart + 12), _xlpm.MinutePart, 0),
        IF(_xlpm.Prefix = "తె",
            _xlpm.BaseTime + 1,
        IF(_xlpm.Prefix = "సా",
            A272 + TIME(12 + _xlpm.HourPart, _xlpm.MinutePart, 0),
        IF(LEFT(_xlpm.RawData, 1) = "ప",
            A272 + TIME(IF(AND(_xlpm.HourPart &gt;= HOUR(T273), _xlpm.HourPart &lt;= 12), _xlpm.HourPart, _xlpm.HourPart + 12), _xlpm.MinutePart, 0),
            _xlpm.BaseTime
        )))),
    _xlpm.isDateTime, ISNUMBER(DATEVALUE(K271)),
    _xlpm.adjustedResult,
        IF(AND(_xlpm.isDateTime, TEXT(_xlpm.AdjustedTime, "yyyy-MM-dd HH:mm") &lt; K271),
            _xlpm.AdjustedTime + 1,
            _xlpm.AdjustedTime),
    _xlpm.formattedResult, TEXT(_xlpm.adjustedResult, "yyyy-MM-dd HH:mm"),
    _xlpm.formattedResult
))</f>
        <v>2024-12-14 16:19</v>
      </c>
      <c r="L272" s="4">
        <f t="shared" si="141"/>
        <v>0</v>
      </c>
      <c r="M272">
        <f>IF('Raw data'!D272="పూర్తి",1,0)</f>
        <v>0</v>
      </c>
      <c r="N272">
        <f>IFERROR(INDEX(nakshatram!$A$1:$A$27, MATCH('Raw data'!E272, nakshatram!$C$1:$C$27, 0)), "Not Found")</f>
        <v>4</v>
      </c>
      <c r="O272" s="2">
        <f t="shared" si="142"/>
        <v>45640.228935185187</v>
      </c>
      <c r="P272" s="2" t="str">
        <f>IF('Raw data'!F272 = "పూర్తి", "", _xlfn.LET(
    _xlpm.RawData, 'Raw data'!F272,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A272 + TIME(_xlpm.HourPart, _xlpm.MinutePart, 0),
    _xlpm.AdjustedTime,
        IF(_xlpm.Prefix = "రా",
            IF(OR(_xlpm.HourPart=12,_xlpm.HourPart&lt;HOUR(T273)),A272+1,A272) + TIME(IF(_xlpm.HourPart &lt;= HOUR(T273), _xlpm.HourPart, _xlpm.HourPart + 12), _xlpm.MinutePart, 0),
        IF(_xlpm.Prefix = "తె",
            _xlpm.BaseTime + 1,
        IF(_xlpm.Prefix = "సా",
            A272 + TIME(12 + _xlpm.HourPart, _xlpm.MinutePart, 0),
        IF(LEFT(_xlpm.RawData, 1) = "ప",
            A272 + TIME(IF(AND(_xlpm.HourPart &gt;= HOUR(T273), _xlpm.HourPart &lt;= 12), _xlpm.HourPart, _xlpm.HourPart + 12), _xlpm.MinutePart, 0),
            _xlpm.BaseTime
        )))),
    _xlpm.isDateTime, ISNUMBER(DATEVALUE(P271)),
    _xlpm.adjustedResult,
        IF(AND(_xlpm.isDateTime, TEXT(_xlpm.AdjustedTime, "yyyy-MM-dd HH:mm") &lt; P271),
            _xlpm.AdjustedTime + 1,
            _xlpm.AdjustedTime),
    _xlpm.formattedResult, TEXT(_xlpm.adjustedResult, "yyyy-MM-dd HH:mm"),
    _xlpm.formattedResult
))</f>
        <v>2024-12-15 04:19</v>
      </c>
      <c r="Q272" s="4">
        <f t="shared" si="143"/>
        <v>0</v>
      </c>
      <c r="R272">
        <f>IF('Raw data'!F272="పూర్తి",1,0)</f>
        <v>0</v>
      </c>
      <c r="T272" t="str">
        <f>IF('Raw data'!G272="",T271,TEXT(SUBSTITUTE(SUBSTITUTE('Raw data'!G272, "సూ.ఉ.",""),".",":"), "hh:mm:ss"))</f>
        <v>06:25:00</v>
      </c>
      <c r="U272" t="str">
        <f>IF('Raw data'!H272="",U271,TEXT(SUBSTITUTE(SUBSTITUTE('Raw data'!H272, "సూ.అ.",""),".",":") + TIME(12, 0, 0), "hh:mm:ss"))</f>
        <v>17:24:00</v>
      </c>
    </row>
    <row r="273" spans="1:21" x14ac:dyDescent="0.35">
      <c r="A273" s="1">
        <f t="shared" si="134"/>
        <v>45641</v>
      </c>
      <c r="B273">
        <f t="shared" si="135"/>
        <v>38</v>
      </c>
      <c r="C273">
        <f t="shared" si="144"/>
        <v>1</v>
      </c>
      <c r="D273">
        <f t="shared" si="136"/>
        <v>5</v>
      </c>
      <c r="E273">
        <f t="shared" si="137"/>
        <v>12</v>
      </c>
      <c r="F273">
        <f>IFERROR(INDEX(vaaram!$A$1:$A$8, MATCH('Raw data'!B273, vaaram!$D$1:$D$8, 0)), "Not Found")</f>
        <v>1</v>
      </c>
      <c r="G273">
        <f t="shared" si="138"/>
        <v>9</v>
      </c>
      <c r="H273">
        <f t="shared" si="139"/>
        <v>1</v>
      </c>
      <c r="I273">
        <f>IFERROR(INDEX(thidhi!$A$1:$A$16, MATCH('Raw data'!C273, thidhi!$C$1:$C$16, 0)), "Not Found")</f>
        <v>15</v>
      </c>
      <c r="J273" s="2">
        <f t="shared" si="140"/>
        <v>45640.681018518517</v>
      </c>
      <c r="K273" t="str">
        <f>IF('Raw data'!D273 = "పూర్తి", "", _xlfn.LET(
    _xlpm.RawData, 'Raw data'!D273,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A273 + TIME(_xlpm.HourPart, _xlpm.MinutePart, 0),
    _xlpm.AdjustedTime,
        IF(_xlpm.Prefix = "రా",
            IF(OR(_xlpm.HourPart=12,_xlpm.HourPart&lt;HOUR(T274)),A273+1,A273) + TIME(IF(_xlpm.HourPart &lt;= HOUR(T274), _xlpm.HourPart, _xlpm.HourPart + 12), _xlpm.MinutePart, 0),
        IF(_xlpm.Prefix = "తె",
            _xlpm.BaseTime + 1,
        IF(_xlpm.Prefix = "సా",
            A273 + TIME(12 + _xlpm.HourPart, _xlpm.MinutePart, 0),
        IF(LEFT(_xlpm.RawData, 1) = "ప",
            A273 + TIME(IF(AND(_xlpm.HourPart &gt;= HOUR(T274), _xlpm.HourPart &lt;= 12), _xlpm.HourPart, _xlpm.HourPart + 12), _xlpm.MinutePart, 0),
            _xlpm.BaseTime
        )))),
    _xlpm.isDateTime, ISNUMBER(DATEVALUE(K272)),
    _xlpm.adjustedResult,
        IF(AND(_xlpm.isDateTime, TEXT(_xlpm.AdjustedTime, "yyyy-MM-dd HH:mm") &lt; K272),
            _xlpm.AdjustedTime + 1,
            _xlpm.AdjustedTime),
    _xlpm.formattedResult, TEXT(_xlpm.adjustedResult, "yyyy-MM-dd HH:mm"),
    _xlpm.formattedResult
))</f>
        <v>2024-12-15 14:37</v>
      </c>
      <c r="L273" s="4">
        <f t="shared" si="141"/>
        <v>0</v>
      </c>
      <c r="M273">
        <f>IF('Raw data'!D273="పూర్తి",1,0)</f>
        <v>0</v>
      </c>
      <c r="N273">
        <f>IFERROR(INDEX(nakshatram!$A$1:$A$27, MATCH('Raw data'!E273, nakshatram!$C$1:$C$27, 0)), "Not Found")</f>
        <v>5</v>
      </c>
      <c r="O273" s="2">
        <f t="shared" si="142"/>
        <v>45641.181018518517</v>
      </c>
      <c r="P273" s="2" t="str">
        <f>IF('Raw data'!F273 = "పూర్తి", "", _xlfn.LET(
    _xlpm.RawData, 'Raw data'!F273,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A273 + TIME(_xlpm.HourPart, _xlpm.MinutePart, 0),
    _xlpm.AdjustedTime,
        IF(_xlpm.Prefix = "రా",
            IF(OR(_xlpm.HourPart=12,_xlpm.HourPart&lt;HOUR(T274)),A273+1,A273) + TIME(IF(_xlpm.HourPart &lt;= HOUR(T274), _xlpm.HourPart, _xlpm.HourPart + 12), _xlpm.MinutePart, 0),
        IF(_xlpm.Prefix = "తె",
            _xlpm.BaseTime + 1,
        IF(_xlpm.Prefix = "సా",
            A273 + TIME(12 + _xlpm.HourPart, _xlpm.MinutePart, 0),
        IF(LEFT(_xlpm.RawData, 1) = "ప",
            A273 + TIME(IF(AND(_xlpm.HourPart &gt;= HOUR(T274), _xlpm.HourPart &lt;= 12), _xlpm.HourPart, _xlpm.HourPart + 12), _xlpm.MinutePart, 0),
            _xlpm.BaseTime
        )))),
    _xlpm.isDateTime, ISNUMBER(DATEVALUE(P272)),
    _xlpm.adjustedResult,
        IF(AND(_xlpm.isDateTime, TEXT(_xlpm.AdjustedTime, "yyyy-MM-dd HH:mm") &lt; P272),
            _xlpm.AdjustedTime + 1,
            _xlpm.AdjustedTime),
    _xlpm.formattedResult, TEXT(_xlpm.adjustedResult, "yyyy-MM-dd HH:mm"),
    _xlpm.formattedResult
))</f>
        <v>2024-12-16 03:28</v>
      </c>
      <c r="Q273" s="4">
        <f t="shared" si="143"/>
        <v>0</v>
      </c>
      <c r="R273">
        <f>IF('Raw data'!F273="పూర్తి",1,0)</f>
        <v>0</v>
      </c>
      <c r="T273" t="str">
        <f>IF('Raw data'!G273="",T272,TEXT(SUBSTITUTE(SUBSTITUTE('Raw data'!G273, "సూ.ఉ.",""),".",":"), "hh:mm:ss"))</f>
        <v>06:26:00</v>
      </c>
      <c r="U273" t="str">
        <f>IF('Raw data'!H273="",U272,TEXT(SUBSTITUTE(SUBSTITUTE('Raw data'!H273, "సూ.అ.",""),".",":") + TIME(12, 0, 0), "hh:mm:ss"))</f>
        <v>17:24:00</v>
      </c>
    </row>
    <row r="274" spans="1:21" x14ac:dyDescent="0.35">
      <c r="A274" s="1">
        <f t="shared" si="134"/>
        <v>45642</v>
      </c>
      <c r="B274">
        <f t="shared" si="135"/>
        <v>38</v>
      </c>
      <c r="C274">
        <f t="shared" si="144"/>
        <v>1</v>
      </c>
      <c r="D274">
        <f t="shared" si="136"/>
        <v>5</v>
      </c>
      <c r="E274">
        <f t="shared" si="137"/>
        <v>12</v>
      </c>
      <c r="F274">
        <f>IFERROR(INDEX(vaaram!$A$1:$A$8, MATCH('Raw data'!B274, vaaram!$D$1:$D$8, 0)), "Not Found")</f>
        <v>2</v>
      </c>
      <c r="G274">
        <f t="shared" si="138"/>
        <v>9</v>
      </c>
      <c r="H274">
        <f t="shared" si="139"/>
        <v>2</v>
      </c>
      <c r="I274">
        <f>IFERROR(INDEX(thidhi!$A$1:$A$16, MATCH('Raw data'!C274, thidhi!$C$1:$C$16, 0)), "Not Found")</f>
        <v>1</v>
      </c>
      <c r="J274" s="2">
        <f t="shared" si="140"/>
        <v>45641.610185185185</v>
      </c>
      <c r="K274" t="str">
        <f>IF('Raw data'!D274 = "పూర్తి", "", _xlfn.LET(
    _xlpm.RawData, 'Raw data'!D274,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A274 + TIME(_xlpm.HourPart, _xlpm.MinutePart, 0),
    _xlpm.AdjustedTime,
        IF(_xlpm.Prefix = "రా",
            IF(OR(_xlpm.HourPart=12,_xlpm.HourPart&lt;HOUR(T275)),A274+1,A274) + TIME(IF(_xlpm.HourPart &lt;= HOUR(T275), _xlpm.HourPart, _xlpm.HourPart + 12), _xlpm.MinutePart, 0),
        IF(_xlpm.Prefix = "తె",
            _xlpm.BaseTime + 1,
        IF(_xlpm.Prefix = "సా",
            A274 + TIME(12 + _xlpm.HourPart, _xlpm.MinutePart, 0),
        IF(LEFT(_xlpm.RawData, 1) = "ప",
            A274 + TIME(IF(AND(_xlpm.HourPart &gt;= HOUR(T275), _xlpm.HourPart &lt;= 12), _xlpm.HourPart, _xlpm.HourPart + 12), _xlpm.MinutePart, 0),
            _xlpm.BaseTime
        )))),
    _xlpm.isDateTime, ISNUMBER(DATEVALUE(K273)),
    _xlpm.adjustedResult,
        IF(AND(_xlpm.isDateTime, TEXT(_xlpm.AdjustedTime, "yyyy-MM-dd HH:mm") &lt; K273),
            _xlpm.AdjustedTime + 1,
            _xlpm.AdjustedTime),
    _xlpm.formattedResult, TEXT(_xlpm.adjustedResult, "yyyy-MM-dd HH:mm"),
    _xlpm.formattedResult
))</f>
        <v>2024-12-16 13:15</v>
      </c>
      <c r="L274" s="4">
        <f t="shared" si="141"/>
        <v>0</v>
      </c>
      <c r="M274">
        <f>IF('Raw data'!D274="పూర్తి",1,0)</f>
        <v>0</v>
      </c>
      <c r="N274">
        <f>IFERROR(INDEX(nakshatram!$A$1:$A$27, MATCH('Raw data'!E274, nakshatram!$C$1:$C$27, 0)), "Not Found")</f>
        <v>6</v>
      </c>
      <c r="O274" s="2">
        <f t="shared" si="142"/>
        <v>45642.145601851851</v>
      </c>
      <c r="P274" s="2" t="str">
        <f>IF('Raw data'!F274 = "పూర్తి", "", _xlfn.LET(
    _xlpm.RawData, 'Raw data'!F274,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A274 + TIME(_xlpm.HourPart, _xlpm.MinutePart, 0),
    _xlpm.AdjustedTime,
        IF(_xlpm.Prefix = "రా",
            IF(OR(_xlpm.HourPart=12,_xlpm.HourPart&lt;HOUR(T275)),A274+1,A274) + TIME(IF(_xlpm.HourPart &lt;= HOUR(T275), _xlpm.HourPart, _xlpm.HourPart + 12), _xlpm.MinutePart, 0),
        IF(_xlpm.Prefix = "తె",
            _xlpm.BaseTime + 1,
        IF(_xlpm.Prefix = "సా",
            A274 + TIME(12 + _xlpm.HourPart, _xlpm.MinutePart, 0),
        IF(LEFT(_xlpm.RawData, 1) = "ప",
            A274 + TIME(IF(AND(_xlpm.HourPart &gt;= HOUR(T275), _xlpm.HourPart &lt;= 12), _xlpm.HourPart, _xlpm.HourPart + 12), _xlpm.MinutePart, 0),
            _xlpm.BaseTime
        )))),
    _xlpm.isDateTime, ISNUMBER(DATEVALUE(P273)),
    _xlpm.adjustedResult,
        IF(AND(_xlpm.isDateTime, TEXT(_xlpm.AdjustedTime, "yyyy-MM-dd HH:mm") &lt; P273),
            _xlpm.AdjustedTime + 1,
            _xlpm.AdjustedTime),
    _xlpm.formattedResult, TEXT(_xlpm.adjustedResult, "yyyy-MM-dd HH:mm"),
    _xlpm.formattedResult
))</f>
        <v>2024-12-17 03:00</v>
      </c>
      <c r="Q274" s="4">
        <f t="shared" si="143"/>
        <v>0</v>
      </c>
      <c r="R274">
        <f>IF('Raw data'!F274="పూర్తి",1,0)</f>
        <v>0</v>
      </c>
      <c r="T274" t="str">
        <f>IF('Raw data'!G274="",T273,TEXT(SUBSTITUTE(SUBSTITUTE('Raw data'!G274, "సూ.ఉ.",""),".",":"), "hh:mm:ss"))</f>
        <v>06:26:00</v>
      </c>
      <c r="U274" t="str">
        <f>IF('Raw data'!H274="",U273,TEXT(SUBSTITUTE(SUBSTITUTE('Raw data'!H274, "సూ.అ.",""),".",":") + TIME(12, 0, 0), "hh:mm:ss"))</f>
        <v>17:24:00</v>
      </c>
    </row>
    <row r="275" spans="1:21" x14ac:dyDescent="0.35">
      <c r="A275" s="1">
        <f t="shared" si="134"/>
        <v>45643</v>
      </c>
      <c r="B275">
        <f t="shared" si="135"/>
        <v>38</v>
      </c>
      <c r="C275">
        <f t="shared" si="144"/>
        <v>1</v>
      </c>
      <c r="D275">
        <f t="shared" si="136"/>
        <v>5</v>
      </c>
      <c r="E275">
        <f t="shared" si="137"/>
        <v>12</v>
      </c>
      <c r="F275">
        <f>IFERROR(INDEX(vaaram!$A$1:$A$8, MATCH('Raw data'!B275, vaaram!$D$1:$D$8, 0)), "Not Found")</f>
        <v>3</v>
      </c>
      <c r="G275">
        <f t="shared" si="138"/>
        <v>9</v>
      </c>
      <c r="H275">
        <f t="shared" si="139"/>
        <v>2</v>
      </c>
      <c r="I275">
        <f>IFERROR(INDEX(thidhi!$A$1:$A$16, MATCH('Raw data'!C275, thidhi!$C$1:$C$16, 0)), "Not Found")</f>
        <v>2</v>
      </c>
      <c r="J275" s="2">
        <f t="shared" si="140"/>
        <v>45642.553240740745</v>
      </c>
      <c r="K275" t="str">
        <f>IF('Raw data'!D275 = "పూర్తి", "", _xlfn.LET(
    _xlpm.RawData, 'Raw data'!D275,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A275 + TIME(_xlpm.HourPart, _xlpm.MinutePart, 0),
    _xlpm.AdjustedTime,
        IF(_xlpm.Prefix = "రా",
            IF(OR(_xlpm.HourPart=12,_xlpm.HourPart&lt;HOUR(T276)),A275+1,A275) + TIME(IF(_xlpm.HourPart &lt;= HOUR(T276), _xlpm.HourPart, _xlpm.HourPart + 12), _xlpm.MinutePart, 0),
        IF(_xlpm.Prefix = "తె",
            _xlpm.BaseTime + 1,
        IF(_xlpm.Prefix = "సా",
            A275 + TIME(12 + _xlpm.HourPart, _xlpm.MinutePart, 0),
        IF(LEFT(_xlpm.RawData, 1) = "ప",
            A275 + TIME(IF(AND(_xlpm.HourPart &gt;= HOUR(T276), _xlpm.HourPart &lt;= 12), _xlpm.HourPart, _xlpm.HourPart + 12), _xlpm.MinutePart, 0),
            _xlpm.BaseTime
        )))),
    _xlpm.isDateTime, ISNUMBER(DATEVALUE(K274)),
    _xlpm.adjustedResult,
        IF(AND(_xlpm.isDateTime, TEXT(_xlpm.AdjustedTime, "yyyy-MM-dd HH:mm") &lt; K274),
            _xlpm.AdjustedTime + 1,
            _xlpm.AdjustedTime),
    _xlpm.formattedResult, TEXT(_xlpm.adjustedResult, "yyyy-MM-dd HH:mm"),
    _xlpm.formattedResult
))</f>
        <v>2024-12-17 12:22</v>
      </c>
      <c r="L275" s="4">
        <f t="shared" si="141"/>
        <v>0</v>
      </c>
      <c r="M275">
        <f>IF('Raw data'!D275="పూర్తి",1,0)</f>
        <v>0</v>
      </c>
      <c r="N275">
        <f>IFERROR(INDEX(nakshatram!$A$1:$A$27, MATCH('Raw data'!E275, nakshatram!$C$1:$C$27, 0)), "Not Found")</f>
        <v>7</v>
      </c>
      <c r="O275" s="2">
        <f t="shared" si="142"/>
        <v>45643.126157407409</v>
      </c>
      <c r="P275" s="2" t="str">
        <f>IF('Raw data'!F275 = "పూర్తి", "", _xlfn.LET(
    _xlpm.RawData, 'Raw data'!F275,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A275 + TIME(_xlpm.HourPart, _xlpm.MinutePart, 0),
    _xlpm.AdjustedTime,
        IF(_xlpm.Prefix = "రా",
            IF(OR(_xlpm.HourPart=12,_xlpm.HourPart&lt;HOUR(T276)),A275+1,A275) + TIME(IF(_xlpm.HourPart &lt;= HOUR(T276), _xlpm.HourPart, _xlpm.HourPart + 12), _xlpm.MinutePart, 0),
        IF(_xlpm.Prefix = "తె",
            _xlpm.BaseTime + 1,
        IF(_xlpm.Prefix = "సా",
            A275 + TIME(12 + _xlpm.HourPart, _xlpm.MinutePart, 0),
        IF(LEFT(_xlpm.RawData, 1) = "ప",
            A275 + TIME(IF(AND(_xlpm.HourPart &gt;= HOUR(T276), _xlpm.HourPart &lt;= 12), _xlpm.HourPart, _xlpm.HourPart + 12), _xlpm.MinutePart, 0),
            _xlpm.BaseTime
        )))),
    _xlpm.isDateTime, ISNUMBER(DATEVALUE(P274)),
    _xlpm.adjustedResult,
        IF(AND(_xlpm.isDateTime, TEXT(_xlpm.AdjustedTime, "yyyy-MM-dd HH:mm") &lt; P274),
            _xlpm.AdjustedTime + 1,
            _xlpm.AdjustedTime),
    _xlpm.formattedResult, TEXT(_xlpm.adjustedResult, "yyyy-MM-dd HH:mm"),
    _xlpm.formattedResult
))</f>
        <v>2024-12-18 03:00</v>
      </c>
      <c r="Q275" s="4">
        <f t="shared" si="143"/>
        <v>0</v>
      </c>
      <c r="R275">
        <f>IF('Raw data'!F275="పూర్తి",1,0)</f>
        <v>0</v>
      </c>
      <c r="T275" t="str">
        <f>IF('Raw data'!G275="",T274,TEXT(SUBSTITUTE(SUBSTITUTE('Raw data'!G275, "సూ.ఉ.",""),".",":"), "hh:mm:ss"))</f>
        <v>06:27:00</v>
      </c>
      <c r="U275" t="str">
        <f>IF('Raw data'!H275="",U274,TEXT(SUBSTITUTE(SUBSTITUTE('Raw data'!H275, "సూ.అ.",""),".",":") + TIME(12, 0, 0), "hh:mm:ss"))</f>
        <v>17:25:00</v>
      </c>
    </row>
    <row r="276" spans="1:21" x14ac:dyDescent="0.35">
      <c r="A276" s="1">
        <f t="shared" si="134"/>
        <v>45644</v>
      </c>
      <c r="B276">
        <f t="shared" si="135"/>
        <v>38</v>
      </c>
      <c r="C276">
        <f t="shared" si="144"/>
        <v>1</v>
      </c>
      <c r="D276">
        <f t="shared" si="136"/>
        <v>5</v>
      </c>
      <c r="E276">
        <f t="shared" si="137"/>
        <v>12</v>
      </c>
      <c r="F276">
        <f>IFERROR(INDEX(vaaram!$A$1:$A$8, MATCH('Raw data'!B276, vaaram!$D$1:$D$8, 0)), "Not Found")</f>
        <v>4</v>
      </c>
      <c r="G276">
        <f t="shared" si="138"/>
        <v>9</v>
      </c>
      <c r="H276">
        <f t="shared" si="139"/>
        <v>2</v>
      </c>
      <c r="I276">
        <f>IFERROR(INDEX(thidhi!$A$1:$A$16, MATCH('Raw data'!C276, thidhi!$C$1:$C$16, 0)), "Not Found")</f>
        <v>3</v>
      </c>
      <c r="J276" s="2">
        <f t="shared" si="140"/>
        <v>45643.516435185185</v>
      </c>
      <c r="K276" t="str">
        <f>IF('Raw data'!D276 = "పూర్తి", "", _xlfn.LET(
    _xlpm.RawData, 'Raw data'!D276,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A276 + TIME(_xlpm.HourPart, _xlpm.MinutePart, 0),
    _xlpm.AdjustedTime,
        IF(_xlpm.Prefix = "రా",
            IF(OR(_xlpm.HourPart=12,_xlpm.HourPart&lt;HOUR(T277)),A276+1,A276) + TIME(IF(_xlpm.HourPart &lt;= HOUR(T277), _xlpm.HourPart, _xlpm.HourPart + 12), _xlpm.MinutePart, 0),
        IF(_xlpm.Prefix = "తె",
            _xlpm.BaseTime + 1,
        IF(_xlpm.Prefix = "సా",
            A276 + TIME(12 + _xlpm.HourPart, _xlpm.MinutePart, 0),
        IF(LEFT(_xlpm.RawData, 1) = "ప",
            A276 + TIME(IF(AND(_xlpm.HourPart &gt;= HOUR(T277), _xlpm.HourPart &lt;= 12), _xlpm.HourPart, _xlpm.HourPart + 12), _xlpm.MinutePart, 0),
            _xlpm.BaseTime
        )))),
    _xlpm.isDateTime, ISNUMBER(DATEVALUE(K275)),
    _xlpm.adjustedResult,
        IF(AND(_xlpm.isDateTime, TEXT(_xlpm.AdjustedTime, "yyyy-MM-dd HH:mm") &lt; K275),
            _xlpm.AdjustedTime + 1,
            _xlpm.AdjustedTime),
    _xlpm.formattedResult, TEXT(_xlpm.adjustedResult, "yyyy-MM-dd HH:mm"),
    _xlpm.formattedResult
))</f>
        <v>2024-12-18 11:55</v>
      </c>
      <c r="L276" s="4">
        <f t="shared" si="141"/>
        <v>0</v>
      </c>
      <c r="M276">
        <f>IF('Raw data'!D276="పూర్తి",1,0)</f>
        <v>0</v>
      </c>
      <c r="N276">
        <f>IFERROR(INDEX(nakshatram!$A$1:$A$27, MATCH('Raw data'!E276, nakshatram!$C$1:$C$27, 0)), "Not Found")</f>
        <v>8</v>
      </c>
      <c r="O276" s="2">
        <f t="shared" si="142"/>
        <v>45644.126157407409</v>
      </c>
      <c r="P276" s="2" t="str">
        <f>IF('Raw data'!F276 = "పూర్తి", "", _xlfn.LET(
    _xlpm.RawData, 'Raw data'!F276,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A276 + TIME(_xlpm.HourPart, _xlpm.MinutePart, 0),
    _xlpm.AdjustedTime,
        IF(_xlpm.Prefix = "రా",
            IF(OR(_xlpm.HourPart=12,_xlpm.HourPart&lt;HOUR(T277)),A276+1,A276) + TIME(IF(_xlpm.HourPart &lt;= HOUR(T277), _xlpm.HourPart, _xlpm.HourPart + 12), _xlpm.MinutePart, 0),
        IF(_xlpm.Prefix = "తె",
            _xlpm.BaseTime + 1,
        IF(_xlpm.Prefix = "సా",
            A276 + TIME(12 + _xlpm.HourPart, _xlpm.MinutePart, 0),
        IF(LEFT(_xlpm.RawData, 1) = "ప",
            A276 + TIME(IF(AND(_xlpm.HourPart &gt;= HOUR(T277), _xlpm.HourPart &lt;= 12), _xlpm.HourPart, _xlpm.HourPart + 12), _xlpm.MinutePart, 0),
            _xlpm.BaseTime
        )))),
    _xlpm.isDateTime, ISNUMBER(DATEVALUE(P275)),
    _xlpm.adjustedResult,
        IF(AND(_xlpm.isDateTime, TEXT(_xlpm.AdjustedTime, "yyyy-MM-dd HH:mm") &lt; P275),
            _xlpm.AdjustedTime + 1,
            _xlpm.AdjustedTime),
    _xlpm.formattedResult, TEXT(_xlpm.adjustedResult, "yyyy-MM-dd HH:mm"),
    _xlpm.formattedResult
))</f>
        <v>2024-12-19 03:27</v>
      </c>
      <c r="Q276" s="4">
        <f t="shared" si="143"/>
        <v>0</v>
      </c>
      <c r="R276">
        <f>IF('Raw data'!F276="పూర్తి",1,0)</f>
        <v>0</v>
      </c>
      <c r="T276" t="str">
        <f>IF('Raw data'!G276="",T275,TEXT(SUBSTITUTE(SUBSTITUTE('Raw data'!G276, "సూ.ఉ.",""),".",":"), "hh:mm:ss"))</f>
        <v>06:28:00</v>
      </c>
      <c r="U276" t="str">
        <f>IF('Raw data'!H276="",U275,TEXT(SUBSTITUTE(SUBSTITUTE('Raw data'!H276, "సూ.అ.",""),".",":") + TIME(12, 0, 0), "hh:mm:ss"))</f>
        <v>17:25:00</v>
      </c>
    </row>
    <row r="277" spans="1:21" x14ac:dyDescent="0.35">
      <c r="A277" s="1">
        <f t="shared" si="134"/>
        <v>45645</v>
      </c>
      <c r="B277">
        <f t="shared" si="135"/>
        <v>38</v>
      </c>
      <c r="C277">
        <f t="shared" si="144"/>
        <v>1</v>
      </c>
      <c r="D277">
        <f t="shared" si="136"/>
        <v>5</v>
      </c>
      <c r="E277">
        <f t="shared" si="137"/>
        <v>12</v>
      </c>
      <c r="F277">
        <f>IFERROR(INDEX(vaaram!$A$1:$A$8, MATCH('Raw data'!B277, vaaram!$D$1:$D$8, 0)), "Not Found")</f>
        <v>5</v>
      </c>
      <c r="G277">
        <f t="shared" si="138"/>
        <v>9</v>
      </c>
      <c r="H277">
        <f t="shared" si="139"/>
        <v>2</v>
      </c>
      <c r="I277">
        <f>IFERROR(INDEX(thidhi!$A$1:$A$16, MATCH('Raw data'!C277, thidhi!$C$1:$C$16, 0)), "Not Found")</f>
        <v>4</v>
      </c>
      <c r="J277" s="2">
        <f t="shared" si="140"/>
        <v>45644.49768518519</v>
      </c>
      <c r="K277" t="str">
        <f>IF('Raw data'!D277 = "పూర్తి", "", _xlfn.LET(
    _xlpm.RawData, 'Raw data'!D277,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A277 + TIME(_xlpm.HourPart, _xlpm.MinutePart, 0),
    _xlpm.AdjustedTime,
        IF(_xlpm.Prefix = "రా",
            IF(OR(_xlpm.HourPart=12,_xlpm.HourPart&lt;HOUR(T278)),A277+1,A277) + TIME(IF(_xlpm.HourPart &lt;= HOUR(T278), _xlpm.HourPart, _xlpm.HourPart + 12), _xlpm.MinutePart, 0),
        IF(_xlpm.Prefix = "తె",
            _xlpm.BaseTime + 1,
        IF(_xlpm.Prefix = "సా",
            A277 + TIME(12 + _xlpm.HourPart, _xlpm.MinutePart, 0),
        IF(LEFT(_xlpm.RawData, 1) = "ప",
            A277 + TIME(IF(AND(_xlpm.HourPart &gt;= HOUR(T278), _xlpm.HourPart &lt;= 12), _xlpm.HourPart, _xlpm.HourPart + 12), _xlpm.MinutePart, 0),
            _xlpm.BaseTime
        )))),
    _xlpm.isDateTime, ISNUMBER(DATEVALUE(K276)),
    _xlpm.adjustedResult,
        IF(AND(_xlpm.isDateTime, TEXT(_xlpm.AdjustedTime, "yyyy-MM-dd HH:mm") &lt; K276),
            _xlpm.AdjustedTime + 1,
            _xlpm.AdjustedTime),
    _xlpm.formattedResult, TEXT(_xlpm.adjustedResult, "yyyy-MM-dd HH:mm"),
    _xlpm.formattedResult
))</f>
        <v>2024-12-19 12:08</v>
      </c>
      <c r="L277" s="4">
        <f t="shared" si="141"/>
        <v>0</v>
      </c>
      <c r="M277">
        <f>IF('Raw data'!D277="పూర్తి",1,0)</f>
        <v>0</v>
      </c>
      <c r="N277">
        <f>IFERROR(INDEX(nakshatram!$A$1:$A$27, MATCH('Raw data'!E277, nakshatram!$C$1:$C$27, 0)), "Not Found")</f>
        <v>9</v>
      </c>
      <c r="O277" s="2">
        <f t="shared" si="142"/>
        <v>45645.144907407412</v>
      </c>
      <c r="P277" s="2" t="str">
        <f>IF('Raw data'!F277 = "పూర్తి", "", _xlfn.LET(
    _xlpm.RawData, 'Raw data'!F277,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A277 + TIME(_xlpm.HourPart, _xlpm.MinutePart, 0),
    _xlpm.AdjustedTime,
        IF(_xlpm.Prefix = "రా",
            IF(OR(_xlpm.HourPart=12,_xlpm.HourPart&lt;HOUR(T278)),A277+1,A277) + TIME(IF(_xlpm.HourPart &lt;= HOUR(T278), _xlpm.HourPart, _xlpm.HourPart + 12), _xlpm.MinutePart, 0),
        IF(_xlpm.Prefix = "తె",
            _xlpm.BaseTime + 1,
        IF(_xlpm.Prefix = "సా",
            A277 + TIME(12 + _xlpm.HourPart, _xlpm.MinutePart, 0),
        IF(LEFT(_xlpm.RawData, 1) = "ప",
            A277 + TIME(IF(AND(_xlpm.HourPart &gt;= HOUR(T278), _xlpm.HourPart &lt;= 12), _xlpm.HourPart, _xlpm.HourPart + 12), _xlpm.MinutePart, 0),
            _xlpm.BaseTime
        )))),
    _xlpm.isDateTime, ISNUMBER(DATEVALUE(P276)),
    _xlpm.adjustedResult,
        IF(AND(_xlpm.isDateTime, TEXT(_xlpm.AdjustedTime, "yyyy-MM-dd HH:mm") &lt; P276),
            _xlpm.AdjustedTime + 1,
            _xlpm.AdjustedTime),
    _xlpm.formattedResult, TEXT(_xlpm.adjustedResult, "yyyy-MM-dd HH:mm"),
    _xlpm.formattedResult
))</f>
        <v>2024-12-20 04:25</v>
      </c>
      <c r="Q277" s="4">
        <f t="shared" si="143"/>
        <v>0</v>
      </c>
      <c r="R277">
        <f>IF('Raw data'!F277="పూర్తి",1,0)</f>
        <v>0</v>
      </c>
      <c r="T277" t="str">
        <f>IF('Raw data'!G277="",T276,TEXT(SUBSTITUTE(SUBSTITUTE('Raw data'!G277, "సూ.ఉ.",""),".",":"), "hh:mm:ss"))</f>
        <v>06:28:00</v>
      </c>
      <c r="U277" t="str">
        <f>IF('Raw data'!H277="",U276,TEXT(SUBSTITUTE(SUBSTITUTE('Raw data'!H277, "సూ.అ.",""),".",":") + TIME(12, 0, 0), "hh:mm:ss"))</f>
        <v>17:26:00</v>
      </c>
    </row>
    <row r="278" spans="1:21" x14ac:dyDescent="0.35">
      <c r="A278" s="1">
        <f t="shared" si="134"/>
        <v>45646</v>
      </c>
      <c r="B278">
        <f t="shared" si="135"/>
        <v>38</v>
      </c>
      <c r="C278">
        <f t="shared" si="144"/>
        <v>1</v>
      </c>
      <c r="D278">
        <f t="shared" si="136"/>
        <v>5</v>
      </c>
      <c r="E278">
        <f t="shared" si="137"/>
        <v>12</v>
      </c>
      <c r="F278">
        <f>IFERROR(INDEX(vaaram!$A$1:$A$8, MATCH('Raw data'!B278, vaaram!$D$1:$D$8, 0)), "Not Found")</f>
        <v>6</v>
      </c>
      <c r="G278">
        <f t="shared" si="138"/>
        <v>9</v>
      </c>
      <c r="H278">
        <f t="shared" si="139"/>
        <v>2</v>
      </c>
      <c r="I278">
        <f>IFERROR(INDEX(thidhi!$A$1:$A$16, MATCH('Raw data'!C278, thidhi!$C$1:$C$16, 0)), "Not Found")</f>
        <v>5</v>
      </c>
      <c r="J278" s="2">
        <f t="shared" si="140"/>
        <v>45645.506712962968</v>
      </c>
      <c r="K278" t="str">
        <f>IF('Raw data'!D278 = "పూర్తి", "", _xlfn.LET(
    _xlpm.RawData, 'Raw data'!D278,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A278 + TIME(_xlpm.HourPart, _xlpm.MinutePart, 0),
    _xlpm.AdjustedTime,
        IF(_xlpm.Prefix = "రా",
            IF(OR(_xlpm.HourPart=12,_xlpm.HourPart&lt;HOUR(T279)),A278+1,A278) + TIME(IF(_xlpm.HourPart &lt;= HOUR(T279), _xlpm.HourPart, _xlpm.HourPart + 12), _xlpm.MinutePart, 0),
        IF(_xlpm.Prefix = "తె",
            _xlpm.BaseTime + 1,
        IF(_xlpm.Prefix = "సా",
            A278 + TIME(12 + _xlpm.HourPart, _xlpm.MinutePart, 0),
        IF(LEFT(_xlpm.RawData, 1) = "ప",
            A278 + TIME(IF(AND(_xlpm.HourPart &gt;= HOUR(T279), _xlpm.HourPart &lt;= 12), _xlpm.HourPart, _xlpm.HourPart + 12), _xlpm.MinutePart, 0),
            _xlpm.BaseTime
        )))),
    _xlpm.isDateTime, ISNUMBER(DATEVALUE(K277)),
    _xlpm.adjustedResult,
        IF(AND(_xlpm.isDateTime, TEXT(_xlpm.AdjustedTime, "yyyy-MM-dd HH:mm") &lt; K277),
            _xlpm.AdjustedTime + 1,
            _xlpm.AdjustedTime),
    _xlpm.formattedResult, TEXT(_xlpm.adjustedResult, "yyyy-MM-dd HH:mm"),
    _xlpm.formattedResult
))</f>
        <v>2024-12-20 12:34</v>
      </c>
      <c r="L278" s="4">
        <f t="shared" si="141"/>
        <v>0</v>
      </c>
      <c r="M278">
        <f>IF('Raw data'!D278="పూర్తి",1,0)</f>
        <v>0</v>
      </c>
      <c r="N278">
        <f>IFERROR(INDEX(nakshatram!$A$1:$A$27, MATCH('Raw data'!E278, nakshatram!$C$1:$C$27, 0)), "Not Found")</f>
        <v>10</v>
      </c>
      <c r="O278" s="2">
        <f t="shared" si="142"/>
        <v>45646.18518518519</v>
      </c>
      <c r="P278" s="2" t="str">
        <f>IF('Raw data'!F278 = "పూర్తి", "", _xlfn.LET(
    _xlpm.RawData, 'Raw data'!F278,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A278 + TIME(_xlpm.HourPart, _xlpm.MinutePart, 0),
    _xlpm.AdjustedTime,
        IF(_xlpm.Prefix = "రా",
            IF(OR(_xlpm.HourPart=12,_xlpm.HourPart&lt;HOUR(T279)),A278+1,A278) + TIME(IF(_xlpm.HourPart &lt;= HOUR(T279), _xlpm.HourPart, _xlpm.HourPart + 12), _xlpm.MinutePart, 0),
        IF(_xlpm.Prefix = "తె",
            _xlpm.BaseTime + 1,
        IF(_xlpm.Prefix = "సా",
            A278 + TIME(12 + _xlpm.HourPart, _xlpm.MinutePart, 0),
        IF(LEFT(_xlpm.RawData, 1) = "ప",
            A278 + TIME(IF(AND(_xlpm.HourPart &gt;= HOUR(T279), _xlpm.HourPart &lt;= 12), _xlpm.HourPart, _xlpm.HourPart + 12), _xlpm.MinutePart, 0),
            _xlpm.BaseTime
        )))),
    _xlpm.isDateTime, ISNUMBER(DATEVALUE(P277)),
    _xlpm.adjustedResult,
        IF(AND(_xlpm.isDateTime, TEXT(_xlpm.AdjustedTime, "yyyy-MM-dd HH:mm") &lt; P277),
            _xlpm.AdjustedTime + 1,
            _xlpm.AdjustedTime),
    _xlpm.formattedResult, TEXT(_xlpm.adjustedResult, "yyyy-MM-dd HH:mm"),
    _xlpm.formattedResult
))</f>
        <v>2024-12-21 05:51</v>
      </c>
      <c r="Q278" s="4">
        <f t="shared" si="143"/>
        <v>0</v>
      </c>
      <c r="R278">
        <f>IF('Raw data'!F278="పూర్తి",1,0)</f>
        <v>0</v>
      </c>
      <c r="T278" t="str">
        <f>IF('Raw data'!G278="",T277,TEXT(SUBSTITUTE(SUBSTITUTE('Raw data'!G278, "సూ.ఉ.",""),".",":"), "hh:mm:ss"))</f>
        <v>06:28:00</v>
      </c>
      <c r="U278" t="str">
        <f>IF('Raw data'!H278="",U277,TEXT(SUBSTITUTE(SUBSTITUTE('Raw data'!H278, "సూ.అ.",""),".",":") + TIME(12, 0, 0), "hh:mm:ss"))</f>
        <v>17:26:00</v>
      </c>
    </row>
    <row r="279" spans="1:21" x14ac:dyDescent="0.35">
      <c r="A279" s="1">
        <f t="shared" si="134"/>
        <v>45647</v>
      </c>
      <c r="B279">
        <f t="shared" si="135"/>
        <v>38</v>
      </c>
      <c r="C279">
        <f t="shared" si="144"/>
        <v>1</v>
      </c>
      <c r="D279">
        <f t="shared" si="136"/>
        <v>5</v>
      </c>
      <c r="E279">
        <f t="shared" si="137"/>
        <v>12</v>
      </c>
      <c r="F279">
        <f>IFERROR(INDEX(vaaram!$A$1:$A$8, MATCH('Raw data'!B279, vaaram!$D$1:$D$8, 0)), "Not Found")</f>
        <v>7</v>
      </c>
      <c r="G279">
        <f t="shared" si="138"/>
        <v>9</v>
      </c>
      <c r="H279">
        <f t="shared" si="139"/>
        <v>2</v>
      </c>
      <c r="I279">
        <f>IFERROR(INDEX(thidhi!$A$1:$A$16, MATCH('Raw data'!C279, thidhi!$C$1:$C$16, 0)), "Not Found")</f>
        <v>6</v>
      </c>
      <c r="J279" s="2">
        <f t="shared" si="140"/>
        <v>45646.524768518517</v>
      </c>
      <c r="K279" t="str">
        <f>IF('Raw data'!D279 = "పూర్తి", "", _xlfn.LET(
    _xlpm.RawData, 'Raw data'!D279,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A279 + TIME(_xlpm.HourPart, _xlpm.MinutePart, 0),
    _xlpm.AdjustedTime,
        IF(_xlpm.Prefix = "రా",
            IF(OR(_xlpm.HourPart=12,_xlpm.HourPart&lt;HOUR(T280)),A279+1,A279) + TIME(IF(_xlpm.HourPart &lt;= HOUR(T280), _xlpm.HourPart, _xlpm.HourPart + 12), _xlpm.MinutePart, 0),
        IF(_xlpm.Prefix = "తె",
            _xlpm.BaseTime + 1,
        IF(_xlpm.Prefix = "సా",
            A279 + TIME(12 + _xlpm.HourPart, _xlpm.MinutePart, 0),
        IF(LEFT(_xlpm.RawData, 1) = "ప",
            A279 + TIME(IF(AND(_xlpm.HourPart &gt;= HOUR(T280), _xlpm.HourPart &lt;= 12), _xlpm.HourPart, _xlpm.HourPart + 12), _xlpm.MinutePart, 0),
            _xlpm.BaseTime
        )))),
    _xlpm.isDateTime, ISNUMBER(DATEVALUE(K278)),
    _xlpm.adjustedResult,
        IF(AND(_xlpm.isDateTime, TEXT(_xlpm.AdjustedTime, "yyyy-MM-dd HH:mm") &lt; K278),
            _xlpm.AdjustedTime + 1,
            _xlpm.AdjustedTime),
    _xlpm.formattedResult, TEXT(_xlpm.adjustedResult, "yyyy-MM-dd HH:mm"),
    _xlpm.formattedResult
))</f>
        <v>2024-12-21 13:40</v>
      </c>
      <c r="L279" s="4">
        <f t="shared" si="141"/>
        <v>0</v>
      </c>
      <c r="M279">
        <f>IF('Raw data'!D279="పూర్తి",1,0)</f>
        <v>0</v>
      </c>
      <c r="N279">
        <f>IFERROR(INDEX(nakshatram!$A$1:$A$27, MATCH('Raw data'!E279, nakshatram!$C$1:$C$27, 0)), "Not Found")</f>
        <v>11</v>
      </c>
      <c r="O279" s="2">
        <f t="shared" si="142"/>
        <v>45647.24490740741</v>
      </c>
      <c r="P279" s="2" t="str">
        <f>IF('Raw data'!F279 = "పూర్తి", "", _xlfn.LET(
    _xlpm.RawData, 'Raw data'!F279,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A279 + TIME(_xlpm.HourPart, _xlpm.MinutePart, 0),
    _xlpm.AdjustedTime,
        IF(_xlpm.Prefix = "రా",
            IF(OR(_xlpm.HourPart=12,_xlpm.HourPart&lt;HOUR(T280)),A279+1,A279) + TIME(IF(_xlpm.HourPart &lt;= HOUR(T280), _xlpm.HourPart, _xlpm.HourPart + 12), _xlpm.MinutePart, 0),
        IF(_xlpm.Prefix = "తె",
            _xlpm.BaseTime + 1,
        IF(_xlpm.Prefix = "సా",
            A279 + TIME(12 + _xlpm.HourPart, _xlpm.MinutePart, 0),
        IF(LEFT(_xlpm.RawData, 1) = "ప",
            A279 + TIME(IF(AND(_xlpm.HourPart &gt;= HOUR(T280), _xlpm.HourPart &lt;= 12), _xlpm.HourPart, _xlpm.HourPart + 12), _xlpm.MinutePart, 0),
            _xlpm.BaseTime
        )))),
    _xlpm.isDateTime, ISNUMBER(DATEVALUE(P278)),
    _xlpm.adjustedResult,
        IF(AND(_xlpm.isDateTime, TEXT(_xlpm.AdjustedTime, "yyyy-MM-dd HH:mm") &lt; P278),
            _xlpm.AdjustedTime + 1,
            _xlpm.AdjustedTime),
    _xlpm.formattedResult, TEXT(_xlpm.adjustedResult, "yyyy-MM-dd HH:mm"),
    _xlpm.formattedResult
))</f>
        <v/>
      </c>
      <c r="Q279" s="4">
        <f t="shared" si="143"/>
        <v>0</v>
      </c>
      <c r="R279">
        <f>IF('Raw data'!F279="పూర్తి",1,0)</f>
        <v>1</v>
      </c>
      <c r="T279" t="str">
        <f>IF('Raw data'!G279="",T278,TEXT(SUBSTITUTE(SUBSTITUTE('Raw data'!G279, "సూ.ఉ.",""),".",":"), "hh:mm:ss"))</f>
        <v>06:28:00</v>
      </c>
      <c r="U279" t="str">
        <f>IF('Raw data'!H279="",U278,TEXT(SUBSTITUTE(SUBSTITUTE('Raw data'!H279, "సూ.అ.",""),".",":") + TIME(12, 0, 0), "hh:mm:ss"))</f>
        <v>17:26:00</v>
      </c>
    </row>
    <row r="280" spans="1:21" x14ac:dyDescent="0.35">
      <c r="A280" s="1">
        <f t="shared" ref="A280:A288" si="145">IF(F280=F279,A279,A279+1)</f>
        <v>45648</v>
      </c>
      <c r="B280">
        <f t="shared" ref="B280:B288" si="146">IF(OR(D279=D280, D279&lt;D280),B279,B279+1)</f>
        <v>38</v>
      </c>
      <c r="C280">
        <f t="shared" si="144"/>
        <v>1</v>
      </c>
      <c r="D280">
        <f t="shared" ref="D280:D288" si="147">INT((G280+1)/2)</f>
        <v>5</v>
      </c>
      <c r="E280">
        <f t="shared" ref="E280:E288" si="148">MONTH(A280)</f>
        <v>12</v>
      </c>
      <c r="F280">
        <f>IFERROR(INDEX(vaaram!$A$1:$A$8, MATCH('Raw data'!B280, vaaram!$D$1:$D$8, 0)), "Not Found")</f>
        <v>1</v>
      </c>
      <c r="G280">
        <f t="shared" ref="G280:G288" si="149">IF(OR(H279=H280, H279&lt;H280),G279,IF(G279=12,1,G279+1))</f>
        <v>9</v>
      </c>
      <c r="H280">
        <f t="shared" ref="H280:H288" si="150">IF(I280&lt;I279,IF(I279=15,2,1),H279)</f>
        <v>2</v>
      </c>
      <c r="I280">
        <f>IFERROR(INDEX(thidhi!$A$1:$A$16, MATCH('Raw data'!C280, thidhi!$C$1:$C$16, 0)), "Not Found")</f>
        <v>7</v>
      </c>
      <c r="J280" s="2">
        <f t="shared" ref="J280:J288" si="151">IF(K280=K279,J279,IF(M279=0,K279+100/86400,""))</f>
        <v>45647.570601851854</v>
      </c>
      <c r="K280" t="str">
        <f>IF('Raw data'!D280 = "పూర్తి", "", _xlfn.LET(
    _xlpm.RawData, 'Raw data'!D280,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A280 + TIME(_xlpm.HourPart, _xlpm.MinutePart, 0),
    _xlpm.AdjustedTime,
        IF(_xlpm.Prefix = "రా",
            IF(OR(_xlpm.HourPart=12,_xlpm.HourPart&lt;HOUR(T281)),A280+1,A280) + TIME(IF(_xlpm.HourPart &lt;= HOUR(T281), _xlpm.HourPart, _xlpm.HourPart + 12), _xlpm.MinutePart, 0),
        IF(_xlpm.Prefix = "తె",
            _xlpm.BaseTime + 1,
        IF(_xlpm.Prefix = "సా",
            A280 + TIME(12 + _xlpm.HourPart, _xlpm.MinutePart, 0),
        IF(LEFT(_xlpm.RawData, 1) = "ప",
            A280 + TIME(IF(AND(_xlpm.HourPart &gt;= HOUR(T281), _xlpm.HourPart &lt;= 12), _xlpm.HourPart, _xlpm.HourPart + 12), _xlpm.MinutePart, 0),
            _xlpm.BaseTime
        )))),
    _xlpm.isDateTime, ISNUMBER(DATEVALUE(K279)),
    _xlpm.adjustedResult,
        IF(AND(_xlpm.isDateTime, TEXT(_xlpm.AdjustedTime, "yyyy-MM-dd HH:mm") &lt; K279),
            _xlpm.AdjustedTime + 1,
            _xlpm.AdjustedTime),
    _xlpm.formattedResult, TEXT(_xlpm.adjustedResult, "yyyy-MM-dd HH:mm"),
    _xlpm.formattedResult
))</f>
        <v>2024-12-22 15:13</v>
      </c>
      <c r="L280" s="4">
        <f t="shared" ref="L280:L288" si="152">IF(A280=A281,IF(I280&lt;&gt;I281,1,0),0)</f>
        <v>0</v>
      </c>
      <c r="M280">
        <f>IF('Raw data'!D280="పూర్తి",1,0)</f>
        <v>0</v>
      </c>
      <c r="N280">
        <f>IFERROR(INDEX(nakshatram!$A$1:$A$27, MATCH('Raw data'!E280, nakshatram!$C$1:$C$27, 0)), "Not Found")</f>
        <v>11</v>
      </c>
      <c r="O280" s="2" t="str">
        <f t="shared" ref="O280:O288" si="153">IF(P280=P279,O279,IF(R279=0,P279+100/86400,""))</f>
        <v/>
      </c>
      <c r="P280" s="2" t="str">
        <f>IF('Raw data'!F280 = "పూర్తి", "", _xlfn.LET(
    _xlpm.RawData, 'Raw data'!F280,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A280 + TIME(_xlpm.HourPart, _xlpm.MinutePart, 0),
    _xlpm.AdjustedTime,
        IF(_xlpm.Prefix = "రా",
            IF(OR(_xlpm.HourPart=12,_xlpm.HourPart&lt;HOUR(T281)),A280+1,A280) + TIME(IF(_xlpm.HourPart &lt;= HOUR(T281), _xlpm.HourPart, _xlpm.HourPart + 12), _xlpm.MinutePart, 0),
        IF(_xlpm.Prefix = "తె",
            _xlpm.BaseTime + 1,
        IF(_xlpm.Prefix = "సా",
            A280 + TIME(12 + _xlpm.HourPart, _xlpm.MinutePart, 0),
        IF(LEFT(_xlpm.RawData, 1) = "ప",
            A280 + TIME(IF(AND(_xlpm.HourPart &gt;= HOUR(T281), _xlpm.HourPart &lt;= 12), _xlpm.HourPart, _xlpm.HourPart + 12), _xlpm.MinutePart, 0),
            _xlpm.BaseTime
        )))),
    _xlpm.isDateTime, ISNUMBER(DATEVALUE(P279)),
    _xlpm.adjustedResult,
        IF(AND(_xlpm.isDateTime, TEXT(_xlpm.AdjustedTime, "yyyy-MM-dd HH:mm") &lt; P279),
            _xlpm.AdjustedTime + 1,
            _xlpm.AdjustedTime),
    _xlpm.formattedResult, TEXT(_xlpm.adjustedResult, "yyyy-MM-dd HH:mm"),
    _xlpm.formattedResult
))</f>
        <v>2024-12-22 07:41</v>
      </c>
      <c r="Q280" s="4">
        <f t="shared" ref="Q280:Q288" si="154">IF(A280=A281,IF(N280&lt;&gt;N281,1,0),0)</f>
        <v>0</v>
      </c>
      <c r="R280">
        <f>IF('Raw data'!F280="పూర్తి",1,0)</f>
        <v>0</v>
      </c>
      <c r="T280" t="str">
        <f>IF('Raw data'!G280="",T279,TEXT(SUBSTITUTE(SUBSTITUTE('Raw data'!G280, "సూ.ఉ.",""),".",":"), "hh:mm:ss"))</f>
        <v>06:30:00</v>
      </c>
      <c r="U280" t="str">
        <f>IF('Raw data'!H280="",U279,TEXT(SUBSTITUTE(SUBSTITUTE('Raw data'!H280, "సూ.అ.",""),".",":") + TIME(12, 0, 0), "hh:mm:ss"))</f>
        <v>17:27:00</v>
      </c>
    </row>
    <row r="281" spans="1:21" x14ac:dyDescent="0.35">
      <c r="A281" s="1">
        <f t="shared" si="145"/>
        <v>45649</v>
      </c>
      <c r="B281">
        <f t="shared" si="146"/>
        <v>38</v>
      </c>
      <c r="C281">
        <f t="shared" si="144"/>
        <v>1</v>
      </c>
      <c r="D281">
        <f t="shared" si="147"/>
        <v>5</v>
      </c>
      <c r="E281">
        <f t="shared" si="148"/>
        <v>12</v>
      </c>
      <c r="F281">
        <f>IFERROR(INDEX(vaaram!$A$1:$A$8, MATCH('Raw data'!B281, vaaram!$D$1:$D$8, 0)), "Not Found")</f>
        <v>2</v>
      </c>
      <c r="G281">
        <f t="shared" si="149"/>
        <v>9</v>
      </c>
      <c r="H281">
        <f t="shared" si="150"/>
        <v>2</v>
      </c>
      <c r="I281">
        <f>IFERROR(INDEX(thidhi!$A$1:$A$16, MATCH('Raw data'!C281, thidhi!$C$1:$C$16, 0)), "Not Found")</f>
        <v>8</v>
      </c>
      <c r="J281" s="2">
        <f t="shared" si="151"/>
        <v>45648.635185185187</v>
      </c>
      <c r="K281" t="str">
        <f>IF('Raw data'!D281 = "పూర్తి", "", _xlfn.LET(
    _xlpm.RawData, 'Raw data'!D281,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A281 + TIME(_xlpm.HourPart, _xlpm.MinutePart, 0),
    _xlpm.AdjustedTime,
        IF(_xlpm.Prefix = "రా",
            IF(OR(_xlpm.HourPart=12,_xlpm.HourPart&lt;HOUR(T282)),A281+1,A281) + TIME(IF(_xlpm.HourPart &lt;= HOUR(T282), _xlpm.HourPart, _xlpm.HourPart + 12), _xlpm.MinutePart, 0),
        IF(_xlpm.Prefix = "తె",
            _xlpm.BaseTime + 1,
        IF(_xlpm.Prefix = "సా",
            A281 + TIME(12 + _xlpm.HourPart, _xlpm.MinutePart, 0),
        IF(LEFT(_xlpm.RawData, 1) = "ప",
            A281 + TIME(IF(AND(_xlpm.HourPart &gt;= HOUR(T282), _xlpm.HourPart &lt;= 12), _xlpm.HourPart, _xlpm.HourPart + 12), _xlpm.MinutePart, 0),
            _xlpm.BaseTime
        )))),
    _xlpm.isDateTime, ISNUMBER(DATEVALUE(K280)),
    _xlpm.adjustedResult,
        IF(AND(_xlpm.isDateTime, TEXT(_xlpm.AdjustedTime, "yyyy-MM-dd HH:mm") &lt; K280),
            _xlpm.AdjustedTime + 1,
            _xlpm.AdjustedTime),
    _xlpm.formattedResult, TEXT(_xlpm.adjustedResult, "yyyy-MM-dd HH:mm"),
    _xlpm.formattedResult
))</f>
        <v>2024-12-23 17:06</v>
      </c>
      <c r="L281" s="4">
        <f t="shared" si="152"/>
        <v>0</v>
      </c>
      <c r="M281">
        <f>IF('Raw data'!D281="పూర్తి",1,0)</f>
        <v>0</v>
      </c>
      <c r="N281">
        <f>IFERROR(INDEX(nakshatram!$A$1:$A$27, MATCH('Raw data'!E281, nakshatram!$C$1:$C$27, 0)), "Not Found")</f>
        <v>12</v>
      </c>
      <c r="O281" s="2">
        <f t="shared" si="153"/>
        <v>45648.321296296301</v>
      </c>
      <c r="P281" s="2" t="str">
        <f>IF('Raw data'!F281 = "పూర్తి", "", _xlfn.LET(
    _xlpm.RawData, 'Raw data'!F281,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A281 + TIME(_xlpm.HourPart, _xlpm.MinutePart, 0),
    _xlpm.AdjustedTime,
        IF(_xlpm.Prefix = "రా",
            IF(OR(_xlpm.HourPart=12,_xlpm.HourPart&lt;HOUR(T282)),A281+1,A281) + TIME(IF(_xlpm.HourPart &lt;= HOUR(T282), _xlpm.HourPart, _xlpm.HourPart + 12), _xlpm.MinutePart, 0),
        IF(_xlpm.Prefix = "తె",
            _xlpm.BaseTime + 1,
        IF(_xlpm.Prefix = "సా",
            A281 + TIME(12 + _xlpm.HourPart, _xlpm.MinutePart, 0),
        IF(LEFT(_xlpm.RawData, 1) = "ప",
            A281 + TIME(IF(AND(_xlpm.HourPart &gt;= HOUR(T282), _xlpm.HourPart &lt;= 12), _xlpm.HourPart, _xlpm.HourPart + 12), _xlpm.MinutePart, 0),
            _xlpm.BaseTime
        )))),
    _xlpm.isDateTime, ISNUMBER(DATEVALUE(P280)),
    _xlpm.adjustedResult,
        IF(AND(_xlpm.isDateTime, TEXT(_xlpm.AdjustedTime, "yyyy-MM-dd HH:mm") &lt; P280),
            _xlpm.AdjustedTime + 1,
            _xlpm.AdjustedTime),
    _xlpm.formattedResult, TEXT(_xlpm.adjustedResult, "yyyy-MM-dd HH:mm"),
    _xlpm.formattedResult
))</f>
        <v>2024-12-23 09:58</v>
      </c>
      <c r="Q281" s="4">
        <f t="shared" si="154"/>
        <v>0</v>
      </c>
      <c r="R281">
        <f>IF('Raw data'!F281="పూర్తి",1,0)</f>
        <v>0</v>
      </c>
      <c r="T281" t="str">
        <f>IF('Raw data'!G281="",T280,TEXT(SUBSTITUTE(SUBSTITUTE('Raw data'!G281, "సూ.ఉ.",""),".",":"), "hh:mm:ss"))</f>
        <v>06:30:00</v>
      </c>
      <c r="U281" t="str">
        <f>IF('Raw data'!H281="",U280,TEXT(SUBSTITUTE(SUBSTITUTE('Raw data'!H281, "సూ.అ.",""),".",":") + TIME(12, 0, 0), "hh:mm:ss"))</f>
        <v>17:27:00</v>
      </c>
    </row>
    <row r="282" spans="1:21" x14ac:dyDescent="0.35">
      <c r="A282" s="1">
        <f t="shared" si="145"/>
        <v>45650</v>
      </c>
      <c r="B282">
        <f t="shared" si="146"/>
        <v>38</v>
      </c>
      <c r="C282">
        <f t="shared" si="144"/>
        <v>1</v>
      </c>
      <c r="D282">
        <f t="shared" si="147"/>
        <v>5</v>
      </c>
      <c r="E282">
        <f t="shared" si="148"/>
        <v>12</v>
      </c>
      <c r="F282">
        <f>IFERROR(INDEX(vaaram!$A$1:$A$8, MATCH('Raw data'!B282, vaaram!$D$1:$D$8, 0)), "Not Found")</f>
        <v>3</v>
      </c>
      <c r="G282">
        <f t="shared" si="149"/>
        <v>9</v>
      </c>
      <c r="H282">
        <f t="shared" si="150"/>
        <v>2</v>
      </c>
      <c r="I282">
        <f>IFERROR(INDEX(thidhi!$A$1:$A$16, MATCH('Raw data'!C282, thidhi!$C$1:$C$16, 0)), "Not Found")</f>
        <v>9</v>
      </c>
      <c r="J282" s="2">
        <f t="shared" si="151"/>
        <v>45649.71365740741</v>
      </c>
      <c r="K282" t="str">
        <f>IF('Raw data'!D282 = "పూర్తి", "", _xlfn.LET(
    _xlpm.RawData, 'Raw data'!D282,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A282 + TIME(_xlpm.HourPart, _xlpm.MinutePart, 0),
    _xlpm.AdjustedTime,
        IF(_xlpm.Prefix = "రా",
            IF(OR(_xlpm.HourPart=12,_xlpm.HourPart&lt;HOUR(T283)),A282+1,A282) + TIME(IF(_xlpm.HourPart &lt;= HOUR(T283), _xlpm.HourPart, _xlpm.HourPart + 12), _xlpm.MinutePart, 0),
        IF(_xlpm.Prefix = "తె",
            _xlpm.BaseTime + 1,
        IF(_xlpm.Prefix = "సా",
            A282 + TIME(12 + _xlpm.HourPart, _xlpm.MinutePart, 0),
        IF(LEFT(_xlpm.RawData, 1) = "ప",
            A282 + TIME(IF(AND(_xlpm.HourPart &gt;= HOUR(T283), _xlpm.HourPart &lt;= 12), _xlpm.HourPart, _xlpm.HourPart + 12), _xlpm.MinutePart, 0),
            _xlpm.BaseTime
        )))),
    _xlpm.isDateTime, ISNUMBER(DATEVALUE(K281)),
    _xlpm.adjustedResult,
        IF(AND(_xlpm.isDateTime, TEXT(_xlpm.AdjustedTime, "yyyy-MM-dd HH:mm") &lt; K281),
            _xlpm.AdjustedTime + 1,
            _xlpm.AdjustedTime),
    _xlpm.formattedResult, TEXT(_xlpm.adjustedResult, "yyyy-MM-dd HH:mm"),
    _xlpm.formattedResult
))</f>
        <v>2024-12-24 19:15</v>
      </c>
      <c r="L282" s="4">
        <f t="shared" si="152"/>
        <v>0</v>
      </c>
      <c r="M282">
        <f>IF('Raw data'!D282="పూర్తి",1,0)</f>
        <v>0</v>
      </c>
      <c r="N282">
        <f>IFERROR(INDEX(nakshatram!$A$1:$A$27, MATCH('Raw data'!E282, nakshatram!$C$1:$C$27, 0)), "Not Found")</f>
        <v>13</v>
      </c>
      <c r="O282" s="2">
        <f t="shared" si="153"/>
        <v>45649.416435185187</v>
      </c>
      <c r="P282" s="2" t="str">
        <f>IF('Raw data'!F282 = "పూర్తి", "", _xlfn.LET(
    _xlpm.RawData, 'Raw data'!F282,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A282 + TIME(_xlpm.HourPart, _xlpm.MinutePart, 0),
    _xlpm.AdjustedTime,
        IF(_xlpm.Prefix = "రా",
            IF(OR(_xlpm.HourPart=12,_xlpm.HourPart&lt;HOUR(T283)),A282+1,A282) + TIME(IF(_xlpm.HourPart &lt;= HOUR(T283), _xlpm.HourPart, _xlpm.HourPart + 12), _xlpm.MinutePart, 0),
        IF(_xlpm.Prefix = "తె",
            _xlpm.BaseTime + 1,
        IF(_xlpm.Prefix = "సా",
            A282 + TIME(12 + _xlpm.HourPart, _xlpm.MinutePart, 0),
        IF(LEFT(_xlpm.RawData, 1) = "ప",
            A282 + TIME(IF(AND(_xlpm.HourPart &gt;= HOUR(T283), _xlpm.HourPart &lt;= 12), _xlpm.HourPart, _xlpm.HourPart + 12), _xlpm.MinutePart, 0),
            _xlpm.BaseTime
        )))),
    _xlpm.isDateTime, ISNUMBER(DATEVALUE(P281)),
    _xlpm.adjustedResult,
        IF(AND(_xlpm.isDateTime, TEXT(_xlpm.AdjustedTime, "yyyy-MM-dd HH:mm") &lt; P281),
            _xlpm.AdjustedTime + 1,
            _xlpm.AdjustedTime),
    _xlpm.formattedResult, TEXT(_xlpm.adjustedResult, "yyyy-MM-dd HH:mm"),
    _xlpm.formattedResult
))</f>
        <v>2024-12-24 12:31</v>
      </c>
      <c r="Q282" s="4">
        <f t="shared" si="154"/>
        <v>0</v>
      </c>
      <c r="R282">
        <f>IF('Raw data'!F282="పూర్తి",1,0)</f>
        <v>0</v>
      </c>
      <c r="T282" t="str">
        <f>IF('Raw data'!G282="",T281,TEXT(SUBSTITUTE(SUBSTITUTE('Raw data'!G282, "సూ.ఉ.",""),".",":"), "hh:mm:ss"))</f>
        <v>06:31:00</v>
      </c>
      <c r="U282" t="str">
        <f>IF('Raw data'!H282="",U281,TEXT(SUBSTITUTE(SUBSTITUTE('Raw data'!H282, "సూ.అ.",""),".",":") + TIME(12, 0, 0), "hh:mm:ss"))</f>
        <v>17:28:00</v>
      </c>
    </row>
    <row r="283" spans="1:21" x14ac:dyDescent="0.35">
      <c r="A283" s="1">
        <f t="shared" si="145"/>
        <v>45651</v>
      </c>
      <c r="B283">
        <f t="shared" si="146"/>
        <v>38</v>
      </c>
      <c r="C283">
        <f t="shared" si="144"/>
        <v>1</v>
      </c>
      <c r="D283">
        <f t="shared" si="147"/>
        <v>5</v>
      </c>
      <c r="E283">
        <f t="shared" si="148"/>
        <v>12</v>
      </c>
      <c r="F283">
        <f>IFERROR(INDEX(vaaram!$A$1:$A$8, MATCH('Raw data'!B283, vaaram!$D$1:$D$8, 0)), "Not Found")</f>
        <v>4</v>
      </c>
      <c r="G283">
        <f t="shared" si="149"/>
        <v>9</v>
      </c>
      <c r="H283">
        <f t="shared" si="150"/>
        <v>2</v>
      </c>
      <c r="I283">
        <f>IFERROR(INDEX(thidhi!$A$1:$A$16, MATCH('Raw data'!C283, thidhi!$C$1:$C$16, 0)), "Not Found")</f>
        <v>10</v>
      </c>
      <c r="J283" s="2">
        <f t="shared" si="151"/>
        <v>45650.803240740745</v>
      </c>
      <c r="K283" t="str">
        <f>IF('Raw data'!D283 = "పూర్తి", "", _xlfn.LET(
    _xlpm.RawData, 'Raw data'!D283,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A283 + TIME(_xlpm.HourPart, _xlpm.MinutePart, 0),
    _xlpm.AdjustedTime,
        IF(_xlpm.Prefix = "రా",
            IF(OR(_xlpm.HourPart=12,_xlpm.HourPart&lt;HOUR(T284)),A283+1,A283) + TIME(IF(_xlpm.HourPart &lt;= HOUR(T284), _xlpm.HourPart, _xlpm.HourPart + 12), _xlpm.MinutePart, 0),
        IF(_xlpm.Prefix = "తె",
            _xlpm.BaseTime + 1,
        IF(_xlpm.Prefix = "సా",
            A283 + TIME(12 + _xlpm.HourPart, _xlpm.MinutePart, 0),
        IF(LEFT(_xlpm.RawData, 1) = "ప",
            A283 + TIME(IF(AND(_xlpm.HourPart &gt;= HOUR(T284), _xlpm.HourPart &lt;= 12), _xlpm.HourPart, _xlpm.HourPart + 12), _xlpm.MinutePart, 0),
            _xlpm.BaseTime
        )))),
    _xlpm.isDateTime, ISNUMBER(DATEVALUE(K282)),
    _xlpm.adjustedResult,
        IF(AND(_xlpm.isDateTime, TEXT(_xlpm.AdjustedTime, "yyyy-MM-dd HH:mm") &lt; K282),
            _xlpm.AdjustedTime + 1,
            _xlpm.AdjustedTime),
    _xlpm.formattedResult, TEXT(_xlpm.adjustedResult, "yyyy-MM-dd HH:mm"),
    _xlpm.formattedResult
))</f>
        <v>2024-12-25 21:24</v>
      </c>
      <c r="L283" s="4">
        <f t="shared" si="152"/>
        <v>0</v>
      </c>
      <c r="M283">
        <f>IF('Raw data'!D283="పూర్తి",1,0)</f>
        <v>0</v>
      </c>
      <c r="N283">
        <f>IFERROR(INDEX(nakshatram!$A$1:$A$27, MATCH('Raw data'!E283, nakshatram!$C$1:$C$27, 0)), "Not Found")</f>
        <v>14</v>
      </c>
      <c r="O283" s="2">
        <f t="shared" si="153"/>
        <v>45650.522685185184</v>
      </c>
      <c r="P283" s="2" t="str">
        <f>IF('Raw data'!F283 = "పూర్తి", "", _xlfn.LET(
    _xlpm.RawData, 'Raw data'!F283,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A283 + TIME(_xlpm.HourPart, _xlpm.MinutePart, 0),
    _xlpm.AdjustedTime,
        IF(_xlpm.Prefix = "రా",
            IF(OR(_xlpm.HourPart=12,_xlpm.HourPart&lt;HOUR(T284)),A283+1,A283) + TIME(IF(_xlpm.HourPart &lt;= HOUR(T284), _xlpm.HourPart, _xlpm.HourPart + 12), _xlpm.MinutePart, 0),
        IF(_xlpm.Prefix = "తె",
            _xlpm.BaseTime + 1,
        IF(_xlpm.Prefix = "సా",
            A283 + TIME(12 + _xlpm.HourPart, _xlpm.MinutePart, 0),
        IF(LEFT(_xlpm.RawData, 1) = "ప",
            A283 + TIME(IF(AND(_xlpm.HourPart &gt;= HOUR(T284), _xlpm.HourPart &lt;= 12), _xlpm.HourPart, _xlpm.HourPart + 12), _xlpm.MinutePart, 0),
            _xlpm.BaseTime
        )))),
    _xlpm.isDateTime, ISNUMBER(DATEVALUE(P282)),
    _xlpm.adjustedResult,
        IF(AND(_xlpm.isDateTime, TEXT(_xlpm.AdjustedTime, "yyyy-MM-dd HH:mm") &lt; P282),
            _xlpm.AdjustedTime + 1,
            _xlpm.AdjustedTime),
    _xlpm.formattedResult, TEXT(_xlpm.adjustedResult, "yyyy-MM-dd HH:mm"),
    _xlpm.formattedResult
))</f>
        <v>2024-12-25 15:07</v>
      </c>
      <c r="Q283" s="4">
        <f t="shared" si="154"/>
        <v>0</v>
      </c>
      <c r="R283">
        <f>IF('Raw data'!F283="పూర్తి",1,0)</f>
        <v>0</v>
      </c>
      <c r="T283" t="str">
        <f>IF('Raw data'!G283="",T282,TEXT(SUBSTITUTE(SUBSTITUTE('Raw data'!G283, "సూ.ఉ.",""),".",":"), "hh:mm:ss"))</f>
        <v>06:31:00</v>
      </c>
      <c r="U283" t="str">
        <f>IF('Raw data'!H283="",U282,TEXT(SUBSTITUTE(SUBSTITUTE('Raw data'!H283, "సూ.అ.",""),".",":") + TIME(12, 0, 0), "hh:mm:ss"))</f>
        <v>17:02:00</v>
      </c>
    </row>
    <row r="284" spans="1:21" x14ac:dyDescent="0.35">
      <c r="A284" s="1">
        <f t="shared" si="145"/>
        <v>45652</v>
      </c>
      <c r="B284">
        <f t="shared" si="146"/>
        <v>38</v>
      </c>
      <c r="C284">
        <f t="shared" si="144"/>
        <v>1</v>
      </c>
      <c r="D284">
        <f t="shared" si="147"/>
        <v>5</v>
      </c>
      <c r="E284">
        <f t="shared" si="148"/>
        <v>12</v>
      </c>
      <c r="F284">
        <f>IFERROR(INDEX(vaaram!$A$1:$A$8, MATCH('Raw data'!B284, vaaram!$D$1:$D$8, 0)), "Not Found")</f>
        <v>5</v>
      </c>
      <c r="G284">
        <f t="shared" si="149"/>
        <v>9</v>
      </c>
      <c r="H284">
        <f t="shared" si="150"/>
        <v>2</v>
      </c>
      <c r="I284">
        <f>IFERROR(INDEX(thidhi!$A$1:$A$16, MATCH('Raw data'!C284, thidhi!$C$1:$C$16, 0)), "Not Found")</f>
        <v>11</v>
      </c>
      <c r="J284" s="2">
        <f t="shared" si="151"/>
        <v>45651.892824074079</v>
      </c>
      <c r="K284" t="str">
        <f>IF('Raw data'!D284 = "పూర్తి", "", _xlfn.LET(
    _xlpm.RawData, 'Raw data'!D284,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A284 + TIME(_xlpm.HourPart, _xlpm.MinutePart, 0),
    _xlpm.AdjustedTime,
        IF(_xlpm.Prefix = "రా",
            IF(OR(_xlpm.HourPart=12,_xlpm.HourPart&lt;HOUR(T285)),A284+1,A284) + TIME(IF(_xlpm.HourPart &lt;= HOUR(T285), _xlpm.HourPart, _xlpm.HourPart + 12), _xlpm.MinutePart, 0),
        IF(_xlpm.Prefix = "తె",
            _xlpm.BaseTime + 1,
        IF(_xlpm.Prefix = "సా",
            A284 + TIME(12 + _xlpm.HourPart, _xlpm.MinutePart, 0),
        IF(LEFT(_xlpm.RawData, 1) = "ప",
            A284 + TIME(IF(AND(_xlpm.HourPart &gt;= HOUR(T285), _xlpm.HourPart &lt;= 12), _xlpm.HourPart, _xlpm.HourPart + 12), _xlpm.MinutePart, 0),
            _xlpm.BaseTime
        )))),
    _xlpm.isDateTime, ISNUMBER(DATEVALUE(K283)),
    _xlpm.adjustedResult,
        IF(AND(_xlpm.isDateTime, TEXT(_xlpm.AdjustedTime, "yyyy-MM-dd HH:mm") &lt; K283),
            _xlpm.AdjustedTime + 1,
            _xlpm.AdjustedTime),
    _xlpm.formattedResult, TEXT(_xlpm.adjustedResult, "yyyy-MM-dd HH:mm"),
    _xlpm.formattedResult
))</f>
        <v>2024-12-26 23:27</v>
      </c>
      <c r="L284" s="4">
        <f t="shared" si="152"/>
        <v>0</v>
      </c>
      <c r="M284">
        <f>IF('Raw data'!D284="పూర్తి",1,0)</f>
        <v>0</v>
      </c>
      <c r="N284">
        <f>IFERROR(INDEX(nakshatram!$A$1:$A$27, MATCH('Raw data'!E284, nakshatram!$C$1:$C$27, 0)), "Not Found")</f>
        <v>15</v>
      </c>
      <c r="O284" s="2">
        <f t="shared" si="153"/>
        <v>45651.631018518521</v>
      </c>
      <c r="P284" s="2" t="str">
        <f>IF('Raw data'!F284 = "పూర్తి", "", _xlfn.LET(
    _xlpm.RawData, 'Raw data'!F284,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A284 + TIME(_xlpm.HourPart, _xlpm.MinutePart, 0),
    _xlpm.AdjustedTime,
        IF(_xlpm.Prefix = "రా",
            IF(OR(_xlpm.HourPart=12,_xlpm.HourPart&lt;HOUR(T285)),A284+1,A284) + TIME(IF(_xlpm.HourPart &lt;= HOUR(T285), _xlpm.HourPart, _xlpm.HourPart + 12), _xlpm.MinutePart, 0),
        IF(_xlpm.Prefix = "తె",
            _xlpm.BaseTime + 1,
        IF(_xlpm.Prefix = "సా",
            A284 + TIME(12 + _xlpm.HourPart, _xlpm.MinutePart, 0),
        IF(LEFT(_xlpm.RawData, 1) = "ప",
            A284 + TIME(IF(AND(_xlpm.HourPart &gt;= HOUR(T285), _xlpm.HourPart &lt;= 12), _xlpm.HourPart, _xlpm.HourPart + 12), _xlpm.MinutePart, 0),
            _xlpm.BaseTime
        )))),
    _xlpm.isDateTime, ISNUMBER(DATEVALUE(P283)),
    _xlpm.adjustedResult,
        IF(AND(_xlpm.isDateTime, TEXT(_xlpm.AdjustedTime, "yyyy-MM-dd HH:mm") &lt; P283),
            _xlpm.AdjustedTime + 1,
            _xlpm.AdjustedTime),
    _xlpm.formattedResult, TEXT(_xlpm.adjustedResult, "yyyy-MM-dd HH:mm"),
    _xlpm.formattedResult
))</f>
        <v>2024-12-26 17:39</v>
      </c>
      <c r="Q284" s="4">
        <f t="shared" si="154"/>
        <v>0</v>
      </c>
      <c r="R284">
        <f>IF('Raw data'!F284="పూర్తి",1,0)</f>
        <v>0</v>
      </c>
      <c r="T284" t="str">
        <f>IF('Raw data'!G284="",T283,TEXT(SUBSTITUTE(SUBSTITUTE('Raw data'!G284, "సూ.ఉ.",""),".",":"), "hh:mm:ss"))</f>
        <v>06:32:00</v>
      </c>
      <c r="U284" t="str">
        <f>IF('Raw data'!H284="",U283,TEXT(SUBSTITUTE(SUBSTITUTE('Raw data'!H284, "సూ.అ.",""),".",":") + TIME(12, 0, 0), "hh:mm:ss"))</f>
        <v>17:28:00</v>
      </c>
    </row>
    <row r="285" spans="1:21" x14ac:dyDescent="0.35">
      <c r="A285" s="1">
        <f t="shared" si="145"/>
        <v>45653</v>
      </c>
      <c r="B285">
        <f t="shared" si="146"/>
        <v>38</v>
      </c>
      <c r="C285">
        <f t="shared" si="144"/>
        <v>1</v>
      </c>
      <c r="D285">
        <f t="shared" si="147"/>
        <v>5</v>
      </c>
      <c r="E285">
        <f t="shared" si="148"/>
        <v>12</v>
      </c>
      <c r="F285">
        <f>IFERROR(INDEX(vaaram!$A$1:$A$8, MATCH('Raw data'!B285, vaaram!$D$1:$D$8, 0)), "Not Found")</f>
        <v>6</v>
      </c>
      <c r="G285">
        <f t="shared" si="149"/>
        <v>9</v>
      </c>
      <c r="H285">
        <f t="shared" si="150"/>
        <v>2</v>
      </c>
      <c r="I285">
        <f>IFERROR(INDEX(thidhi!$A$1:$A$16, MATCH('Raw data'!C285, thidhi!$C$1:$C$16, 0)), "Not Found")</f>
        <v>12</v>
      </c>
      <c r="J285" s="2">
        <f t="shared" si="151"/>
        <v>45652.97824074074</v>
      </c>
      <c r="K285" t="str">
        <f>IF('Raw data'!D285 = "పూర్తి", "", _xlfn.LET(
    _xlpm.RawData, 'Raw data'!D285,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A285 + TIME(_xlpm.HourPart, _xlpm.MinutePart, 0),
    _xlpm.AdjustedTime,
        IF(_xlpm.Prefix = "రా",
            IF(OR(_xlpm.HourPart=12,_xlpm.HourPart&lt;HOUR(T286)),A285+1,A285) + TIME(IF(_xlpm.HourPart &lt;= HOUR(T286), _xlpm.HourPart, _xlpm.HourPart + 12), _xlpm.MinutePart, 0),
        IF(_xlpm.Prefix = "తె",
            _xlpm.BaseTime + 1,
        IF(_xlpm.Prefix = "సా",
            A285 + TIME(12 + _xlpm.HourPart, _xlpm.MinutePart, 0),
        IF(LEFT(_xlpm.RawData, 1) = "ప",
            A285 + TIME(IF(AND(_xlpm.HourPart &gt;= HOUR(T286), _xlpm.HourPart &lt;= 12), _xlpm.HourPart, _xlpm.HourPart + 12), _xlpm.MinutePart, 0),
            _xlpm.BaseTime
        )))),
    _xlpm.isDateTime, ISNUMBER(DATEVALUE(K284)),
    _xlpm.adjustedResult,
        IF(AND(_xlpm.isDateTime, TEXT(_xlpm.AdjustedTime, "yyyy-MM-dd HH:mm") &lt; K284),
            _xlpm.AdjustedTime + 1,
            _xlpm.AdjustedTime),
    _xlpm.formattedResult, TEXT(_xlpm.adjustedResult, "yyyy-MM-dd HH:mm"),
    _xlpm.formattedResult
))</f>
        <v>2024-12-28 01:14</v>
      </c>
      <c r="L285" s="4">
        <f t="shared" si="152"/>
        <v>0</v>
      </c>
      <c r="M285">
        <f>IF('Raw data'!D285="పూర్తి",1,0)</f>
        <v>0</v>
      </c>
      <c r="N285">
        <f>IFERROR(INDEX(nakshatram!$A$1:$A$27, MATCH('Raw data'!E285, nakshatram!$C$1:$C$27, 0)), "Not Found")</f>
        <v>16</v>
      </c>
      <c r="O285" s="2">
        <f t="shared" si="153"/>
        <v>45652.736574074079</v>
      </c>
      <c r="P285" s="2" t="str">
        <f>IF('Raw data'!F285 = "పూర్తి", "", _xlfn.LET(
    _xlpm.RawData, 'Raw data'!F285,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A285 + TIME(_xlpm.HourPart, _xlpm.MinutePart, 0),
    _xlpm.AdjustedTime,
        IF(_xlpm.Prefix = "రా",
            IF(OR(_xlpm.HourPart=12,_xlpm.HourPart&lt;HOUR(T286)),A285+1,A285) + TIME(IF(_xlpm.HourPart &lt;= HOUR(T286), _xlpm.HourPart, _xlpm.HourPart + 12), _xlpm.MinutePart, 0),
        IF(_xlpm.Prefix = "తె",
            _xlpm.BaseTime + 1,
        IF(_xlpm.Prefix = "సా",
            A285 + TIME(12 + _xlpm.HourPart, _xlpm.MinutePart, 0),
        IF(LEFT(_xlpm.RawData, 1) = "ప",
            A285 + TIME(IF(AND(_xlpm.HourPart &gt;= HOUR(T286), _xlpm.HourPart &lt;= 12), _xlpm.HourPart, _xlpm.HourPart + 12), _xlpm.MinutePart, 0),
            _xlpm.BaseTime
        )))),
    _xlpm.isDateTime, ISNUMBER(DATEVALUE(P284)),
    _xlpm.adjustedResult,
        IF(AND(_xlpm.isDateTime, TEXT(_xlpm.AdjustedTime, "yyyy-MM-dd HH:mm") &lt; P284),
            _xlpm.AdjustedTime + 1,
            _xlpm.AdjustedTime),
    _xlpm.formattedResult, TEXT(_xlpm.adjustedResult, "yyyy-MM-dd HH:mm"),
    _xlpm.formattedResult
))</f>
        <v>2024-12-27 19:58</v>
      </c>
      <c r="Q285" s="4">
        <f t="shared" si="154"/>
        <v>0</v>
      </c>
      <c r="R285">
        <f>IF('Raw data'!F285="పూర్తి",1,0)</f>
        <v>0</v>
      </c>
      <c r="T285" t="str">
        <f>IF('Raw data'!G285="",T284,TEXT(SUBSTITUTE(SUBSTITUTE('Raw data'!G285, "సూ.ఉ.",""),".",":"), "hh:mm:ss"))</f>
        <v>06:32:00</v>
      </c>
      <c r="U285" t="str">
        <f>IF('Raw data'!H285="",U284,TEXT(SUBSTITUTE(SUBSTITUTE('Raw data'!H285, "సూ.అ.",""),".",":") + TIME(12, 0, 0), "hh:mm:ss"))</f>
        <v>17:29:00</v>
      </c>
    </row>
    <row r="286" spans="1:21" x14ac:dyDescent="0.35">
      <c r="A286" s="1">
        <f t="shared" si="145"/>
        <v>45654</v>
      </c>
      <c r="B286">
        <f t="shared" si="146"/>
        <v>38</v>
      </c>
      <c r="C286">
        <f t="shared" si="144"/>
        <v>1</v>
      </c>
      <c r="D286">
        <f t="shared" si="147"/>
        <v>5</v>
      </c>
      <c r="E286">
        <f t="shared" si="148"/>
        <v>12</v>
      </c>
      <c r="F286">
        <f>IFERROR(INDEX(vaaram!$A$1:$A$8, MATCH('Raw data'!B286, vaaram!$D$1:$D$8, 0)), "Not Found")</f>
        <v>7</v>
      </c>
      <c r="G286">
        <f t="shared" si="149"/>
        <v>9</v>
      </c>
      <c r="H286">
        <f t="shared" si="150"/>
        <v>2</v>
      </c>
      <c r="I286">
        <f>IFERROR(INDEX(thidhi!$A$1:$A$16, MATCH('Raw data'!C286, thidhi!$C$1:$C$16, 0)), "Not Found")</f>
        <v>13</v>
      </c>
      <c r="J286" s="2">
        <f t="shared" si="151"/>
        <v>45654.052546296298</v>
      </c>
      <c r="K286" t="str">
        <f>IF('Raw data'!D286 = "పూర్తి", "", _xlfn.LET(
    _xlpm.RawData, 'Raw data'!D286,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A286 + TIME(_xlpm.HourPart, _xlpm.MinutePart, 0),
    _xlpm.AdjustedTime,
        IF(_xlpm.Prefix = "రా",
            IF(OR(_xlpm.HourPart=12,_xlpm.HourPart&lt;HOUR(T287)),A286+1,A286) + TIME(IF(_xlpm.HourPart &lt;= HOUR(T287), _xlpm.HourPart, _xlpm.HourPart + 12), _xlpm.MinutePart, 0),
        IF(_xlpm.Prefix = "తె",
            _xlpm.BaseTime + 1,
        IF(_xlpm.Prefix = "సా",
            A286 + TIME(12 + _xlpm.HourPart, _xlpm.MinutePart, 0),
        IF(LEFT(_xlpm.RawData, 1) = "ప",
            A286 + TIME(IF(AND(_xlpm.HourPart &gt;= HOUR(T287), _xlpm.HourPart &lt;= 12), _xlpm.HourPart, _xlpm.HourPart + 12), _xlpm.MinutePart, 0),
            _xlpm.BaseTime
        )))),
    _xlpm.isDateTime, ISNUMBER(DATEVALUE(K285)),
    _xlpm.adjustedResult,
        IF(AND(_xlpm.isDateTime, TEXT(_xlpm.AdjustedTime, "yyyy-MM-dd HH:mm") &lt; K285),
            _xlpm.AdjustedTime + 1,
            _xlpm.AdjustedTime),
    _xlpm.formattedResult, TEXT(_xlpm.adjustedResult, "yyyy-MM-dd HH:mm"),
    _xlpm.formattedResult
))</f>
        <v>2024-12-29 02:38</v>
      </c>
      <c r="L286" s="4">
        <f t="shared" si="152"/>
        <v>0</v>
      </c>
      <c r="M286">
        <f>IF('Raw data'!D286="పూర్తి",1,0)</f>
        <v>0</v>
      </c>
      <c r="N286">
        <f>IFERROR(INDEX(nakshatram!$A$1:$A$27, MATCH('Raw data'!E286, nakshatram!$C$1:$C$27, 0)), "Not Found")</f>
        <v>17</v>
      </c>
      <c r="O286" s="2">
        <f t="shared" si="153"/>
        <v>45653.833101851851</v>
      </c>
      <c r="P286" s="2" t="str">
        <f>IF('Raw data'!F286 = "పూర్తి", "", _xlfn.LET(
    _xlpm.RawData, 'Raw data'!F286,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A286 + TIME(_xlpm.HourPart, _xlpm.MinutePart, 0),
    _xlpm.AdjustedTime,
        IF(_xlpm.Prefix = "రా",
            IF(OR(_xlpm.HourPart=12,_xlpm.HourPart&lt;HOUR(T287)),A286+1,A286) + TIME(IF(_xlpm.HourPart &lt;= HOUR(T287), _xlpm.HourPart, _xlpm.HourPart + 12), _xlpm.MinutePart, 0),
        IF(_xlpm.Prefix = "తె",
            _xlpm.BaseTime + 1,
        IF(_xlpm.Prefix = "సా",
            A286 + TIME(12 + _xlpm.HourPart, _xlpm.MinutePart, 0),
        IF(LEFT(_xlpm.RawData, 1) = "ప",
            A286 + TIME(IF(AND(_xlpm.HourPart &gt;= HOUR(T287), _xlpm.HourPart &lt;= 12), _xlpm.HourPart, _xlpm.HourPart + 12), _xlpm.MinutePart, 0),
            _xlpm.BaseTime
        )))),
    _xlpm.isDateTime, ISNUMBER(DATEVALUE(P285)),
    _xlpm.adjustedResult,
        IF(AND(_xlpm.isDateTime, TEXT(_xlpm.AdjustedTime, "yyyy-MM-dd HH:mm") &lt; P285),
            _xlpm.AdjustedTime + 1,
            _xlpm.AdjustedTime),
    _xlpm.formattedResult, TEXT(_xlpm.adjustedResult, "yyyy-MM-dd HH:mm"),
    _xlpm.formattedResult
))</f>
        <v>2024-12-28 21:56</v>
      </c>
      <c r="Q286" s="4">
        <f t="shared" si="154"/>
        <v>0</v>
      </c>
      <c r="R286">
        <f>IF('Raw data'!F286="పూర్తి",1,0)</f>
        <v>0</v>
      </c>
      <c r="T286" t="str">
        <f>IF('Raw data'!G286="",T285,TEXT(SUBSTITUTE(SUBSTITUTE('Raw data'!G286, "సూ.ఉ.",""),".",":"), "hh:mm:ss"))</f>
        <v>06:33:00</v>
      </c>
      <c r="U286" t="str">
        <f>IF('Raw data'!H286="",U285,TEXT(SUBSTITUTE(SUBSTITUTE('Raw data'!H286, "సూ.అ.",""),".",":") + TIME(12, 0, 0), "hh:mm:ss"))</f>
        <v>17:30:00</v>
      </c>
    </row>
    <row r="287" spans="1:21" x14ac:dyDescent="0.35">
      <c r="A287" s="1">
        <f t="shared" si="145"/>
        <v>45655</v>
      </c>
      <c r="B287">
        <f t="shared" si="146"/>
        <v>38</v>
      </c>
      <c r="C287">
        <f t="shared" si="144"/>
        <v>1</v>
      </c>
      <c r="D287">
        <f t="shared" si="147"/>
        <v>5</v>
      </c>
      <c r="E287">
        <f t="shared" si="148"/>
        <v>12</v>
      </c>
      <c r="F287">
        <f>IFERROR(INDEX(vaaram!$A$1:$A$8, MATCH('Raw data'!B287, vaaram!$D$1:$D$8, 0)), "Not Found")</f>
        <v>1</v>
      </c>
      <c r="G287">
        <f t="shared" si="149"/>
        <v>9</v>
      </c>
      <c r="H287">
        <f t="shared" si="150"/>
        <v>2</v>
      </c>
      <c r="I287">
        <f>IFERROR(INDEX(thidhi!$A$1:$A$16, MATCH('Raw data'!C287, thidhi!$C$1:$C$16, 0)), "Not Found")</f>
        <v>14</v>
      </c>
      <c r="J287" s="2">
        <f t="shared" si="151"/>
        <v>45655.110879629632</v>
      </c>
      <c r="K287" t="str">
        <f>IF('Raw data'!D287 = "పూర్తి", "", _xlfn.LET(
    _xlpm.RawData, 'Raw data'!D287,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A287 + TIME(_xlpm.HourPart, _xlpm.MinutePart, 0),
    _xlpm.AdjustedTime,
        IF(_xlpm.Prefix = "రా",
            IF(OR(_xlpm.HourPart=12,_xlpm.HourPart&lt;HOUR(T288)),A287+1,A287) + TIME(IF(_xlpm.HourPart &lt;= HOUR(T288), _xlpm.HourPart, _xlpm.HourPart + 12), _xlpm.MinutePart, 0),
        IF(_xlpm.Prefix = "తె",
            _xlpm.BaseTime + 1,
        IF(_xlpm.Prefix = "సా",
            A287 + TIME(12 + _xlpm.HourPart, _xlpm.MinutePart, 0),
        IF(LEFT(_xlpm.RawData, 1) = "ప",
            A287 + TIME(IF(AND(_xlpm.HourPart &gt;= HOUR(T288), _xlpm.HourPart &lt;= 12), _xlpm.HourPart, _xlpm.HourPart + 12), _xlpm.MinutePart, 0),
            _xlpm.BaseTime
        )))),
    _xlpm.isDateTime, ISNUMBER(DATEVALUE(K286)),
    _xlpm.adjustedResult,
        IF(AND(_xlpm.isDateTime, TEXT(_xlpm.AdjustedTime, "yyyy-MM-dd HH:mm") &lt; K286),
            _xlpm.AdjustedTime + 1,
            _xlpm.AdjustedTime),
    _xlpm.formattedResult, TEXT(_xlpm.adjustedResult, "yyyy-MM-dd HH:mm"),
    _xlpm.formattedResult
))</f>
        <v>2024-12-30 03:36</v>
      </c>
      <c r="L287" s="4">
        <f t="shared" si="152"/>
        <v>0</v>
      </c>
      <c r="M287">
        <f>IF('Raw data'!D287="పూర్తి",1,0)</f>
        <v>0</v>
      </c>
      <c r="N287">
        <f>IFERROR(INDEX(nakshatram!$A$1:$A$27, MATCH('Raw data'!E287, nakshatram!$C$1:$C$27, 0)), "Not Found")</f>
        <v>18</v>
      </c>
      <c r="O287" s="2">
        <f t="shared" si="153"/>
        <v>45654.915046296301</v>
      </c>
      <c r="P287" s="2" t="str">
        <f>IF('Raw data'!F287 = "పూర్తి", "", _xlfn.LET(
    _xlpm.RawData, 'Raw data'!F287,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A287 + TIME(_xlpm.HourPart, _xlpm.MinutePart, 0),
    _xlpm.AdjustedTime,
        IF(_xlpm.Prefix = "రా",
            IF(OR(_xlpm.HourPart=12,_xlpm.HourPart&lt;HOUR(T288)),A287+1,A287) + TIME(IF(_xlpm.HourPart &lt;= HOUR(T288), _xlpm.HourPart, _xlpm.HourPart + 12), _xlpm.MinutePart, 0),
        IF(_xlpm.Prefix = "తె",
            _xlpm.BaseTime + 1,
        IF(_xlpm.Prefix = "సా",
            A287 + TIME(12 + _xlpm.HourPart, _xlpm.MinutePart, 0),
        IF(LEFT(_xlpm.RawData, 1) = "ప",
            A287 + TIME(IF(AND(_xlpm.HourPart &gt;= HOUR(T288), _xlpm.HourPart &lt;= 12), _xlpm.HourPart, _xlpm.HourPart + 12), _xlpm.MinutePart, 0),
            _xlpm.BaseTime
        )))),
    _xlpm.isDateTime, ISNUMBER(DATEVALUE(P286)),
    _xlpm.adjustedResult,
        IF(AND(_xlpm.isDateTime, TEXT(_xlpm.AdjustedTime, "yyyy-MM-dd HH:mm") &lt; P286),
            _xlpm.AdjustedTime + 1,
            _xlpm.AdjustedTime),
    _xlpm.formattedResult, TEXT(_xlpm.adjustedResult, "yyyy-MM-dd HH:mm"),
    _xlpm.formattedResult
))</f>
        <v>2024-12-29 23:28</v>
      </c>
      <c r="Q287" s="4">
        <f t="shared" si="154"/>
        <v>0</v>
      </c>
      <c r="R287">
        <f>IF('Raw data'!F287="పూర్తి",1,0)</f>
        <v>0</v>
      </c>
      <c r="T287" t="str">
        <f>IF('Raw data'!G287="",T286,TEXT(SUBSTITUTE(SUBSTITUTE('Raw data'!G287, "సూ.ఉ.",""),".",":"), "hh:mm:ss"))</f>
        <v>06:34:00</v>
      </c>
      <c r="U287" t="str">
        <f>IF('Raw data'!H287="",U286,TEXT(SUBSTITUTE(SUBSTITUTE('Raw data'!H287, "సూ.అ.",""),".",":") + TIME(12, 0, 0), "hh:mm:ss"))</f>
        <v>17:31:00</v>
      </c>
    </row>
    <row r="288" spans="1:21" x14ac:dyDescent="0.35">
      <c r="A288" s="1">
        <f t="shared" si="145"/>
        <v>45656</v>
      </c>
      <c r="B288">
        <f t="shared" si="146"/>
        <v>38</v>
      </c>
      <c r="C288">
        <f t="shared" si="144"/>
        <v>1</v>
      </c>
      <c r="D288">
        <f t="shared" si="147"/>
        <v>5</v>
      </c>
      <c r="E288">
        <f t="shared" si="148"/>
        <v>12</v>
      </c>
      <c r="F288">
        <f>IFERROR(INDEX(vaaram!$A$1:$A$8, MATCH('Raw data'!B288, vaaram!$D$1:$D$8, 0)), "Not Found")</f>
        <v>2</v>
      </c>
      <c r="G288">
        <f t="shared" si="149"/>
        <v>9</v>
      </c>
      <c r="H288">
        <f t="shared" si="150"/>
        <v>2</v>
      </c>
      <c r="I288">
        <f>IFERROR(INDEX(thidhi!$A$1:$A$16, MATCH('Raw data'!C288, thidhi!$C$1:$C$16, 0)), "Not Found")</f>
        <v>16</v>
      </c>
      <c r="J288" s="2">
        <f t="shared" si="151"/>
        <v>45656.15115740741</v>
      </c>
      <c r="K288" t="str">
        <f>IF('Raw data'!D288 = "పూర్తి", "", _xlfn.LET(
    _xlpm.RawData, 'Raw data'!D288,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A288 + TIME(_xlpm.HourPart, _xlpm.MinutePart, 0),
    _xlpm.AdjustedTime,
        IF(_xlpm.Prefix = "రా",
            IF(OR(_xlpm.HourPart=12,_xlpm.HourPart&lt;HOUR(T289)),A288+1,A288) + TIME(IF(_xlpm.HourPart &lt;= HOUR(T289), _xlpm.HourPart, _xlpm.HourPart + 12), _xlpm.MinutePart, 0),
        IF(_xlpm.Prefix = "తె",
            _xlpm.BaseTime + 1,
        IF(_xlpm.Prefix = "సా",
            A288 + TIME(12 + _xlpm.HourPart, _xlpm.MinutePart, 0),
        IF(LEFT(_xlpm.RawData, 1) = "ప",
            A288 + TIME(IF(AND(_xlpm.HourPart &gt;= HOUR(T289), _xlpm.HourPart &lt;= 12), _xlpm.HourPart, _xlpm.HourPart + 12), _xlpm.MinutePart, 0),
            _xlpm.BaseTime
        )))),
    _xlpm.isDateTime, ISNUMBER(DATEVALUE(K287)),
    _xlpm.adjustedResult,
        IF(AND(_xlpm.isDateTime, TEXT(_xlpm.AdjustedTime, "yyyy-MM-dd HH:mm") &lt; K287),
            _xlpm.AdjustedTime + 1,
            _xlpm.AdjustedTime),
    _xlpm.formattedResult, TEXT(_xlpm.adjustedResult, "yyyy-MM-dd HH:mm"),
    _xlpm.formattedResult
))</f>
        <v>2024-12-31 04:01</v>
      </c>
      <c r="L288" s="4">
        <f t="shared" si="152"/>
        <v>0</v>
      </c>
      <c r="M288">
        <f>IF('Raw data'!D288="పూర్తి",1,0)</f>
        <v>0</v>
      </c>
      <c r="N288">
        <f>IFERROR(INDEX(nakshatram!$A$1:$A$27, MATCH('Raw data'!E288, nakshatram!$C$1:$C$27, 0)), "Not Found")</f>
        <v>19</v>
      </c>
      <c r="O288" s="2">
        <f t="shared" si="153"/>
        <v>45655.978935185187</v>
      </c>
      <c r="P288" s="2" t="str">
        <f>IF('Raw data'!F288 = "పూర్తి", "", _xlfn.LET(
    _xlpm.RawData, 'Raw data'!F288,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A288 + TIME(_xlpm.HourPart, _xlpm.MinutePart, 0),
    _xlpm.AdjustedTime,
        IF(_xlpm.Prefix = "రా",
            IF(OR(_xlpm.HourPart=12,_xlpm.HourPart&lt;HOUR(T289)),A288+1,A288) + TIME(IF(_xlpm.HourPart &lt;= HOUR(T289), _xlpm.HourPart, _xlpm.HourPart + 12), _xlpm.MinutePart, 0),
        IF(_xlpm.Prefix = "తె",
            _xlpm.BaseTime + 1,
        IF(_xlpm.Prefix = "సా",
            A288 + TIME(12 + _xlpm.HourPart, _xlpm.MinutePart, 0),
        IF(LEFT(_xlpm.RawData, 1) = "ప",
            A288 + TIME(IF(AND(_xlpm.HourPart &gt;= HOUR(T289), _xlpm.HourPart &lt;= 12), _xlpm.HourPart, _xlpm.HourPart + 12), _xlpm.MinutePart, 0),
            _xlpm.BaseTime
        )))),
    _xlpm.isDateTime, ISNUMBER(DATEVALUE(P287)),
    _xlpm.adjustedResult,
        IF(AND(_xlpm.isDateTime, TEXT(_xlpm.AdjustedTime, "yyyy-MM-dd HH:mm") &lt; P287),
            _xlpm.AdjustedTime + 1,
            _xlpm.AdjustedTime),
    _xlpm.formattedResult, TEXT(_xlpm.adjustedResult, "yyyy-MM-dd HH:mm"),
    _xlpm.formattedResult
))</f>
        <v>2024-12-31 00:31</v>
      </c>
      <c r="Q288" s="4">
        <f t="shared" si="154"/>
        <v>0</v>
      </c>
      <c r="R288">
        <f>IF('Raw data'!F288="పూర్తి",1,0)</f>
        <v>0</v>
      </c>
      <c r="T288" t="str">
        <f>IF('Raw data'!G288="",T287,TEXT(SUBSTITUTE(SUBSTITUTE('Raw data'!G288, "సూ.ఉ.",""),".",":"), "hh:mm:ss"))</f>
        <v>06:34:00</v>
      </c>
      <c r="U288" t="str">
        <f>IF('Raw data'!H288="",U287,TEXT(SUBSTITUTE(SUBSTITUTE('Raw data'!H288, "సూ.అ.",""),".",":") + TIME(12, 0, 0), "hh:mm:ss"))</f>
        <v>17:32:00</v>
      </c>
    </row>
    <row r="289" spans="1:21" x14ac:dyDescent="0.35">
      <c r="A289" s="1">
        <f t="shared" ref="A289:A352" si="155">IF(F289=F288,A288,A288+1)</f>
        <v>45657</v>
      </c>
      <c r="B289">
        <f t="shared" ref="B289:B352" si="156">IF(OR(D288=D289, D288&lt;D289),B288,B288+1)</f>
        <v>38</v>
      </c>
      <c r="C289">
        <f t="shared" si="144"/>
        <v>1</v>
      </c>
      <c r="D289">
        <f t="shared" ref="D289:D352" si="157">INT((G289+1)/2)</f>
        <v>5</v>
      </c>
      <c r="E289">
        <f t="shared" ref="E289:E352" si="158">MONTH(A289)</f>
        <v>12</v>
      </c>
      <c r="F289">
        <f>IFERROR(INDEX(vaaram!$A$1:$A$8, MATCH('Raw data'!B289, vaaram!$D$1:$D$8, 0)), "Not Found")</f>
        <v>3</v>
      </c>
      <c r="G289">
        <f t="shared" ref="G289:G352" si="159">IF(OR(H288=H289, H288&lt;H289),G288,IF(G288=12,1,G288+1))</f>
        <v>10</v>
      </c>
      <c r="H289">
        <f t="shared" ref="H289:H352" si="160">IF(I289&lt;I288,IF(I288=15,2,1),H288)</f>
        <v>1</v>
      </c>
      <c r="I289">
        <f>IFERROR(INDEX(thidhi!$A$1:$A$16, MATCH('Raw data'!C289, thidhi!$C$1:$C$16, 0)), "Not Found")</f>
        <v>1</v>
      </c>
      <c r="J289" s="2">
        <f t="shared" ref="J289:J352" si="161">IF(K289=K288,J288,IF(M288=0,K288+100/86400,""))</f>
        <v>45657.16851851852</v>
      </c>
      <c r="K289" t="str">
        <f>IF('Raw data'!D289 = "పూర్తి", "", _xlfn.LET(
    _xlpm.RawData, 'Raw data'!D289,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A289 + TIME(_xlpm.HourPart, _xlpm.MinutePart, 0),
    _xlpm.AdjustedTime,
        IF(_xlpm.Prefix = "రా",
            IF(OR(_xlpm.HourPart=12,_xlpm.HourPart&lt;HOUR(T290)),A289+1,A289) + TIME(IF(_xlpm.HourPart &lt;= HOUR(T290), _xlpm.HourPart, _xlpm.HourPart + 12), _xlpm.MinutePart, 0),
        IF(_xlpm.Prefix = "తె",
            _xlpm.BaseTime + 1,
        IF(_xlpm.Prefix = "సా",
            A289 + TIME(12 + _xlpm.HourPart, _xlpm.MinutePart, 0),
        IF(LEFT(_xlpm.RawData, 1) = "ప",
            A289 + TIME(IF(AND(_xlpm.HourPart &gt;= HOUR(T290), _xlpm.HourPart &lt;= 12), _xlpm.HourPart, _xlpm.HourPart + 12), _xlpm.MinutePart, 0),
            _xlpm.BaseTime
        )))),
    _xlpm.isDateTime, ISNUMBER(DATEVALUE(K288)),
    _xlpm.adjustedResult,
        IF(AND(_xlpm.isDateTime, TEXT(_xlpm.AdjustedTime, "yyyy-MM-dd HH:mm") &lt; K288),
            _xlpm.AdjustedTime + 1,
            _xlpm.AdjustedTime),
    _xlpm.formattedResult, TEXT(_xlpm.adjustedResult, "yyyy-MM-dd HH:mm"),
    _xlpm.formattedResult
))</f>
        <v>2025-01-01 03:56</v>
      </c>
      <c r="L289" s="4">
        <f t="shared" ref="L289:L352" si="162">IF(A289=A290,IF(I289&lt;&gt;I290,1,0),0)</f>
        <v>0</v>
      </c>
      <c r="M289">
        <f>IF('Raw data'!D289="పూర్తి",1,0)</f>
        <v>0</v>
      </c>
      <c r="N289">
        <f>IFERROR(INDEX(nakshatram!$A$1:$A$27, MATCH('Raw data'!E289, nakshatram!$C$1:$C$27, 0)), "Not Found")</f>
        <v>20</v>
      </c>
      <c r="O289" s="2">
        <f t="shared" ref="O289:O352" si="163">IF(P289=P288,O288,IF(R288=0,P288+100/86400,""))</f>
        <v>45657.022685185184</v>
      </c>
      <c r="P289" s="2" t="str">
        <f>IF('Raw data'!F289 = "పూర్తి", "", _xlfn.LET(
    _xlpm.RawData, 'Raw data'!F289,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A289 + TIME(_xlpm.HourPart, _xlpm.MinutePart, 0),
    _xlpm.AdjustedTime,
        IF(_xlpm.Prefix = "రా",
            IF(OR(_xlpm.HourPart=12,_xlpm.HourPart&lt;HOUR(T290)),A289+1,A289) + TIME(IF(_xlpm.HourPart &lt;= HOUR(T290), _xlpm.HourPart, _xlpm.HourPart + 12), _xlpm.MinutePart, 0),
        IF(_xlpm.Prefix = "తె",
            _xlpm.BaseTime + 1,
        IF(_xlpm.Prefix = "సా",
            A289 + TIME(12 + _xlpm.HourPart, _xlpm.MinutePart, 0),
        IF(LEFT(_xlpm.RawData, 1) = "ప",
            A289 + TIME(IF(AND(_xlpm.HourPart &gt;= HOUR(T290), _xlpm.HourPart &lt;= 12), _xlpm.HourPart, _xlpm.HourPart + 12), _xlpm.MinutePart, 0),
            _xlpm.BaseTime
        )))),
    _xlpm.isDateTime, ISNUMBER(DATEVALUE(P288)),
    _xlpm.adjustedResult,
        IF(AND(_xlpm.isDateTime, TEXT(_xlpm.AdjustedTime, "yyyy-MM-dd HH:mm") &lt; P288),
            _xlpm.AdjustedTime + 1,
            _xlpm.AdjustedTime),
    _xlpm.formattedResult, TEXT(_xlpm.adjustedResult, "yyyy-MM-dd HH:mm"),
    _xlpm.formattedResult
))</f>
        <v>2025-01-01 01:04</v>
      </c>
      <c r="Q289" s="4">
        <f t="shared" ref="Q289:Q352" si="164">IF(A289=A290,IF(N289&lt;&gt;N290,1,0),0)</f>
        <v>0</v>
      </c>
      <c r="R289">
        <f>IF('Raw data'!F289="పూర్తి",1,0)</f>
        <v>0</v>
      </c>
      <c r="T289" t="str">
        <f>IF('Raw data'!G289="",T288,TEXT(SUBSTITUTE(SUBSTITUTE('Raw data'!G289, "సూ.ఉ.",""),".",":"), "hh:mm:ss"))</f>
        <v>06:34:00</v>
      </c>
      <c r="U289" t="str">
        <f>IF('Raw data'!H289="",U288,TEXT(SUBSTITUTE(SUBSTITUTE('Raw data'!H289, "సూ.అ.",""),".",":") + TIME(12, 0, 0), "hh:mm:ss"))</f>
        <v>17:32:00</v>
      </c>
    </row>
    <row r="290" spans="1:21" x14ac:dyDescent="0.35">
      <c r="A290" s="1">
        <f t="shared" si="155"/>
        <v>45658</v>
      </c>
      <c r="B290">
        <f t="shared" si="156"/>
        <v>38</v>
      </c>
      <c r="C290">
        <f t="shared" si="144"/>
        <v>1</v>
      </c>
      <c r="D290">
        <f t="shared" si="157"/>
        <v>5</v>
      </c>
      <c r="E290">
        <f t="shared" si="158"/>
        <v>1</v>
      </c>
      <c r="F290">
        <f>IFERROR(INDEX(vaaram!$A$1:$A$8, MATCH('Raw data'!B290, vaaram!$D$1:$D$8, 0)), "Not Found")</f>
        <v>4</v>
      </c>
      <c r="G290">
        <f t="shared" si="159"/>
        <v>10</v>
      </c>
      <c r="H290">
        <f t="shared" si="160"/>
        <v>1</v>
      </c>
      <c r="I290">
        <f>IFERROR(INDEX(thidhi!$A$1:$A$16, MATCH('Raw data'!C290, thidhi!$C$1:$C$16, 0)), "Not Found")</f>
        <v>2</v>
      </c>
      <c r="J290" s="2">
        <f t="shared" si="161"/>
        <v>45658.165046296301</v>
      </c>
      <c r="K290" t="str">
        <f>IF('Raw data'!D290 = "పూర్తి", "", _xlfn.LET(
    _xlpm.RawData, 'Raw data'!D290,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A290 + TIME(_xlpm.HourPart, _xlpm.MinutePart, 0),
    _xlpm.AdjustedTime,
        IF(_xlpm.Prefix = "రా",
            IF(OR(_xlpm.HourPart=12,_xlpm.HourPart&lt;HOUR(T291)),A290+1,A290) + TIME(IF(_xlpm.HourPart &lt;= HOUR(T291), _xlpm.HourPart, _xlpm.HourPart + 12), _xlpm.MinutePart, 0),
        IF(_xlpm.Prefix = "తె",
            _xlpm.BaseTime + 1,
        IF(_xlpm.Prefix = "సా",
            A290 + TIME(12 + _xlpm.HourPart, _xlpm.MinutePart, 0),
        IF(LEFT(_xlpm.RawData, 1) = "ప",
            A290 + TIME(IF(AND(_xlpm.HourPart &gt;= HOUR(T291), _xlpm.HourPart &lt;= 12), _xlpm.HourPart, _xlpm.HourPart + 12), _xlpm.MinutePart, 0),
            _xlpm.BaseTime
        )))),
    _xlpm.isDateTime, ISNUMBER(DATEVALUE(K289)),
    _xlpm.adjustedResult,
        IF(AND(_xlpm.isDateTime, TEXT(_xlpm.AdjustedTime, "yyyy-MM-dd HH:mm") &lt; K289),
            _xlpm.AdjustedTime + 1,
            _xlpm.AdjustedTime),
    _xlpm.formattedResult, TEXT(_xlpm.adjustedResult, "yyyy-MM-dd HH:mm"),
    _xlpm.formattedResult
))</f>
        <v>2025-01-02 03:20</v>
      </c>
      <c r="L290" s="4">
        <f t="shared" si="162"/>
        <v>0</v>
      </c>
      <c r="M290">
        <f>IF('Raw data'!D290="పూర్తి",1,0)</f>
        <v>0</v>
      </c>
      <c r="N290">
        <f>IFERROR(INDEX(nakshatram!$A$1:$A$27, MATCH('Raw data'!E290, nakshatram!$C$1:$C$27, 0)), "Not Found")</f>
        <v>21</v>
      </c>
      <c r="O290" s="2">
        <f t="shared" si="163"/>
        <v>45658.045601851853</v>
      </c>
      <c r="P290" s="2" t="str">
        <f>IF('Raw data'!F290 = "పూర్తి", "", _xlfn.LET(
    _xlpm.RawData, 'Raw data'!F290,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A290 + TIME(_xlpm.HourPart, _xlpm.MinutePart, 0),
    _xlpm.AdjustedTime,
        IF(_xlpm.Prefix = "రా",
            IF(OR(_xlpm.HourPart=12,_xlpm.HourPart&lt;HOUR(T291)),A290+1,A290) + TIME(IF(_xlpm.HourPart &lt;= HOUR(T291), _xlpm.HourPart, _xlpm.HourPart + 12), _xlpm.MinutePart, 0),
        IF(_xlpm.Prefix = "తె",
            _xlpm.BaseTime + 1,
        IF(_xlpm.Prefix = "సా",
            A290 + TIME(12 + _xlpm.HourPart, _xlpm.MinutePart, 0),
        IF(LEFT(_xlpm.RawData, 1) = "ప",
            A290 + TIME(IF(AND(_xlpm.HourPart &gt;= HOUR(T291), _xlpm.HourPart &lt;= 12), _xlpm.HourPart, _xlpm.HourPart + 12), _xlpm.MinutePart, 0),
            _xlpm.BaseTime
        )))),
    _xlpm.isDateTime, ISNUMBER(DATEVALUE(P289)),
    _xlpm.adjustedResult,
        IF(AND(_xlpm.isDateTime, TEXT(_xlpm.AdjustedTime, "yyyy-MM-dd HH:mm") &lt; P289),
            _xlpm.AdjustedTime + 1,
            _xlpm.AdjustedTime),
    _xlpm.formattedResult, TEXT(_xlpm.adjustedResult, "yyyy-MM-dd HH:mm"),
    _xlpm.formattedResult
))</f>
        <v>2025-01-02 01:07</v>
      </c>
      <c r="Q290" s="4">
        <f t="shared" si="164"/>
        <v>0</v>
      </c>
      <c r="R290">
        <f>IF('Raw data'!F290="పూర్తి",1,0)</f>
        <v>0</v>
      </c>
      <c r="T290" t="str">
        <f>IF('Raw data'!G290="",T289,TEXT(SUBSTITUTE(SUBSTITUTE('Raw data'!G290, "సూ.ఉ.",""),".",":"), "hh:mm:ss"))</f>
        <v>06:34:00</v>
      </c>
      <c r="U290" t="str">
        <f>IF('Raw data'!H290="",U289,TEXT(SUBSTITUTE(SUBSTITUTE('Raw data'!H290, "సూ.అ.",""),".",":") + TIME(12, 0, 0), "hh:mm:ss"))</f>
        <v>18:05:32</v>
      </c>
    </row>
    <row r="291" spans="1:21" x14ac:dyDescent="0.35">
      <c r="A291" s="1">
        <f t="shared" si="155"/>
        <v>45659</v>
      </c>
      <c r="B291">
        <f t="shared" si="156"/>
        <v>38</v>
      </c>
      <c r="C291">
        <f t="shared" si="144"/>
        <v>1</v>
      </c>
      <c r="D291">
        <f t="shared" si="157"/>
        <v>5</v>
      </c>
      <c r="E291">
        <f t="shared" si="158"/>
        <v>1</v>
      </c>
      <c r="F291">
        <f>IFERROR(INDEX(vaaram!$A$1:$A$8, MATCH('Raw data'!B291, vaaram!$D$1:$D$8, 0)), "Not Found")</f>
        <v>5</v>
      </c>
      <c r="G291">
        <f t="shared" si="159"/>
        <v>10</v>
      </c>
      <c r="H291">
        <f t="shared" si="160"/>
        <v>1</v>
      </c>
      <c r="I291">
        <f>IFERROR(INDEX(thidhi!$A$1:$A$16, MATCH('Raw data'!C291, thidhi!$C$1:$C$16, 0)), "Not Found")</f>
        <v>3</v>
      </c>
      <c r="J291" s="2">
        <f t="shared" si="161"/>
        <v>45659.140046296299</v>
      </c>
      <c r="K291" t="str">
        <f>IF('Raw data'!D291 = "పూర్తి", "", _xlfn.LET(
    _xlpm.RawData, 'Raw data'!D291,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A291 + TIME(_xlpm.HourPart, _xlpm.MinutePart, 0),
    _xlpm.AdjustedTime,
        IF(_xlpm.Prefix = "రా",
            IF(OR(_xlpm.HourPart=12,_xlpm.HourPart&lt;HOUR(T292)),A291+1,A291) + TIME(IF(_xlpm.HourPart &lt;= HOUR(T292), _xlpm.HourPart, _xlpm.HourPart + 12), _xlpm.MinutePart, 0),
        IF(_xlpm.Prefix = "తె",
            _xlpm.BaseTime + 1,
        IF(_xlpm.Prefix = "సా",
            A291 + TIME(12 + _xlpm.HourPart, _xlpm.MinutePart, 0),
        IF(LEFT(_xlpm.RawData, 1) = "ప",
            A291 + TIME(IF(AND(_xlpm.HourPart &gt;= HOUR(T292), _xlpm.HourPart &lt;= 12), _xlpm.HourPart, _xlpm.HourPart + 12), _xlpm.MinutePart, 0),
            _xlpm.BaseTime
        )))),
    _xlpm.isDateTime, ISNUMBER(DATEVALUE(K290)),
    _xlpm.adjustedResult,
        IF(AND(_xlpm.isDateTime, TEXT(_xlpm.AdjustedTime, "yyyy-MM-dd HH:mm") &lt; K290),
            _xlpm.AdjustedTime + 1,
            _xlpm.AdjustedTime),
    _xlpm.formattedResult, TEXT(_xlpm.adjustedResult, "yyyy-MM-dd HH:mm"),
    _xlpm.formattedResult
))</f>
        <v>2025-01-03 02:18</v>
      </c>
      <c r="L291" s="4">
        <f t="shared" si="162"/>
        <v>0</v>
      </c>
      <c r="M291">
        <f>IF('Raw data'!D291="పూర్తి",1,0)</f>
        <v>0</v>
      </c>
      <c r="N291">
        <f>IFERROR(INDEX(nakshatram!$A$1:$A$27, MATCH('Raw data'!E291, nakshatram!$C$1:$C$27, 0)), "Not Found")</f>
        <v>22</v>
      </c>
      <c r="O291" s="2">
        <f t="shared" si="163"/>
        <v>45659.047685185185</v>
      </c>
      <c r="P291" s="2" t="str">
        <f>IF('Raw data'!F291 = "పూర్తి", "", _xlfn.LET(
    _xlpm.RawData, 'Raw data'!F291,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A291 + TIME(_xlpm.HourPart, _xlpm.MinutePart, 0),
    _xlpm.AdjustedTime,
        IF(_xlpm.Prefix = "రా",
            IF(OR(_xlpm.HourPart=12,_xlpm.HourPart&lt;HOUR(T292)),A291+1,A291) + TIME(IF(_xlpm.HourPart &lt;= HOUR(T292), _xlpm.HourPart, _xlpm.HourPart + 12), _xlpm.MinutePart, 0),
        IF(_xlpm.Prefix = "తె",
            _xlpm.BaseTime + 1,
        IF(_xlpm.Prefix = "సా",
            A291 + TIME(12 + _xlpm.HourPart, _xlpm.MinutePart, 0),
        IF(LEFT(_xlpm.RawData, 1) = "ప",
            A291 + TIME(IF(AND(_xlpm.HourPart &gt;= HOUR(T292), _xlpm.HourPart &lt;= 12), _xlpm.HourPart, _xlpm.HourPart + 12), _xlpm.MinutePart, 0),
            _xlpm.BaseTime
        )))),
    _xlpm.isDateTime, ISNUMBER(DATEVALUE(P290)),
    _xlpm.adjustedResult,
        IF(AND(_xlpm.isDateTime, TEXT(_xlpm.AdjustedTime, "yyyy-MM-dd HH:mm") &lt; P290),
            _xlpm.AdjustedTime + 1,
            _xlpm.AdjustedTime),
    _xlpm.formattedResult, TEXT(_xlpm.adjustedResult, "yyyy-MM-dd HH:mm"),
    _xlpm.formattedResult
))</f>
        <v>2025-01-03 00:45</v>
      </c>
      <c r="Q291" s="4">
        <f t="shared" si="164"/>
        <v>0</v>
      </c>
      <c r="R291">
        <f>IF('Raw data'!F291="పూర్తి",1,0)</f>
        <v>0</v>
      </c>
      <c r="T291" t="str">
        <f>IF('Raw data'!G291="",T290,TEXT(SUBSTITUTE(SUBSTITUTE('Raw data'!G291, "సూ.ఉ.",""),".",":"), "hh:mm:ss"))</f>
        <v>06:35:00</v>
      </c>
      <c r="U291" t="str">
        <f>IF('Raw data'!H291="",U290,TEXT(SUBSTITUTE(SUBSTITUTE('Raw data'!H291, "సూ.అ.",""),".",":") + TIME(12, 0, 0), "hh:mm:ss"))</f>
        <v>17:33:00</v>
      </c>
    </row>
    <row r="292" spans="1:21" x14ac:dyDescent="0.35">
      <c r="A292" s="1">
        <f t="shared" si="155"/>
        <v>45660</v>
      </c>
      <c r="B292">
        <f t="shared" si="156"/>
        <v>38</v>
      </c>
      <c r="C292">
        <f t="shared" si="144"/>
        <v>1</v>
      </c>
      <c r="D292">
        <f t="shared" si="157"/>
        <v>5</v>
      </c>
      <c r="E292">
        <f t="shared" si="158"/>
        <v>1</v>
      </c>
      <c r="F292">
        <f>IFERROR(INDEX(vaaram!$A$1:$A$8, MATCH('Raw data'!B292, vaaram!$D$1:$D$8, 0)), "Not Found")</f>
        <v>6</v>
      </c>
      <c r="G292">
        <f t="shared" si="159"/>
        <v>10</v>
      </c>
      <c r="H292">
        <f t="shared" si="160"/>
        <v>1</v>
      </c>
      <c r="I292">
        <f>IFERROR(INDEX(thidhi!$A$1:$A$16, MATCH('Raw data'!C292, thidhi!$C$1:$C$16, 0)), "Not Found")</f>
        <v>4</v>
      </c>
      <c r="J292" s="2">
        <f t="shared" si="161"/>
        <v>45660.096990740742</v>
      </c>
      <c r="K292" t="str">
        <f>IF('Raw data'!D292 = "పూర్తి", "", _xlfn.LET(
    _xlpm.RawData, 'Raw data'!D292,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A292 + TIME(_xlpm.HourPart, _xlpm.MinutePart, 0),
    _xlpm.AdjustedTime,
        IF(_xlpm.Prefix = "రా",
            IF(OR(_xlpm.HourPart=12,_xlpm.HourPart&lt;HOUR(T293)),A292+1,A292) + TIME(IF(_xlpm.HourPart &lt;= HOUR(T293), _xlpm.HourPart, _xlpm.HourPart + 12), _xlpm.MinutePart, 0),
        IF(_xlpm.Prefix = "తె",
            _xlpm.BaseTime + 1,
        IF(_xlpm.Prefix = "సా",
            A292 + TIME(12 + _xlpm.HourPart, _xlpm.MinutePart, 0),
        IF(LEFT(_xlpm.RawData, 1) = "ప",
            A292 + TIME(IF(AND(_xlpm.HourPart &gt;= HOUR(T293), _xlpm.HourPart &lt;= 12), _xlpm.HourPart, _xlpm.HourPart + 12), _xlpm.MinutePart, 0),
            _xlpm.BaseTime
        )))),
    _xlpm.isDateTime, ISNUMBER(DATEVALUE(K291)),
    _xlpm.adjustedResult,
        IF(AND(_xlpm.isDateTime, TEXT(_xlpm.AdjustedTime, "yyyy-MM-dd HH:mm") &lt; K291),
            _xlpm.AdjustedTime + 1,
            _xlpm.AdjustedTime),
    _xlpm.formattedResult, TEXT(_xlpm.adjustedResult, "yyyy-MM-dd HH:mm"),
    _xlpm.formattedResult
))</f>
        <v>2025-01-04 00:53</v>
      </c>
      <c r="L292" s="4">
        <f t="shared" si="162"/>
        <v>0</v>
      </c>
      <c r="M292">
        <f>IF('Raw data'!D292="పూర్తి",1,0)</f>
        <v>0</v>
      </c>
      <c r="N292">
        <f>IFERROR(INDEX(nakshatram!$A$1:$A$27, MATCH('Raw data'!E292, nakshatram!$C$1:$C$27, 0)), "Not Found")</f>
        <v>23</v>
      </c>
      <c r="O292" s="2">
        <f t="shared" si="163"/>
        <v>45660.032407407409</v>
      </c>
      <c r="P292" s="2" t="str">
        <f>IF('Raw data'!F292 = "పూర్తి", "", _xlfn.LET(
    _xlpm.RawData, 'Raw data'!F292,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A292 + TIME(_xlpm.HourPart, _xlpm.MinutePart, 0),
    _xlpm.AdjustedTime,
        IF(_xlpm.Prefix = "రా",
            IF(OR(_xlpm.HourPart=12,_xlpm.HourPart&lt;HOUR(T293)),A292+1,A292) + TIME(IF(_xlpm.HourPart &lt;= HOUR(T293), _xlpm.HourPart, _xlpm.HourPart + 12), _xlpm.MinutePart, 0),
        IF(_xlpm.Prefix = "తె",
            _xlpm.BaseTime + 1,
        IF(_xlpm.Prefix = "సా",
            A292 + TIME(12 + _xlpm.HourPart, _xlpm.MinutePart, 0),
        IF(LEFT(_xlpm.RawData, 1) = "ప",
            A292 + TIME(IF(AND(_xlpm.HourPart &gt;= HOUR(T293), _xlpm.HourPart &lt;= 12), _xlpm.HourPart, _xlpm.HourPart + 12), _xlpm.MinutePart, 0),
            _xlpm.BaseTime
        )))),
    _xlpm.isDateTime, ISNUMBER(DATEVALUE(P291)),
    _xlpm.adjustedResult,
        IF(AND(_xlpm.isDateTime, TEXT(_xlpm.AdjustedTime, "yyyy-MM-dd HH:mm") &lt; P291),
            _xlpm.AdjustedTime + 1,
            _xlpm.AdjustedTime),
    _xlpm.formattedResult, TEXT(_xlpm.adjustedResult, "yyyy-MM-dd HH:mm"),
    _xlpm.formattedResult
))</f>
        <v>2025-01-04 00:00</v>
      </c>
      <c r="Q292" s="4">
        <f t="shared" si="164"/>
        <v>0</v>
      </c>
      <c r="R292">
        <f>IF('Raw data'!F292="పూర్తి",1,0)</f>
        <v>0</v>
      </c>
      <c r="T292" t="str">
        <f>IF('Raw data'!G292="",T291,TEXT(SUBSTITUTE(SUBSTITUTE('Raw data'!G292, "సూ.ఉ.",""),".",":"), "hh:mm:ss"))</f>
        <v>06:36:00</v>
      </c>
      <c r="U292" t="str">
        <f>IF('Raw data'!H292="",U291,TEXT(SUBSTITUTE(SUBSTITUTE('Raw data'!H292, "సూ.అ.",""),".",":") + TIME(12, 0, 0), "hh:mm:ss"))</f>
        <v>17:34:00</v>
      </c>
    </row>
    <row r="293" spans="1:21" x14ac:dyDescent="0.35">
      <c r="A293" s="1">
        <f t="shared" si="155"/>
        <v>45661</v>
      </c>
      <c r="B293">
        <f t="shared" si="156"/>
        <v>38</v>
      </c>
      <c r="C293">
        <f t="shared" si="144"/>
        <v>1</v>
      </c>
      <c r="D293">
        <f t="shared" si="157"/>
        <v>5</v>
      </c>
      <c r="E293">
        <f t="shared" si="158"/>
        <v>1</v>
      </c>
      <c r="F293">
        <f>IFERROR(INDEX(vaaram!$A$1:$A$8, MATCH('Raw data'!B293, vaaram!$D$1:$D$8, 0)), "Not Found")</f>
        <v>7</v>
      </c>
      <c r="G293">
        <f t="shared" si="159"/>
        <v>10</v>
      </c>
      <c r="H293">
        <f t="shared" si="160"/>
        <v>1</v>
      </c>
      <c r="I293">
        <f>IFERROR(INDEX(thidhi!$A$1:$A$16, MATCH('Raw data'!C293, thidhi!$C$1:$C$16, 0)), "Not Found")</f>
        <v>5</v>
      </c>
      <c r="J293" s="2">
        <f t="shared" si="161"/>
        <v>45661.037962962968</v>
      </c>
      <c r="K293" t="str">
        <f>IF('Raw data'!D293 = "పూర్తి", "", _xlfn.LET(
    _xlpm.RawData, 'Raw data'!D293,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A293 + TIME(_xlpm.HourPart, _xlpm.MinutePart, 0),
    _xlpm.AdjustedTime,
        IF(_xlpm.Prefix = "రా",
            IF(OR(_xlpm.HourPart=12,_xlpm.HourPart&lt;HOUR(T294)),A293+1,A293) + TIME(IF(_xlpm.HourPart &lt;= HOUR(T294), _xlpm.HourPart, _xlpm.HourPart + 12), _xlpm.MinutePart, 0),
        IF(_xlpm.Prefix = "తె",
            _xlpm.BaseTime + 1,
        IF(_xlpm.Prefix = "సా",
            A293 + TIME(12 + _xlpm.HourPart, _xlpm.MinutePart, 0),
        IF(LEFT(_xlpm.RawData, 1) = "ప",
            A293 + TIME(IF(AND(_xlpm.HourPart &gt;= HOUR(T294), _xlpm.HourPart &lt;= 12), _xlpm.HourPart, _xlpm.HourPart + 12), _xlpm.MinutePart, 0),
            _xlpm.BaseTime
        )))),
    _xlpm.isDateTime, ISNUMBER(DATEVALUE(K292)),
    _xlpm.adjustedResult,
        IF(AND(_xlpm.isDateTime, TEXT(_xlpm.AdjustedTime, "yyyy-MM-dd HH:mm") &lt; K292),
            _xlpm.AdjustedTime + 1,
            _xlpm.AdjustedTime),
    _xlpm.formattedResult, TEXT(_xlpm.adjustedResult, "yyyy-MM-dd HH:mm"),
    _xlpm.formattedResult
))</f>
        <v>2025-01-04 23:07</v>
      </c>
      <c r="L293" s="4">
        <f t="shared" si="162"/>
        <v>0</v>
      </c>
      <c r="M293">
        <f>IF('Raw data'!D293="పూర్తి",1,0)</f>
        <v>0</v>
      </c>
      <c r="N293">
        <f>IFERROR(INDEX(nakshatram!$A$1:$A$27, MATCH('Raw data'!E293, nakshatram!$C$1:$C$27, 0)), "Not Found")</f>
        <v>24</v>
      </c>
      <c r="O293" s="2">
        <f t="shared" si="163"/>
        <v>45661.001157407409</v>
      </c>
      <c r="P293" s="2" t="str">
        <f>IF('Raw data'!F293 = "పూర్తి", "", _xlfn.LET(
    _xlpm.RawData, 'Raw data'!F293,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A293 + TIME(_xlpm.HourPart, _xlpm.MinutePart, 0),
    _xlpm.AdjustedTime,
        IF(_xlpm.Prefix = "రా",
            IF(OR(_xlpm.HourPart=12,_xlpm.HourPart&lt;HOUR(T294)),A293+1,A293) + TIME(IF(_xlpm.HourPart &lt;= HOUR(T294), _xlpm.HourPart, _xlpm.HourPart + 12), _xlpm.MinutePart, 0),
        IF(_xlpm.Prefix = "తె",
            _xlpm.BaseTime + 1,
        IF(_xlpm.Prefix = "సా",
            A293 + TIME(12 + _xlpm.HourPart, _xlpm.MinutePart, 0),
        IF(LEFT(_xlpm.RawData, 1) = "ప",
            A293 + TIME(IF(AND(_xlpm.HourPart &gt;= HOUR(T294), _xlpm.HourPart &lt;= 12), _xlpm.HourPart, _xlpm.HourPart + 12), _xlpm.MinutePart, 0),
            _xlpm.BaseTime
        )))),
    _xlpm.isDateTime, ISNUMBER(DATEVALUE(P292)),
    _xlpm.adjustedResult,
        IF(AND(_xlpm.isDateTime, TEXT(_xlpm.AdjustedTime, "yyyy-MM-dd HH:mm") &lt; P292),
            _xlpm.AdjustedTime + 1,
            _xlpm.AdjustedTime),
    _xlpm.formattedResult, TEXT(_xlpm.adjustedResult, "yyyy-MM-dd HH:mm"),
    _xlpm.formattedResult
))</f>
        <v>2025-01-04 22:55</v>
      </c>
      <c r="Q293" s="4">
        <f t="shared" si="164"/>
        <v>0</v>
      </c>
      <c r="R293">
        <f>IF('Raw data'!F293="పూర్తి",1,0)</f>
        <v>0</v>
      </c>
      <c r="T293" t="str">
        <f>IF('Raw data'!G293="",T292,TEXT(SUBSTITUTE(SUBSTITUTE('Raw data'!G293, "సూ.ఉ.",""),".",":"), "hh:mm:ss"))</f>
        <v>06:36:00</v>
      </c>
      <c r="U293" t="str">
        <f>IF('Raw data'!H293="",U292,TEXT(SUBSTITUTE(SUBSTITUTE('Raw data'!H293, "సూ.అ.",""),".",":") + TIME(12, 0, 0), "hh:mm:ss"))</f>
        <v>17:35:00</v>
      </c>
    </row>
    <row r="294" spans="1:21" x14ac:dyDescent="0.35">
      <c r="A294" s="1">
        <f t="shared" si="155"/>
        <v>45662</v>
      </c>
      <c r="B294">
        <f t="shared" si="156"/>
        <v>38</v>
      </c>
      <c r="C294">
        <f t="shared" si="144"/>
        <v>1</v>
      </c>
      <c r="D294">
        <f t="shared" si="157"/>
        <v>5</v>
      </c>
      <c r="E294">
        <f t="shared" si="158"/>
        <v>1</v>
      </c>
      <c r="F294">
        <f>IFERROR(INDEX(vaaram!$A$1:$A$8, MATCH('Raw data'!B294, vaaram!$D$1:$D$8, 0)), "Not Found")</f>
        <v>1</v>
      </c>
      <c r="G294">
        <f t="shared" si="159"/>
        <v>10</v>
      </c>
      <c r="H294">
        <f t="shared" si="160"/>
        <v>1</v>
      </c>
      <c r="I294">
        <f>IFERROR(INDEX(thidhi!$A$1:$A$16, MATCH('Raw data'!C294, thidhi!$C$1:$C$16, 0)), "Not Found")</f>
        <v>6</v>
      </c>
      <c r="J294" s="2">
        <f t="shared" si="161"/>
        <v>45661.96435185185</v>
      </c>
      <c r="K294" t="str">
        <f>IF('Raw data'!D294 = "పూర్తి", "", _xlfn.LET(
    _xlpm.RawData, 'Raw data'!D294,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A294 + TIME(_xlpm.HourPart, _xlpm.MinutePart, 0),
    _xlpm.AdjustedTime,
        IF(_xlpm.Prefix = "రా",
            IF(OR(_xlpm.HourPart=12,_xlpm.HourPart&lt;HOUR(T295)),A294+1,A294) + TIME(IF(_xlpm.HourPart &lt;= HOUR(T295), _xlpm.HourPart, _xlpm.HourPart + 12), _xlpm.MinutePart, 0),
        IF(_xlpm.Prefix = "తె",
            _xlpm.BaseTime + 1,
        IF(_xlpm.Prefix = "సా",
            A294 + TIME(12 + _xlpm.HourPart, _xlpm.MinutePart, 0),
        IF(LEFT(_xlpm.RawData, 1) = "ప",
            A294 + TIME(IF(AND(_xlpm.HourPart &gt;= HOUR(T295), _xlpm.HourPart &lt;= 12), _xlpm.HourPart, _xlpm.HourPart + 12), _xlpm.MinutePart, 0),
            _xlpm.BaseTime
        )))),
    _xlpm.isDateTime, ISNUMBER(DATEVALUE(K293)),
    _xlpm.adjustedResult,
        IF(AND(_xlpm.isDateTime, TEXT(_xlpm.AdjustedTime, "yyyy-MM-dd HH:mm") &lt; K293),
            _xlpm.AdjustedTime + 1,
            _xlpm.AdjustedTime),
    _xlpm.formattedResult, TEXT(_xlpm.adjustedResult, "yyyy-MM-dd HH:mm"),
    _xlpm.formattedResult
))</f>
        <v>2025-01-05 21:05</v>
      </c>
      <c r="L294" s="4">
        <f t="shared" si="162"/>
        <v>0</v>
      </c>
      <c r="M294">
        <f>IF('Raw data'!D294="పూర్తి",1,0)</f>
        <v>0</v>
      </c>
      <c r="N294">
        <f>IFERROR(INDEX(nakshatram!$A$1:$A$27, MATCH('Raw data'!E294, nakshatram!$C$1:$C$27, 0)), "Not Found")</f>
        <v>25</v>
      </c>
      <c r="O294" s="2">
        <f t="shared" si="163"/>
        <v>45661.956018518518</v>
      </c>
      <c r="P294" s="2" t="str">
        <f>IF('Raw data'!F294 = "పూర్తి", "", _xlfn.LET(
    _xlpm.RawData, 'Raw data'!F294,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A294 + TIME(_xlpm.HourPart, _xlpm.MinutePart, 0),
    _xlpm.AdjustedTime,
        IF(_xlpm.Prefix = "రా",
            IF(OR(_xlpm.HourPart=12,_xlpm.HourPart&lt;HOUR(T295)),A294+1,A294) + TIME(IF(_xlpm.HourPart &lt;= HOUR(T295), _xlpm.HourPart, _xlpm.HourPart + 12), _xlpm.MinutePart, 0),
        IF(_xlpm.Prefix = "తె",
            _xlpm.BaseTime + 1,
        IF(_xlpm.Prefix = "సా",
            A294 + TIME(12 + _xlpm.HourPart, _xlpm.MinutePart, 0),
        IF(LEFT(_xlpm.RawData, 1) = "ప",
            A294 + TIME(IF(AND(_xlpm.HourPart &gt;= HOUR(T295), _xlpm.HourPart &lt;= 12), _xlpm.HourPart, _xlpm.HourPart + 12), _xlpm.MinutePart, 0),
            _xlpm.BaseTime
        )))),
    _xlpm.isDateTime, ISNUMBER(DATEVALUE(P293)),
    _xlpm.adjustedResult,
        IF(AND(_xlpm.isDateTime, TEXT(_xlpm.AdjustedTime, "yyyy-MM-dd HH:mm") &lt; P293),
            _xlpm.AdjustedTime + 1,
            _xlpm.AdjustedTime),
    _xlpm.formattedResult, TEXT(_xlpm.adjustedResult, "yyyy-MM-dd HH:mm"),
    _xlpm.formattedResult
))</f>
        <v>2025-01-05 21:33</v>
      </c>
      <c r="Q294" s="4">
        <f t="shared" si="164"/>
        <v>0</v>
      </c>
      <c r="R294">
        <f>IF('Raw data'!F294="పూర్తి",1,0)</f>
        <v>0</v>
      </c>
      <c r="T294" t="str">
        <f>IF('Raw data'!G294="",T293,TEXT(SUBSTITUTE(SUBSTITUTE('Raw data'!G294, "సూ.ఉ.",""),".",":"), "hh:mm:ss"))</f>
        <v>06:36:00</v>
      </c>
      <c r="U294" t="str">
        <f>IF('Raw data'!H294="",U293,TEXT(SUBSTITUTE(SUBSTITUTE('Raw data'!H294, "సూ.అ.",""),".",":") + TIME(12, 0, 0), "hh:mm:ss"))</f>
        <v>17:35:00</v>
      </c>
    </row>
    <row r="295" spans="1:21" x14ac:dyDescent="0.35">
      <c r="A295" s="1">
        <f t="shared" si="155"/>
        <v>45663</v>
      </c>
      <c r="B295">
        <f t="shared" si="156"/>
        <v>38</v>
      </c>
      <c r="C295">
        <f t="shared" si="144"/>
        <v>1</v>
      </c>
      <c r="D295">
        <f t="shared" si="157"/>
        <v>5</v>
      </c>
      <c r="E295">
        <f t="shared" si="158"/>
        <v>1</v>
      </c>
      <c r="F295">
        <f>IFERROR(INDEX(vaaram!$A$1:$A$8, MATCH('Raw data'!B295, vaaram!$D$1:$D$8, 0)), "Not Found")</f>
        <v>2</v>
      </c>
      <c r="G295">
        <f t="shared" si="159"/>
        <v>10</v>
      </c>
      <c r="H295">
        <f t="shared" si="160"/>
        <v>1</v>
      </c>
      <c r="I295">
        <f>IFERROR(INDEX(thidhi!$A$1:$A$16, MATCH('Raw data'!C295, thidhi!$C$1:$C$16, 0)), "Not Found")</f>
        <v>7</v>
      </c>
      <c r="J295" s="2">
        <f t="shared" si="161"/>
        <v>45662.879629629628</v>
      </c>
      <c r="K295" t="str">
        <f>IF('Raw data'!D295 = "పూర్తి", "", _xlfn.LET(
    _xlpm.RawData, 'Raw data'!D295,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A295 + TIME(_xlpm.HourPart, _xlpm.MinutePart, 0),
    _xlpm.AdjustedTime,
        IF(_xlpm.Prefix = "రా",
            IF(OR(_xlpm.HourPart=12,_xlpm.HourPart&lt;HOUR(T296)),A295+1,A295) + TIME(IF(_xlpm.HourPart &lt;= HOUR(T296), _xlpm.HourPart, _xlpm.HourPart + 12), _xlpm.MinutePart, 0),
        IF(_xlpm.Prefix = "తె",
            _xlpm.BaseTime + 1,
        IF(_xlpm.Prefix = "సా",
            A295 + TIME(12 + _xlpm.HourPart, _xlpm.MinutePart, 0),
        IF(LEFT(_xlpm.RawData, 1) = "ప",
            A295 + TIME(IF(AND(_xlpm.HourPart &gt;= HOUR(T296), _xlpm.HourPart &lt;= 12), _xlpm.HourPart, _xlpm.HourPart + 12), _xlpm.MinutePart, 0),
            _xlpm.BaseTime
        )))),
    _xlpm.isDateTime, ISNUMBER(DATEVALUE(K294)),
    _xlpm.adjustedResult,
        IF(AND(_xlpm.isDateTime, TEXT(_xlpm.AdjustedTime, "yyyy-MM-dd HH:mm") &lt; K294),
            _xlpm.AdjustedTime + 1,
            _xlpm.AdjustedTime),
    _xlpm.formattedResult, TEXT(_xlpm.adjustedResult, "yyyy-MM-dd HH:mm"),
    _xlpm.formattedResult
))</f>
        <v>2025-01-06 18:53</v>
      </c>
      <c r="L295" s="4">
        <f t="shared" si="162"/>
        <v>0</v>
      </c>
      <c r="M295">
        <f>IF('Raw data'!D295="పూర్తి",1,0)</f>
        <v>0</v>
      </c>
      <c r="N295">
        <f>IFERROR(INDEX(nakshatram!$A$1:$A$27, MATCH('Raw data'!E295, nakshatram!$C$1:$C$27, 0)), "Not Found")</f>
        <v>26</v>
      </c>
      <c r="O295" s="2">
        <f t="shared" si="163"/>
        <v>45662.899074074077</v>
      </c>
      <c r="P295" s="2" t="str">
        <f>IF('Raw data'!F295 = "పూర్తి", "", _xlfn.LET(
    _xlpm.RawData, 'Raw data'!F295,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A295 + TIME(_xlpm.HourPart, _xlpm.MinutePart, 0),
    _xlpm.AdjustedTime,
        IF(_xlpm.Prefix = "రా",
            IF(OR(_xlpm.HourPart=12,_xlpm.HourPart&lt;HOUR(T296)),A295+1,A295) + TIME(IF(_xlpm.HourPart &lt;= HOUR(T296), _xlpm.HourPart, _xlpm.HourPart + 12), _xlpm.MinutePart, 0),
        IF(_xlpm.Prefix = "తె",
            _xlpm.BaseTime + 1,
        IF(_xlpm.Prefix = "సా",
            A295 + TIME(12 + _xlpm.HourPart, _xlpm.MinutePart, 0),
        IF(LEFT(_xlpm.RawData, 1) = "ప",
            A295 + TIME(IF(AND(_xlpm.HourPart &gt;= HOUR(T296), _xlpm.HourPart &lt;= 12), _xlpm.HourPart, _xlpm.HourPart + 12), _xlpm.MinutePart, 0),
            _xlpm.BaseTime
        )))),
    _xlpm.isDateTime, ISNUMBER(DATEVALUE(P294)),
    _xlpm.adjustedResult,
        IF(AND(_xlpm.isDateTime, TEXT(_xlpm.AdjustedTime, "yyyy-MM-dd HH:mm") &lt; P294),
            _xlpm.AdjustedTime + 1,
            _xlpm.AdjustedTime),
    _xlpm.formattedResult, TEXT(_xlpm.adjustedResult, "yyyy-MM-dd HH:mm"),
    _xlpm.formattedResult
))</f>
        <v>2025-01-06 20:01</v>
      </c>
      <c r="Q295" s="4">
        <f t="shared" si="164"/>
        <v>0</v>
      </c>
      <c r="R295">
        <f>IF('Raw data'!F295="పూర్తి",1,0)</f>
        <v>0</v>
      </c>
      <c r="T295" t="str">
        <f>IF('Raw data'!G295="",T294,TEXT(SUBSTITUTE(SUBSTITUTE('Raw data'!G295, "సూ.ఉ.",""),".",":"), "hh:mm:ss"))</f>
        <v>06:36:00</v>
      </c>
      <c r="U295" t="str">
        <f>IF('Raw data'!H295="",U294,TEXT(SUBSTITUTE(SUBSTITUTE('Raw data'!H295, "సూ.అ.",""),".",":") + TIME(12, 0, 0), "hh:mm:ss"))</f>
        <v>17:35:00</v>
      </c>
    </row>
    <row r="296" spans="1:21" x14ac:dyDescent="0.35">
      <c r="A296" s="1">
        <f t="shared" si="155"/>
        <v>45664</v>
      </c>
      <c r="B296">
        <f t="shared" si="156"/>
        <v>38</v>
      </c>
      <c r="C296">
        <f t="shared" si="144"/>
        <v>1</v>
      </c>
      <c r="D296">
        <f t="shared" si="157"/>
        <v>5</v>
      </c>
      <c r="E296">
        <f t="shared" si="158"/>
        <v>1</v>
      </c>
      <c r="F296">
        <f>IFERROR(INDEX(vaaram!$A$1:$A$8, MATCH('Raw data'!B296, vaaram!$D$1:$D$8, 0)), "Not Found")</f>
        <v>3</v>
      </c>
      <c r="G296">
        <f t="shared" si="159"/>
        <v>10</v>
      </c>
      <c r="H296">
        <f t="shared" si="160"/>
        <v>1</v>
      </c>
      <c r="I296">
        <f>IFERROR(INDEX(thidhi!$A$1:$A$16, MATCH('Raw data'!C296, thidhi!$C$1:$C$16, 0)), "Not Found")</f>
        <v>8</v>
      </c>
      <c r="J296" s="2">
        <f t="shared" si="161"/>
        <v>45663.787962962968</v>
      </c>
      <c r="K296" t="str">
        <f>IF('Raw data'!D296 = "పూర్తి", "", _xlfn.LET(
    _xlpm.RawData, 'Raw data'!D296,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A296 + TIME(_xlpm.HourPart, _xlpm.MinutePart, 0),
    _xlpm.AdjustedTime,
        IF(_xlpm.Prefix = "రా",
            IF(OR(_xlpm.HourPart=12,_xlpm.HourPart&lt;HOUR(T297)),A296+1,A296) + TIME(IF(_xlpm.HourPart &lt;= HOUR(T297), _xlpm.HourPart, _xlpm.HourPart + 12), _xlpm.MinutePart, 0),
        IF(_xlpm.Prefix = "తె",
            _xlpm.BaseTime + 1,
        IF(_xlpm.Prefix = "సా",
            A296 + TIME(12 + _xlpm.HourPart, _xlpm.MinutePart, 0),
        IF(LEFT(_xlpm.RawData, 1) = "ప",
            A296 + TIME(IF(AND(_xlpm.HourPart &gt;= HOUR(T297), _xlpm.HourPart &lt;= 12), _xlpm.HourPart, _xlpm.HourPart + 12), _xlpm.MinutePart, 0),
            _xlpm.BaseTime
        )))),
    _xlpm.isDateTime, ISNUMBER(DATEVALUE(K295)),
    _xlpm.adjustedResult,
        IF(AND(_xlpm.isDateTime, TEXT(_xlpm.AdjustedTime, "yyyy-MM-dd HH:mm") &lt; K295),
            _xlpm.AdjustedTime + 1,
            _xlpm.AdjustedTime),
    _xlpm.formattedResult, TEXT(_xlpm.adjustedResult, "yyyy-MM-dd HH:mm"),
    _xlpm.formattedResult
))</f>
        <v>2025-01-07 16:33</v>
      </c>
      <c r="L296" s="4">
        <f t="shared" si="162"/>
        <v>0</v>
      </c>
      <c r="M296">
        <f>IF('Raw data'!D296="పూర్తి",1,0)</f>
        <v>0</v>
      </c>
      <c r="N296">
        <f>IFERROR(INDEX(nakshatram!$A$1:$A$27, MATCH('Raw data'!E296, nakshatram!$C$1:$C$27, 0)), "Not Found")</f>
        <v>27</v>
      </c>
      <c r="O296" s="2">
        <f t="shared" si="163"/>
        <v>45663.835185185184</v>
      </c>
      <c r="P296" s="2" t="str">
        <f>IF('Raw data'!F296 = "పూర్తి", "", _xlfn.LET(
    _xlpm.RawData, 'Raw data'!F296,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A296 + TIME(_xlpm.HourPart, _xlpm.MinutePart, 0),
    _xlpm.AdjustedTime,
        IF(_xlpm.Prefix = "రా",
            IF(OR(_xlpm.HourPart=12,_xlpm.HourPart&lt;HOUR(T297)),A296+1,A296) + TIME(IF(_xlpm.HourPart &lt;= HOUR(T297), _xlpm.HourPart, _xlpm.HourPart + 12), _xlpm.MinutePart, 0),
        IF(_xlpm.Prefix = "తె",
            _xlpm.BaseTime + 1,
        IF(_xlpm.Prefix = "సా",
            A296 + TIME(12 + _xlpm.HourPart, _xlpm.MinutePart, 0),
        IF(LEFT(_xlpm.RawData, 1) = "ప",
            A296 + TIME(IF(AND(_xlpm.HourPart &gt;= HOUR(T297), _xlpm.HourPart &lt;= 12), _xlpm.HourPart, _xlpm.HourPart + 12), _xlpm.MinutePart, 0),
            _xlpm.BaseTime
        )))),
    _xlpm.isDateTime, ISNUMBER(DATEVALUE(P295)),
    _xlpm.adjustedResult,
        IF(AND(_xlpm.isDateTime, TEXT(_xlpm.AdjustedTime, "yyyy-MM-dd HH:mm") &lt; P295),
            _xlpm.AdjustedTime + 1,
            _xlpm.AdjustedTime),
    _xlpm.formattedResult, TEXT(_xlpm.adjustedResult, "yyyy-MM-dd HH:mm"),
    _xlpm.formattedResult
))</f>
        <v>2025-01-07 18:23</v>
      </c>
      <c r="Q296" s="4">
        <f t="shared" si="164"/>
        <v>0</v>
      </c>
      <c r="R296">
        <f>IF('Raw data'!F296="పూర్తి",1,0)</f>
        <v>0</v>
      </c>
      <c r="T296" t="str">
        <f>IF('Raw data'!G296="",T295,TEXT(SUBSTITUTE(SUBSTITUTE('Raw data'!G296, "సూ.ఉ.",""),".",":"), "hh:mm:ss"))</f>
        <v>06:36:00</v>
      </c>
      <c r="U296" t="str">
        <f>IF('Raw data'!H296="",U295,TEXT(SUBSTITUTE(SUBSTITUTE('Raw data'!H296, "సూ.అ.",""),".",":") + TIME(12, 0, 0), "hh:mm:ss"))</f>
        <v>17:36:00</v>
      </c>
    </row>
    <row r="297" spans="1:21" x14ac:dyDescent="0.35">
      <c r="A297" s="1">
        <f t="shared" si="155"/>
        <v>45665</v>
      </c>
      <c r="B297">
        <f t="shared" si="156"/>
        <v>38</v>
      </c>
      <c r="C297">
        <f t="shared" si="144"/>
        <v>1</v>
      </c>
      <c r="D297">
        <f t="shared" si="157"/>
        <v>5</v>
      </c>
      <c r="E297">
        <f t="shared" si="158"/>
        <v>1</v>
      </c>
      <c r="F297">
        <f>IFERROR(INDEX(vaaram!$A$1:$A$8, MATCH('Raw data'!B297, vaaram!$D$1:$D$8, 0)), "Not Found")</f>
        <v>4</v>
      </c>
      <c r="G297">
        <f t="shared" si="159"/>
        <v>10</v>
      </c>
      <c r="H297">
        <f t="shared" si="160"/>
        <v>1</v>
      </c>
      <c r="I297">
        <f>IFERROR(INDEX(thidhi!$A$1:$A$16, MATCH('Raw data'!C297, thidhi!$C$1:$C$16, 0)), "Not Found")</f>
        <v>9</v>
      </c>
      <c r="J297" s="2">
        <f t="shared" si="161"/>
        <v>45664.690740740742</v>
      </c>
      <c r="K297" t="str">
        <f>IF('Raw data'!D297 = "పూర్తి", "", _xlfn.LET(
    _xlpm.RawData, 'Raw data'!D297,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A297 + TIME(_xlpm.HourPart, _xlpm.MinutePart, 0),
    _xlpm.AdjustedTime,
        IF(_xlpm.Prefix = "రా",
            IF(OR(_xlpm.HourPart=12,_xlpm.HourPart&lt;HOUR(T298)),A297+1,A297) + TIME(IF(_xlpm.HourPart &lt;= HOUR(T298), _xlpm.HourPart, _xlpm.HourPart + 12), _xlpm.MinutePart, 0),
        IF(_xlpm.Prefix = "తె",
            _xlpm.BaseTime + 1,
        IF(_xlpm.Prefix = "సా",
            A297 + TIME(12 + _xlpm.HourPart, _xlpm.MinutePart, 0),
        IF(LEFT(_xlpm.RawData, 1) = "ప",
            A297 + TIME(IF(AND(_xlpm.HourPart &gt;= HOUR(T298), _xlpm.HourPart &lt;= 12), _xlpm.HourPart, _xlpm.HourPart + 12), _xlpm.MinutePart, 0),
            _xlpm.BaseTime
        )))),
    _xlpm.isDateTime, ISNUMBER(DATEVALUE(K296)),
    _xlpm.adjustedResult,
        IF(AND(_xlpm.isDateTime, TEXT(_xlpm.AdjustedTime, "yyyy-MM-dd HH:mm") &lt; K296),
            _xlpm.AdjustedTime + 1,
            _xlpm.AdjustedTime),
    _xlpm.formattedResult, TEXT(_xlpm.adjustedResult, "yyyy-MM-dd HH:mm"),
    _xlpm.formattedResult
))</f>
        <v>2025-01-08 14:12</v>
      </c>
      <c r="L297" s="4">
        <f t="shared" si="162"/>
        <v>0</v>
      </c>
      <c r="M297">
        <f>IF('Raw data'!D297="పూర్తి",1,0)</f>
        <v>0</v>
      </c>
      <c r="N297">
        <f>IFERROR(INDEX(nakshatram!$A$1:$A$27, MATCH('Raw data'!E297, nakshatram!$C$1:$C$27, 0)), "Not Found")</f>
        <v>1</v>
      </c>
      <c r="O297" s="2">
        <f t="shared" si="163"/>
        <v>45664.767129629632</v>
      </c>
      <c r="P297" s="2" t="str">
        <f>IF('Raw data'!F297 = "పూర్తి", "", _xlfn.LET(
    _xlpm.RawData, 'Raw data'!F297,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A297 + TIME(_xlpm.HourPart, _xlpm.MinutePart, 0),
    _xlpm.AdjustedTime,
        IF(_xlpm.Prefix = "రా",
            IF(OR(_xlpm.HourPart=12,_xlpm.HourPart&lt;HOUR(T298)),A297+1,A297) + TIME(IF(_xlpm.HourPart &lt;= HOUR(T298), _xlpm.HourPart, _xlpm.HourPart + 12), _xlpm.MinutePart, 0),
        IF(_xlpm.Prefix = "తె",
            _xlpm.BaseTime + 1,
        IF(_xlpm.Prefix = "సా",
            A297 + TIME(12 + _xlpm.HourPart, _xlpm.MinutePart, 0),
        IF(LEFT(_xlpm.RawData, 1) = "ప",
            A297 + TIME(IF(AND(_xlpm.HourPart &gt;= HOUR(T298), _xlpm.HourPart &lt;= 12), _xlpm.HourPart, _xlpm.HourPart + 12), _xlpm.MinutePart, 0),
            _xlpm.BaseTime
        )))),
    _xlpm.isDateTime, ISNUMBER(DATEVALUE(P296)),
    _xlpm.adjustedResult,
        IF(AND(_xlpm.isDateTime, TEXT(_xlpm.AdjustedTime, "yyyy-MM-dd HH:mm") &lt; P296),
            _xlpm.AdjustedTime + 1,
            _xlpm.AdjustedTime),
    _xlpm.formattedResult, TEXT(_xlpm.adjustedResult, "yyyy-MM-dd HH:mm"),
    _xlpm.formattedResult
))</f>
        <v>2025-01-08 16:43</v>
      </c>
      <c r="Q297" s="4">
        <f t="shared" si="164"/>
        <v>0</v>
      </c>
      <c r="R297">
        <f>IF('Raw data'!F297="పూర్తి",1,0)</f>
        <v>0</v>
      </c>
      <c r="T297" t="str">
        <f>IF('Raw data'!G297="",T296,TEXT(SUBSTITUTE(SUBSTITUTE('Raw data'!G297, "సూ.ఉ.",""),".",":"), "hh:mm:ss"))</f>
        <v>06:36:00</v>
      </c>
      <c r="U297" t="str">
        <f>IF('Raw data'!H297="",U296,TEXT(SUBSTITUTE(SUBSTITUTE('Raw data'!H297, "సూ.అ.",""),".",":") + TIME(12, 0, 0), "hh:mm:ss"))</f>
        <v>17:37:00</v>
      </c>
    </row>
    <row r="298" spans="1:21" x14ac:dyDescent="0.35">
      <c r="A298" s="1">
        <f t="shared" si="155"/>
        <v>45666</v>
      </c>
      <c r="B298">
        <f t="shared" si="156"/>
        <v>38</v>
      </c>
      <c r="C298">
        <f t="shared" si="144"/>
        <v>1</v>
      </c>
      <c r="D298">
        <f t="shared" si="157"/>
        <v>5</v>
      </c>
      <c r="E298">
        <f t="shared" si="158"/>
        <v>1</v>
      </c>
      <c r="F298">
        <f>IFERROR(INDEX(vaaram!$A$1:$A$8, MATCH('Raw data'!B298, vaaram!$D$1:$D$8, 0)), "Not Found")</f>
        <v>5</v>
      </c>
      <c r="G298">
        <f t="shared" si="159"/>
        <v>10</v>
      </c>
      <c r="H298">
        <f t="shared" si="160"/>
        <v>1</v>
      </c>
      <c r="I298">
        <f>IFERROR(INDEX(thidhi!$A$1:$A$16, MATCH('Raw data'!C298, thidhi!$C$1:$C$16, 0)), "Not Found")</f>
        <v>10</v>
      </c>
      <c r="J298" s="2">
        <f t="shared" si="161"/>
        <v>45665.592824074076</v>
      </c>
      <c r="K298" t="str">
        <f>IF('Raw data'!D298 = "పూర్తి", "", _xlfn.LET(
    _xlpm.RawData, 'Raw data'!D298,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A298 + TIME(_xlpm.HourPart, _xlpm.MinutePart, 0),
    _xlpm.AdjustedTime,
        IF(_xlpm.Prefix = "రా",
            IF(OR(_xlpm.HourPart=12,_xlpm.HourPart&lt;HOUR(T299)),A298+1,A298) + TIME(IF(_xlpm.HourPart &lt;= HOUR(T299), _xlpm.HourPart, _xlpm.HourPart + 12), _xlpm.MinutePart, 0),
        IF(_xlpm.Prefix = "తె",
            _xlpm.BaseTime + 1,
        IF(_xlpm.Prefix = "సా",
            A298 + TIME(12 + _xlpm.HourPart, _xlpm.MinutePart, 0),
        IF(LEFT(_xlpm.RawData, 1) = "ప",
            A298 + TIME(IF(AND(_xlpm.HourPart &gt;= HOUR(T299), _xlpm.HourPart &lt;= 12), _xlpm.HourPart, _xlpm.HourPart + 12), _xlpm.MinutePart, 0),
            _xlpm.BaseTime
        )))),
    _xlpm.isDateTime, ISNUMBER(DATEVALUE(K297)),
    _xlpm.adjustedResult,
        IF(AND(_xlpm.isDateTime, TEXT(_xlpm.AdjustedTime, "yyyy-MM-dd HH:mm") &lt; K297),
            _xlpm.AdjustedTime + 1,
            _xlpm.AdjustedTime),
    _xlpm.formattedResult, TEXT(_xlpm.adjustedResult, "yyyy-MM-dd HH:mm"),
    _xlpm.formattedResult
))</f>
        <v>2025-01-09 11:55</v>
      </c>
      <c r="L298" s="4">
        <f t="shared" si="162"/>
        <v>0</v>
      </c>
      <c r="M298">
        <f>IF('Raw data'!D298="పూర్తి",1,0)</f>
        <v>0</v>
      </c>
      <c r="N298">
        <f>IFERROR(INDEX(nakshatram!$A$1:$A$27, MATCH('Raw data'!E298, nakshatram!$C$1:$C$27, 0)), "Not Found")</f>
        <v>2</v>
      </c>
      <c r="O298" s="2">
        <f t="shared" si="163"/>
        <v>45665.697685185187</v>
      </c>
      <c r="P298" s="2" t="str">
        <f>IF('Raw data'!F298 = "పూర్తి", "", _xlfn.LET(
    _xlpm.RawData, 'Raw data'!F298,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A298 + TIME(_xlpm.HourPart, _xlpm.MinutePart, 0),
    _xlpm.AdjustedTime,
        IF(_xlpm.Prefix = "రా",
            IF(OR(_xlpm.HourPart=12,_xlpm.HourPart&lt;HOUR(T299)),A298+1,A298) + TIME(IF(_xlpm.HourPart &lt;= HOUR(T299), _xlpm.HourPart, _xlpm.HourPart + 12), _xlpm.MinutePart, 0),
        IF(_xlpm.Prefix = "తె",
            _xlpm.BaseTime + 1,
        IF(_xlpm.Prefix = "సా",
            A298 + TIME(12 + _xlpm.HourPart, _xlpm.MinutePart, 0),
        IF(LEFT(_xlpm.RawData, 1) = "ప",
            A298 + TIME(IF(AND(_xlpm.HourPart &gt;= HOUR(T299), _xlpm.HourPart &lt;= 12), _xlpm.HourPart, _xlpm.HourPart + 12), _xlpm.MinutePart, 0),
            _xlpm.BaseTime
        )))),
    _xlpm.isDateTime, ISNUMBER(DATEVALUE(P297)),
    _xlpm.adjustedResult,
        IF(AND(_xlpm.isDateTime, TEXT(_xlpm.AdjustedTime, "yyyy-MM-dd HH:mm") &lt; P297),
            _xlpm.AdjustedTime + 1,
            _xlpm.AdjustedTime),
    _xlpm.formattedResult, TEXT(_xlpm.adjustedResult, "yyyy-MM-dd HH:mm"),
    _xlpm.formattedResult
))</f>
        <v>2025-01-09 15:07</v>
      </c>
      <c r="Q298" s="4">
        <f t="shared" si="164"/>
        <v>0</v>
      </c>
      <c r="R298">
        <f>IF('Raw data'!F298="పూర్తి",1,0)</f>
        <v>0</v>
      </c>
      <c r="T298" t="str">
        <f>IF('Raw data'!G298="",T297,TEXT(SUBSTITUTE(SUBSTITUTE('Raw data'!G298, "సూ.ఉ.",""),".",":"), "hh:mm:ss"))</f>
        <v>06:37:00</v>
      </c>
      <c r="U298" t="str">
        <f>IF('Raw data'!H298="",U297,TEXT(SUBSTITUTE(SUBSTITUTE('Raw data'!H298, "సూ.అ.",""),".",":") + TIME(12, 0, 0), "hh:mm:ss"))</f>
        <v>17:37:00</v>
      </c>
    </row>
    <row r="299" spans="1:21" x14ac:dyDescent="0.35">
      <c r="A299" s="1">
        <f t="shared" si="155"/>
        <v>45667</v>
      </c>
      <c r="B299">
        <f t="shared" si="156"/>
        <v>38</v>
      </c>
      <c r="C299">
        <f t="shared" si="144"/>
        <v>1</v>
      </c>
      <c r="D299">
        <f t="shared" si="157"/>
        <v>5</v>
      </c>
      <c r="E299">
        <f t="shared" si="158"/>
        <v>1</v>
      </c>
      <c r="F299">
        <f>IFERROR(INDEX(vaaram!$A$1:$A$8, MATCH('Raw data'!B299, vaaram!$D$1:$D$8, 0)), "Not Found")</f>
        <v>6</v>
      </c>
      <c r="G299">
        <f t="shared" si="159"/>
        <v>10</v>
      </c>
      <c r="H299">
        <f t="shared" si="160"/>
        <v>1</v>
      </c>
      <c r="I299">
        <f>IFERROR(INDEX(thidhi!$A$1:$A$16, MATCH('Raw data'!C299, thidhi!$C$1:$C$16, 0)), "Not Found")</f>
        <v>11</v>
      </c>
      <c r="J299" s="2">
        <f t="shared" si="161"/>
        <v>45666.49768518519</v>
      </c>
      <c r="K299" t="str">
        <f>IF('Raw data'!D299 = "పూర్తి", "", _xlfn.LET(
    _xlpm.RawData, 'Raw data'!D299,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A299 + TIME(_xlpm.HourPart, _xlpm.MinutePart, 0),
    _xlpm.AdjustedTime,
        IF(_xlpm.Prefix = "రా",
            IF(OR(_xlpm.HourPart=12,_xlpm.HourPart&lt;HOUR(T300)),A299+1,A299) + TIME(IF(_xlpm.HourPart &lt;= HOUR(T300), _xlpm.HourPart, _xlpm.HourPart + 12), _xlpm.MinutePart, 0),
        IF(_xlpm.Prefix = "తె",
            _xlpm.BaseTime + 1,
        IF(_xlpm.Prefix = "సా",
            A299 + TIME(12 + _xlpm.HourPart, _xlpm.MinutePart, 0),
        IF(LEFT(_xlpm.RawData, 1) = "ప",
            A299 + TIME(IF(AND(_xlpm.HourPart &gt;= HOUR(T300), _xlpm.HourPart &lt;= 12), _xlpm.HourPart, _xlpm.HourPart + 12), _xlpm.MinutePart, 0),
            _xlpm.BaseTime
        )))),
    _xlpm.isDateTime, ISNUMBER(DATEVALUE(K298)),
    _xlpm.adjustedResult,
        IF(AND(_xlpm.isDateTime, TEXT(_xlpm.AdjustedTime, "yyyy-MM-dd HH:mm") &lt; K298),
            _xlpm.AdjustedTime + 1,
            _xlpm.AdjustedTime),
    _xlpm.formattedResult, TEXT(_xlpm.adjustedResult, "yyyy-MM-dd HH:mm"),
    _xlpm.formattedResult
))</f>
        <v>2025-01-10 09:45</v>
      </c>
      <c r="L299" s="4">
        <f t="shared" si="162"/>
        <v>0</v>
      </c>
      <c r="M299">
        <f>IF('Raw data'!D299="పూర్తి",1,0)</f>
        <v>0</v>
      </c>
      <c r="N299">
        <f>IFERROR(INDEX(nakshatram!$A$1:$A$27, MATCH('Raw data'!E299, nakshatram!$C$1:$C$27, 0)), "Not Found")</f>
        <v>3</v>
      </c>
      <c r="O299" s="2">
        <f t="shared" si="163"/>
        <v>45666.631018518521</v>
      </c>
      <c r="P299" s="2" t="str">
        <f>IF('Raw data'!F299 = "పూర్తి", "", _xlfn.LET(
    _xlpm.RawData, 'Raw data'!F299,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A299 + TIME(_xlpm.HourPart, _xlpm.MinutePart, 0),
    _xlpm.AdjustedTime,
        IF(_xlpm.Prefix = "రా",
            IF(OR(_xlpm.HourPart=12,_xlpm.HourPart&lt;HOUR(T300)),A299+1,A299) + TIME(IF(_xlpm.HourPart &lt;= HOUR(T300), _xlpm.HourPart, _xlpm.HourPart + 12), _xlpm.MinutePart, 0),
        IF(_xlpm.Prefix = "తె",
            _xlpm.BaseTime + 1,
        IF(_xlpm.Prefix = "సా",
            A299 + TIME(12 + _xlpm.HourPart, _xlpm.MinutePart, 0),
        IF(LEFT(_xlpm.RawData, 1) = "ప",
            A299 + TIME(IF(AND(_xlpm.HourPart &gt;= HOUR(T300), _xlpm.HourPart &lt;= 12), _xlpm.HourPart, _xlpm.HourPart + 12), _xlpm.MinutePart, 0),
            _xlpm.BaseTime
        )))),
    _xlpm.isDateTime, ISNUMBER(DATEVALUE(P298)),
    _xlpm.adjustedResult,
        IF(AND(_xlpm.isDateTime, TEXT(_xlpm.AdjustedTime, "yyyy-MM-dd HH:mm") &lt; P298),
            _xlpm.AdjustedTime + 1,
            _xlpm.AdjustedTime),
    _xlpm.formattedResult, TEXT(_xlpm.adjustedResult, "yyyy-MM-dd HH:mm"),
    _xlpm.formattedResult
))</f>
        <v>2025-01-10 13:41</v>
      </c>
      <c r="Q299" s="4">
        <f t="shared" si="164"/>
        <v>0</v>
      </c>
      <c r="R299">
        <f>IF('Raw data'!F299="పూర్తి",1,0)</f>
        <v>0</v>
      </c>
      <c r="T299" t="str">
        <f>IF('Raw data'!G299="",T298,TEXT(SUBSTITUTE(SUBSTITUTE('Raw data'!G299, "సూ.ఉ.",""),".",":"), "hh:mm:ss"))</f>
        <v>06:38:00</v>
      </c>
      <c r="U299" t="str">
        <f>IF('Raw data'!H299="",U298,TEXT(SUBSTITUTE(SUBSTITUTE('Raw data'!H299, "సూ.అ.",""),".",":") + TIME(12, 0, 0), "hh:mm:ss"))</f>
        <v>17:38:00</v>
      </c>
    </row>
    <row r="300" spans="1:21" x14ac:dyDescent="0.35">
      <c r="A300" s="1">
        <f t="shared" si="155"/>
        <v>45668</v>
      </c>
      <c r="B300">
        <f t="shared" si="156"/>
        <v>38</v>
      </c>
      <c r="C300">
        <f t="shared" si="144"/>
        <v>1</v>
      </c>
      <c r="D300">
        <f t="shared" si="157"/>
        <v>5</v>
      </c>
      <c r="E300">
        <f t="shared" si="158"/>
        <v>1</v>
      </c>
      <c r="F300">
        <f>IFERROR(INDEX(vaaram!$A$1:$A$8, MATCH('Raw data'!B300, vaaram!$D$1:$D$8, 0)), "Not Found")</f>
        <v>7</v>
      </c>
      <c r="G300">
        <f t="shared" si="159"/>
        <v>10</v>
      </c>
      <c r="H300">
        <f t="shared" si="160"/>
        <v>1</v>
      </c>
      <c r="I300">
        <f>IFERROR(INDEX(thidhi!$A$1:$A$16, MATCH('Raw data'!C300, thidhi!$C$1:$C$16, 0)), "Not Found")</f>
        <v>12</v>
      </c>
      <c r="J300" s="2">
        <f t="shared" si="161"/>
        <v>45667.407407407409</v>
      </c>
      <c r="K300" t="str">
        <f>IF('Raw data'!D300 = "పూర్తి", "", _xlfn.LET(
    _xlpm.RawData, 'Raw data'!D300,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A300 + TIME(_xlpm.HourPart, _xlpm.MinutePart, 0),
    _xlpm.AdjustedTime,
        IF(_xlpm.Prefix = "రా",
            IF(OR(_xlpm.HourPart=12,_xlpm.HourPart&lt;HOUR(T301)),A300+1,A300) + TIME(IF(_xlpm.HourPart &lt;= HOUR(T301), _xlpm.HourPart, _xlpm.HourPart + 12), _xlpm.MinutePart, 0),
        IF(_xlpm.Prefix = "తె",
            _xlpm.BaseTime + 1,
        IF(_xlpm.Prefix = "సా",
            A300 + TIME(12 + _xlpm.HourPart, _xlpm.MinutePart, 0),
        IF(LEFT(_xlpm.RawData, 1) = "ప",
            A300 + TIME(IF(AND(_xlpm.HourPart &gt;= HOUR(T301), _xlpm.HourPart &lt;= 12), _xlpm.HourPart, _xlpm.HourPart + 12), _xlpm.MinutePart, 0),
            _xlpm.BaseTime
        )))),
    _xlpm.isDateTime, ISNUMBER(DATEVALUE(K299)),
    _xlpm.adjustedResult,
        IF(AND(_xlpm.isDateTime, TEXT(_xlpm.AdjustedTime, "yyyy-MM-dd HH:mm") &lt; K299),
            _xlpm.AdjustedTime + 1,
            _xlpm.AdjustedTime),
    _xlpm.formattedResult, TEXT(_xlpm.adjustedResult, "yyyy-MM-dd HH:mm"),
    _xlpm.formattedResult
))</f>
        <v>2025-01-11 07:48</v>
      </c>
      <c r="L300" s="4">
        <f t="shared" si="162"/>
        <v>1</v>
      </c>
      <c r="M300">
        <f>IF('Raw data'!D300="పూర్తి",1,0)</f>
        <v>0</v>
      </c>
      <c r="N300">
        <f>IFERROR(INDEX(nakshatram!$A$1:$A$27, MATCH('Raw data'!E300, nakshatram!$C$1:$C$27, 0)), "Not Found")</f>
        <v>4</v>
      </c>
      <c r="O300" s="2">
        <f t="shared" si="163"/>
        <v>45667.571296296301</v>
      </c>
      <c r="P300" s="2" t="str">
        <f>IF('Raw data'!F300 = "పూర్తి", "", _xlfn.LET(
    _xlpm.RawData, 'Raw data'!F300,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A300 + TIME(_xlpm.HourPart, _xlpm.MinutePart, 0),
    _xlpm.AdjustedTime,
        IF(_xlpm.Prefix = "రా",
            IF(OR(_xlpm.HourPart=12,_xlpm.HourPart&lt;HOUR(T301)),A300+1,A300) + TIME(IF(_xlpm.HourPart &lt;= HOUR(T301), _xlpm.HourPart, _xlpm.HourPart + 12), _xlpm.MinutePart, 0),
        IF(_xlpm.Prefix = "తె",
            _xlpm.BaseTime + 1,
        IF(_xlpm.Prefix = "సా",
            A300 + TIME(12 + _xlpm.HourPart, _xlpm.MinutePart, 0),
        IF(LEFT(_xlpm.RawData, 1) = "ప",
            A300 + TIME(IF(AND(_xlpm.HourPart &gt;= HOUR(T301), _xlpm.HourPart &lt;= 12), _xlpm.HourPart, _xlpm.HourPart + 12), _xlpm.MinutePart, 0),
            _xlpm.BaseTime
        )))),
    _xlpm.isDateTime, ISNUMBER(DATEVALUE(P299)),
    _xlpm.adjustedResult,
        IF(AND(_xlpm.isDateTime, TEXT(_xlpm.AdjustedTime, "yyyy-MM-dd HH:mm") &lt; P299),
            _xlpm.AdjustedTime + 1,
            _xlpm.AdjustedTime),
    _xlpm.formattedResult, TEXT(_xlpm.adjustedResult, "yyyy-MM-dd HH:mm"),
    _xlpm.formattedResult
))</f>
        <v>2025-01-11 12:29</v>
      </c>
      <c r="Q300" s="4">
        <f t="shared" si="164"/>
        <v>0</v>
      </c>
      <c r="R300">
        <f>IF('Raw data'!F300="పూర్తి",1,0)</f>
        <v>0</v>
      </c>
      <c r="T300" t="str">
        <f>IF('Raw data'!G300="",T299,TEXT(SUBSTITUTE(SUBSTITUTE('Raw data'!G300, "సూ.ఉ.",""),".",":"), "hh:mm:ss"))</f>
        <v>06:38:00</v>
      </c>
      <c r="U300" t="str">
        <f>IF('Raw data'!H300="",U299,TEXT(SUBSTITUTE(SUBSTITUTE('Raw data'!H300, "సూ.అ.",""),".",":") + TIME(12, 0, 0), "hh:mm:ss"))</f>
        <v>17:39:00</v>
      </c>
    </row>
    <row r="301" spans="1:21" x14ac:dyDescent="0.35">
      <c r="A301" s="1">
        <f t="shared" si="155"/>
        <v>45668</v>
      </c>
      <c r="B301">
        <f t="shared" si="156"/>
        <v>38</v>
      </c>
      <c r="C301">
        <f t="shared" si="144"/>
        <v>1</v>
      </c>
      <c r="D301">
        <f t="shared" si="157"/>
        <v>5</v>
      </c>
      <c r="E301">
        <f t="shared" si="158"/>
        <v>1</v>
      </c>
      <c r="F301">
        <f>IFERROR(INDEX(vaaram!$A$1:$A$8, MATCH('Raw data'!B301, vaaram!$D$1:$D$8, 0)), "Not Found")</f>
        <v>7</v>
      </c>
      <c r="G301">
        <f t="shared" si="159"/>
        <v>10</v>
      </c>
      <c r="H301">
        <f t="shared" si="160"/>
        <v>1</v>
      </c>
      <c r="I301">
        <f>IFERROR(INDEX(thidhi!$A$1:$A$16, MATCH('Raw data'!C301, thidhi!$C$1:$C$16, 0)), "Not Found")</f>
        <v>13</v>
      </c>
      <c r="J301" s="2">
        <f t="shared" si="161"/>
        <v>45668.326157407406</v>
      </c>
      <c r="K301" t="str">
        <f>IF('Raw data'!D301 = "పూర్తి", "", _xlfn.LET(
    _xlpm.RawData, 'Raw data'!D301,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A301 + TIME(_xlpm.HourPart, _xlpm.MinutePart, 0),
    _xlpm.AdjustedTime,
        IF(_xlpm.Prefix = "రా",
            IF(OR(_xlpm.HourPart=12,_xlpm.HourPart&lt;HOUR(T302)),A301+1,A301) + TIME(IF(_xlpm.HourPart &lt;= HOUR(T302), _xlpm.HourPart, _xlpm.HourPart + 12), _xlpm.MinutePart, 0),
        IF(_xlpm.Prefix = "తె",
            _xlpm.BaseTime + 1,
        IF(_xlpm.Prefix = "సా",
            A301 + TIME(12 + _xlpm.HourPart, _xlpm.MinutePart, 0),
        IF(LEFT(_xlpm.RawData, 1) = "ప",
            A301 + TIME(IF(AND(_xlpm.HourPart &gt;= HOUR(T302), _xlpm.HourPart &lt;= 12), _xlpm.HourPart, _xlpm.HourPart + 12), _xlpm.MinutePart, 0),
            _xlpm.BaseTime
        )))),
    _xlpm.isDateTime, ISNUMBER(DATEVALUE(K300)),
    _xlpm.adjustedResult,
        IF(AND(_xlpm.isDateTime, TEXT(_xlpm.AdjustedTime, "yyyy-MM-dd HH:mm") &lt; K300),
            _xlpm.AdjustedTime + 1,
            _xlpm.AdjustedTime),
    _xlpm.formattedResult, TEXT(_xlpm.adjustedResult, "yyyy-MM-dd HH:mm"),
    _xlpm.formattedResult
))</f>
        <v>2025-01-12 06:12</v>
      </c>
      <c r="L301" s="4">
        <f t="shared" si="162"/>
        <v>0</v>
      </c>
      <c r="M301">
        <f>IF('Raw data'!D301="పూర్తి",1,0)</f>
        <v>0</v>
      </c>
      <c r="N301">
        <f>IFERROR(INDEX(nakshatram!$A$1:$A$27, MATCH('Raw data'!E301, nakshatram!$C$1:$C$27, 0)), "Not Found")</f>
        <v>4</v>
      </c>
      <c r="O301" s="2">
        <f t="shared" si="163"/>
        <v>45667.571296296301</v>
      </c>
      <c r="P301" s="2" t="str">
        <f>IF('Raw data'!F301 = "పూర్తి", "", _xlfn.LET(
    _xlpm.RawData, 'Raw data'!F301,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A301 + TIME(_xlpm.HourPart, _xlpm.MinutePart, 0),
    _xlpm.AdjustedTime,
        IF(_xlpm.Prefix = "రా",
            IF(OR(_xlpm.HourPart=12,_xlpm.HourPart&lt;HOUR(T302)),A301+1,A301) + TIME(IF(_xlpm.HourPart &lt;= HOUR(T302), _xlpm.HourPart, _xlpm.HourPart + 12), _xlpm.MinutePart, 0),
        IF(_xlpm.Prefix = "తె",
            _xlpm.BaseTime + 1,
        IF(_xlpm.Prefix = "సా",
            A301 + TIME(12 + _xlpm.HourPart, _xlpm.MinutePart, 0),
        IF(LEFT(_xlpm.RawData, 1) = "ప",
            A301 + TIME(IF(AND(_xlpm.HourPart &gt;= HOUR(T302), _xlpm.HourPart &lt;= 12), _xlpm.HourPart, _xlpm.HourPart + 12), _xlpm.MinutePart, 0),
            _xlpm.BaseTime
        )))),
    _xlpm.isDateTime, ISNUMBER(DATEVALUE(P300)),
    _xlpm.adjustedResult,
        IF(AND(_xlpm.isDateTime, TEXT(_xlpm.AdjustedTime, "yyyy-MM-dd HH:mm") &lt; P300),
            _xlpm.AdjustedTime + 1,
            _xlpm.AdjustedTime),
    _xlpm.formattedResult, TEXT(_xlpm.adjustedResult, "yyyy-MM-dd HH:mm"),
    _xlpm.formattedResult
))</f>
        <v>2025-01-11 12:29</v>
      </c>
      <c r="Q301" s="4">
        <f t="shared" si="164"/>
        <v>0</v>
      </c>
      <c r="R301">
        <f>IF('Raw data'!F301="పూర్తి",1,0)</f>
        <v>0</v>
      </c>
      <c r="T301" t="str">
        <f>IF('Raw data'!G301="",T300,TEXT(SUBSTITUTE(SUBSTITUTE('Raw data'!G301, "సూ.ఉ.",""),".",":"), "hh:mm:ss"))</f>
        <v>06:38:00</v>
      </c>
      <c r="U301" t="str">
        <f>IF('Raw data'!H301="",U300,TEXT(SUBSTITUTE(SUBSTITUTE('Raw data'!H301, "సూ.అ.",""),".",":") + TIME(12, 0, 0), "hh:mm:ss"))</f>
        <v>17:39:00</v>
      </c>
    </row>
    <row r="302" spans="1:21" x14ac:dyDescent="0.35">
      <c r="A302" s="1">
        <f t="shared" si="155"/>
        <v>45669</v>
      </c>
      <c r="B302">
        <f t="shared" si="156"/>
        <v>38</v>
      </c>
      <c r="C302">
        <f t="shared" si="144"/>
        <v>1</v>
      </c>
      <c r="D302">
        <f t="shared" si="157"/>
        <v>5</v>
      </c>
      <c r="E302">
        <f t="shared" si="158"/>
        <v>1</v>
      </c>
      <c r="F302">
        <f>IFERROR(INDEX(vaaram!$A$1:$A$8, MATCH('Raw data'!B302, vaaram!$D$1:$D$8, 0)), "Not Found")</f>
        <v>1</v>
      </c>
      <c r="G302">
        <f t="shared" si="159"/>
        <v>10</v>
      </c>
      <c r="H302">
        <f t="shared" si="160"/>
        <v>1</v>
      </c>
      <c r="I302">
        <f>IFERROR(INDEX(thidhi!$A$1:$A$16, MATCH('Raw data'!C302, thidhi!$C$1:$C$16, 0)), "Not Found")</f>
        <v>14</v>
      </c>
      <c r="J302" s="2">
        <f t="shared" si="161"/>
        <v>45669.25949074074</v>
      </c>
      <c r="K302" t="str">
        <f>IF('Raw data'!D302 = "పూర్తి", "", _xlfn.LET(
    _xlpm.RawData, 'Raw data'!D302,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A302 + TIME(_xlpm.HourPart, _xlpm.MinutePart, 0),
    _xlpm.AdjustedTime,
        IF(_xlpm.Prefix = "రా",
            IF(OR(_xlpm.HourPart=12,_xlpm.HourPart&lt;HOUR(T303)),A302+1,A302) + TIME(IF(_xlpm.HourPart &lt;= HOUR(T303), _xlpm.HourPart, _xlpm.HourPart + 12), _xlpm.MinutePart, 0),
        IF(_xlpm.Prefix = "తె",
            _xlpm.BaseTime + 1,
        IF(_xlpm.Prefix = "సా",
            A302 + TIME(12 + _xlpm.HourPart, _xlpm.MinutePart, 0),
        IF(LEFT(_xlpm.RawData, 1) = "ప",
            A302 + TIME(IF(AND(_xlpm.HourPart &gt;= HOUR(T303), _xlpm.HourPart &lt;= 12), _xlpm.HourPart, _xlpm.HourPart + 12), _xlpm.MinutePart, 0),
            _xlpm.BaseTime
        )))),
    _xlpm.isDateTime, ISNUMBER(DATEVALUE(K301)),
    _xlpm.adjustedResult,
        IF(AND(_xlpm.isDateTime, TEXT(_xlpm.AdjustedTime, "yyyy-MM-dd HH:mm") &lt; K301),
            _xlpm.AdjustedTime + 1,
            _xlpm.AdjustedTime),
    _xlpm.formattedResult, TEXT(_xlpm.adjustedResult, "yyyy-MM-dd HH:mm"),
    _xlpm.formattedResult
))</f>
        <v>2025-01-13 04:55</v>
      </c>
      <c r="L302" s="4">
        <f t="shared" si="162"/>
        <v>0</v>
      </c>
      <c r="M302">
        <f>IF('Raw data'!D302="పూర్తి",1,0)</f>
        <v>0</v>
      </c>
      <c r="N302">
        <f>IFERROR(INDEX(nakshatram!$A$1:$A$27, MATCH('Raw data'!E302, nakshatram!$C$1:$C$27, 0)), "Not Found")</f>
        <v>5</v>
      </c>
      <c r="O302" s="2">
        <f t="shared" si="163"/>
        <v>45668.521296296298</v>
      </c>
      <c r="P302" s="2" t="str">
        <f>IF('Raw data'!F302 = "పూర్తి", "", _xlfn.LET(
    _xlpm.RawData, 'Raw data'!F302,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A302 + TIME(_xlpm.HourPart, _xlpm.MinutePart, 0),
    _xlpm.AdjustedTime,
        IF(_xlpm.Prefix = "రా",
            IF(OR(_xlpm.HourPart=12,_xlpm.HourPart&lt;HOUR(T303)),A302+1,A302) + TIME(IF(_xlpm.HourPart &lt;= HOUR(T303), _xlpm.HourPart, _xlpm.HourPart + 12), _xlpm.MinutePart, 0),
        IF(_xlpm.Prefix = "తె",
            _xlpm.BaseTime + 1,
        IF(_xlpm.Prefix = "సా",
            A302 + TIME(12 + _xlpm.HourPart, _xlpm.MinutePart, 0),
        IF(LEFT(_xlpm.RawData, 1) = "ప",
            A302 + TIME(IF(AND(_xlpm.HourPart &gt;= HOUR(T303), _xlpm.HourPart &lt;= 12), _xlpm.HourPart, _xlpm.HourPart + 12), _xlpm.MinutePart, 0),
            _xlpm.BaseTime
        )))),
    _xlpm.isDateTime, ISNUMBER(DATEVALUE(P301)),
    _xlpm.adjustedResult,
        IF(AND(_xlpm.isDateTime, TEXT(_xlpm.AdjustedTime, "yyyy-MM-dd HH:mm") &lt; P301),
            _xlpm.AdjustedTime + 1,
            _xlpm.AdjustedTime),
    _xlpm.formattedResult, TEXT(_xlpm.adjustedResult, "yyyy-MM-dd HH:mm"),
    _xlpm.formattedResult
))</f>
        <v>2025-01-12 11:31</v>
      </c>
      <c r="Q302" s="4">
        <f t="shared" si="164"/>
        <v>0</v>
      </c>
      <c r="R302">
        <f>IF('Raw data'!F302="పూర్తి",1,0)</f>
        <v>0</v>
      </c>
      <c r="T302" t="str">
        <f>IF('Raw data'!G302="",T301,TEXT(SUBSTITUTE(SUBSTITUTE('Raw data'!G302, "సూ.ఉ.",""),".",":"), "hh:mm:ss"))</f>
        <v>06:38:00</v>
      </c>
      <c r="U302" t="str">
        <f>IF('Raw data'!H302="",U301,TEXT(SUBSTITUTE(SUBSTITUTE('Raw data'!H302, "సూ.అ.",""),".",":") + TIME(12, 0, 0), "hh:mm:ss"))</f>
        <v>17:39:00</v>
      </c>
    </row>
    <row r="303" spans="1:21" x14ac:dyDescent="0.35">
      <c r="A303" s="1">
        <f t="shared" si="155"/>
        <v>45670</v>
      </c>
      <c r="B303">
        <f t="shared" si="156"/>
        <v>38</v>
      </c>
      <c r="C303">
        <f t="shared" si="144"/>
        <v>1</v>
      </c>
      <c r="D303">
        <f t="shared" si="157"/>
        <v>5</v>
      </c>
      <c r="E303">
        <f t="shared" si="158"/>
        <v>1</v>
      </c>
      <c r="F303">
        <f>IFERROR(INDEX(vaaram!$A$1:$A$8, MATCH('Raw data'!B303, vaaram!$D$1:$D$8, 0)), "Not Found")</f>
        <v>2</v>
      </c>
      <c r="G303">
        <f t="shared" si="159"/>
        <v>10</v>
      </c>
      <c r="H303">
        <f t="shared" si="160"/>
        <v>1</v>
      </c>
      <c r="I303">
        <f>IFERROR(INDEX(thidhi!$A$1:$A$16, MATCH('Raw data'!C303, thidhi!$C$1:$C$16, 0)), "Not Found")</f>
        <v>15</v>
      </c>
      <c r="J303" s="2">
        <f t="shared" si="161"/>
        <v>45670.206018518518</v>
      </c>
      <c r="K303" t="str">
        <f>IF('Raw data'!D303 = "పూర్తి", "", _xlfn.LET(
    _xlpm.RawData, 'Raw data'!D303,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A303 + TIME(_xlpm.HourPart, _xlpm.MinutePart, 0),
    _xlpm.AdjustedTime,
        IF(_xlpm.Prefix = "రా",
            IF(OR(_xlpm.HourPart=12,_xlpm.HourPart&lt;HOUR(T304)),A303+1,A303) + TIME(IF(_xlpm.HourPart &lt;= HOUR(T304), _xlpm.HourPart, _xlpm.HourPart + 12), _xlpm.MinutePart, 0),
        IF(_xlpm.Prefix = "తె",
            _xlpm.BaseTime + 1,
        IF(_xlpm.Prefix = "సా",
            A303 + TIME(12 + _xlpm.HourPart, _xlpm.MinutePart, 0),
        IF(LEFT(_xlpm.RawData, 1) = "ప",
            A303 + TIME(IF(AND(_xlpm.HourPart &gt;= HOUR(T304), _xlpm.HourPart &lt;= 12), _xlpm.HourPart, _xlpm.HourPart + 12), _xlpm.MinutePart, 0),
            _xlpm.BaseTime
        )))),
    _xlpm.isDateTime, ISNUMBER(DATEVALUE(K302)),
    _xlpm.adjustedResult,
        IF(AND(_xlpm.isDateTime, TEXT(_xlpm.AdjustedTime, "yyyy-MM-dd HH:mm") &lt; K302),
            _xlpm.AdjustedTime + 1,
            _xlpm.AdjustedTime),
    _xlpm.formattedResult, TEXT(_xlpm.adjustedResult, "yyyy-MM-dd HH:mm"),
    _xlpm.formattedResult
))</f>
        <v>2025-01-14 04:03</v>
      </c>
      <c r="L303" s="4">
        <f t="shared" si="162"/>
        <v>0</v>
      </c>
      <c r="M303">
        <f>IF('Raw data'!D303="పూర్తి",1,0)</f>
        <v>0</v>
      </c>
      <c r="N303">
        <f>IFERROR(INDEX(nakshatram!$A$1:$A$27, MATCH('Raw data'!E303, nakshatram!$C$1:$C$27, 0)), "Not Found")</f>
        <v>6</v>
      </c>
      <c r="O303" s="2">
        <f t="shared" si="163"/>
        <v>45669.48101851852</v>
      </c>
      <c r="P303" s="2" t="str">
        <f>IF('Raw data'!F303 = "పూర్తి", "", _xlfn.LET(
    _xlpm.RawData, 'Raw data'!F303,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A303 + TIME(_xlpm.HourPart, _xlpm.MinutePart, 0),
    _xlpm.AdjustedTime,
        IF(_xlpm.Prefix = "రా",
            IF(OR(_xlpm.HourPart=12,_xlpm.HourPart&lt;HOUR(T304)),A303+1,A303) + TIME(IF(_xlpm.HourPart &lt;= HOUR(T304), _xlpm.HourPart, _xlpm.HourPart + 12), _xlpm.MinutePart, 0),
        IF(_xlpm.Prefix = "తె",
            _xlpm.BaseTime + 1,
        IF(_xlpm.Prefix = "సా",
            A303 + TIME(12 + _xlpm.HourPart, _xlpm.MinutePart, 0),
        IF(LEFT(_xlpm.RawData, 1) = "ప",
            A303 + TIME(IF(AND(_xlpm.HourPart &gt;= HOUR(T304), _xlpm.HourPart &lt;= 12), _xlpm.HourPart, _xlpm.HourPart + 12), _xlpm.MinutePart, 0),
            _xlpm.BaseTime
        )))),
    _xlpm.isDateTime, ISNUMBER(DATEVALUE(P302)),
    _xlpm.adjustedResult,
        IF(AND(_xlpm.isDateTime, TEXT(_xlpm.AdjustedTime, "yyyy-MM-dd HH:mm") &lt; P302),
            _xlpm.AdjustedTime + 1,
            _xlpm.AdjustedTime),
    _xlpm.formattedResult, TEXT(_xlpm.adjustedResult, "yyyy-MM-dd HH:mm"),
    _xlpm.formattedResult
))</f>
        <v>2025-01-13 10:58</v>
      </c>
      <c r="Q303" s="4">
        <f t="shared" si="164"/>
        <v>0</v>
      </c>
      <c r="R303">
        <f>IF('Raw data'!F303="పూర్తి",1,0)</f>
        <v>0</v>
      </c>
      <c r="T303" t="str">
        <f>IF('Raw data'!G303="",T302,TEXT(SUBSTITUTE(SUBSTITUTE('Raw data'!G303, "సూ.ఉ.",""),".",":"), "hh:mm:ss"))</f>
        <v>06:38:00</v>
      </c>
      <c r="U303" t="str">
        <f>IF('Raw data'!H303="",U302,TEXT(SUBSTITUTE(SUBSTITUTE('Raw data'!H303, "సూ.అ.",""),".",":") + TIME(12, 0, 0), "hh:mm:ss"))</f>
        <v>17:39:00</v>
      </c>
    </row>
    <row r="304" spans="1:21" x14ac:dyDescent="0.35">
      <c r="A304" s="1">
        <f t="shared" si="155"/>
        <v>45671</v>
      </c>
      <c r="B304">
        <f t="shared" si="156"/>
        <v>38</v>
      </c>
      <c r="C304">
        <f t="shared" si="144"/>
        <v>1</v>
      </c>
      <c r="D304">
        <f t="shared" si="157"/>
        <v>5</v>
      </c>
      <c r="E304">
        <f t="shared" si="158"/>
        <v>1</v>
      </c>
      <c r="F304">
        <f>IFERROR(INDEX(vaaram!$A$1:$A$8, MATCH('Raw data'!B304, vaaram!$D$1:$D$8, 0)), "Not Found")</f>
        <v>3</v>
      </c>
      <c r="G304">
        <f t="shared" si="159"/>
        <v>10</v>
      </c>
      <c r="H304">
        <f t="shared" si="160"/>
        <v>2</v>
      </c>
      <c r="I304">
        <f>IFERROR(INDEX(thidhi!$A$1:$A$16, MATCH('Raw data'!C304, thidhi!$C$1:$C$16, 0)), "Not Found")</f>
        <v>1</v>
      </c>
      <c r="J304" s="2">
        <f t="shared" si="161"/>
        <v>45671.169907407406</v>
      </c>
      <c r="K304" t="str">
        <f>IF('Raw data'!D304 = "పూర్తి", "", _xlfn.LET(
    _xlpm.RawData, 'Raw data'!D304,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A304 + TIME(_xlpm.HourPart, _xlpm.MinutePart, 0),
    _xlpm.AdjustedTime,
        IF(_xlpm.Prefix = "రా",
            IF(OR(_xlpm.HourPart=12,_xlpm.HourPart&lt;HOUR(T305)),A304+1,A304) + TIME(IF(_xlpm.HourPart &lt;= HOUR(T305), _xlpm.HourPart, _xlpm.HourPart + 12), _xlpm.MinutePart, 0),
        IF(_xlpm.Prefix = "తె",
            _xlpm.BaseTime + 1,
        IF(_xlpm.Prefix = "సా",
            A304 + TIME(12 + _xlpm.HourPart, _xlpm.MinutePart, 0),
        IF(LEFT(_xlpm.RawData, 1) = "ప",
            A304 + TIME(IF(AND(_xlpm.HourPart &gt;= HOUR(T305), _xlpm.HourPart &lt;= 12), _xlpm.HourPart, _xlpm.HourPart + 12), _xlpm.MinutePart, 0),
            _xlpm.BaseTime
        )))),
    _xlpm.isDateTime, ISNUMBER(DATEVALUE(K303)),
    _xlpm.adjustedResult,
        IF(AND(_xlpm.isDateTime, TEXT(_xlpm.AdjustedTime, "yyyy-MM-dd HH:mm") &lt; K303),
            _xlpm.AdjustedTime + 1,
            _xlpm.AdjustedTime),
    _xlpm.formattedResult, TEXT(_xlpm.adjustedResult, "yyyy-MM-dd HH:mm"),
    _xlpm.formattedResult
))</f>
        <v>2025-01-15 03:41</v>
      </c>
      <c r="L304" s="4">
        <f t="shared" si="162"/>
        <v>0</v>
      </c>
      <c r="M304">
        <f>IF('Raw data'!D304="పూర్తి",1,0)</f>
        <v>0</v>
      </c>
      <c r="N304">
        <f>IFERROR(INDEX(nakshatram!$A$1:$A$27, MATCH('Raw data'!E304, nakshatram!$C$1:$C$27, 0)), "Not Found")</f>
        <v>7</v>
      </c>
      <c r="O304" s="2">
        <f t="shared" si="163"/>
        <v>45670.458101851851</v>
      </c>
      <c r="P304" s="2" t="str">
        <f>IF('Raw data'!F304 = "పూర్తి", "", _xlfn.LET(
    _xlpm.RawData, 'Raw data'!F304,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A304 + TIME(_xlpm.HourPart, _xlpm.MinutePart, 0),
    _xlpm.AdjustedTime,
        IF(_xlpm.Prefix = "రా",
            IF(OR(_xlpm.HourPart=12,_xlpm.HourPart&lt;HOUR(T305)),A304+1,A304) + TIME(IF(_xlpm.HourPart &lt;= HOUR(T305), _xlpm.HourPart, _xlpm.HourPart + 12), _xlpm.MinutePart, 0),
        IF(_xlpm.Prefix = "తె",
            _xlpm.BaseTime + 1,
        IF(_xlpm.Prefix = "సా",
            A304 + TIME(12 + _xlpm.HourPart, _xlpm.MinutePart, 0),
        IF(LEFT(_xlpm.RawData, 1) = "ప",
            A304 + TIME(IF(AND(_xlpm.HourPart &gt;= HOUR(T305), _xlpm.HourPart &lt;= 12), _xlpm.HourPart, _xlpm.HourPart + 12), _xlpm.MinutePart, 0),
            _xlpm.BaseTime
        )))),
    _xlpm.isDateTime, ISNUMBER(DATEVALUE(P303)),
    _xlpm.adjustedResult,
        IF(AND(_xlpm.isDateTime, TEXT(_xlpm.AdjustedTime, "yyyy-MM-dd HH:mm") &lt; P303),
            _xlpm.AdjustedTime + 1,
            _xlpm.AdjustedTime),
    _xlpm.formattedResult, TEXT(_xlpm.adjustedResult, "yyyy-MM-dd HH:mm"),
    _xlpm.formattedResult
))</f>
        <v>2025-01-14 10:50</v>
      </c>
      <c r="Q304" s="4">
        <f t="shared" si="164"/>
        <v>0</v>
      </c>
      <c r="R304">
        <f>IF('Raw data'!F304="పూర్తి",1,0)</f>
        <v>0</v>
      </c>
      <c r="T304" t="str">
        <f>IF('Raw data'!G304="",T303,TEXT(SUBSTITUTE(SUBSTITUTE('Raw data'!G304, "సూ.ఉ.",""),".",":"), "hh:mm:ss"))</f>
        <v>06:38:00</v>
      </c>
      <c r="U304" t="str">
        <f>IF('Raw data'!H304="",U303,TEXT(SUBSTITUTE(SUBSTITUTE('Raw data'!H304, "సూ.అ.",""),".",":") + TIME(12, 0, 0), "hh:mm:ss"))</f>
        <v>17:40:00</v>
      </c>
    </row>
    <row r="305" spans="1:21" x14ac:dyDescent="0.35">
      <c r="A305" s="1">
        <f t="shared" si="155"/>
        <v>45672</v>
      </c>
      <c r="B305">
        <f t="shared" si="156"/>
        <v>38</v>
      </c>
      <c r="C305">
        <f t="shared" si="144"/>
        <v>1</v>
      </c>
      <c r="D305">
        <f t="shared" si="157"/>
        <v>5</v>
      </c>
      <c r="E305">
        <f t="shared" si="158"/>
        <v>1</v>
      </c>
      <c r="F305">
        <f>IFERROR(INDEX(vaaram!$A$1:$A$8, MATCH('Raw data'!B305, vaaram!$D$1:$D$8, 0)), "Not Found")</f>
        <v>4</v>
      </c>
      <c r="G305">
        <f t="shared" si="159"/>
        <v>10</v>
      </c>
      <c r="H305">
        <f t="shared" si="160"/>
        <v>2</v>
      </c>
      <c r="I305">
        <f>IFERROR(INDEX(thidhi!$A$1:$A$16, MATCH('Raw data'!C305, thidhi!$C$1:$C$16, 0)), "Not Found")</f>
        <v>2</v>
      </c>
      <c r="J305" s="2">
        <f t="shared" si="161"/>
        <v>45672.154629629629</v>
      </c>
      <c r="K305" t="str">
        <f>IF('Raw data'!D305 = "పూర్తి", "", _xlfn.LET(
    _xlpm.RawData, 'Raw data'!D305,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A305 + TIME(_xlpm.HourPart, _xlpm.MinutePart, 0),
    _xlpm.AdjustedTime,
        IF(_xlpm.Prefix = "రా",
            IF(OR(_xlpm.HourPart=12,_xlpm.HourPart&lt;HOUR(T306)),A305+1,A305) + TIME(IF(_xlpm.HourPart &lt;= HOUR(T306), _xlpm.HourPart, _xlpm.HourPart + 12), _xlpm.MinutePart, 0),
        IF(_xlpm.Prefix = "తె",
            _xlpm.BaseTime + 1,
        IF(_xlpm.Prefix = "సా",
            A305 + TIME(12 + _xlpm.HourPart, _xlpm.MinutePart, 0),
        IF(LEFT(_xlpm.RawData, 1) = "ప",
            A305 + TIME(IF(AND(_xlpm.HourPart &gt;= HOUR(T306), _xlpm.HourPart &lt;= 12), _xlpm.HourPart, _xlpm.HourPart + 12), _xlpm.MinutePart, 0),
            _xlpm.BaseTime
        )))),
    _xlpm.isDateTime, ISNUMBER(DATEVALUE(K304)),
    _xlpm.adjustedResult,
        IF(AND(_xlpm.isDateTime, TEXT(_xlpm.AdjustedTime, "yyyy-MM-dd HH:mm") &lt; K304),
            _xlpm.AdjustedTime + 1,
            _xlpm.AdjustedTime),
    _xlpm.formattedResult, TEXT(_xlpm.adjustedResult, "yyyy-MM-dd HH:mm"),
    _xlpm.formattedResult
))</f>
        <v>2025-01-16 03:46</v>
      </c>
      <c r="L305" s="4">
        <f t="shared" si="162"/>
        <v>0</v>
      </c>
      <c r="M305">
        <f>IF('Raw data'!D305="పూర్తి",1,0)</f>
        <v>0</v>
      </c>
      <c r="N305">
        <f>IFERROR(INDEX(nakshatram!$A$1:$A$27, MATCH('Raw data'!E305, nakshatram!$C$1:$C$27, 0)), "Not Found")</f>
        <v>8</v>
      </c>
      <c r="O305" s="2">
        <f t="shared" si="163"/>
        <v>45671.452546296299</v>
      </c>
      <c r="P305" s="2" t="str">
        <f>IF('Raw data'!F305 = "పూర్తి", "", _xlfn.LET(
    _xlpm.RawData, 'Raw data'!F305,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A305 + TIME(_xlpm.HourPart, _xlpm.MinutePart, 0),
    _xlpm.AdjustedTime,
        IF(_xlpm.Prefix = "రా",
            IF(OR(_xlpm.HourPart=12,_xlpm.HourPart&lt;HOUR(T306)),A305+1,A305) + TIME(IF(_xlpm.HourPart &lt;= HOUR(T306), _xlpm.HourPart, _xlpm.HourPart + 12), _xlpm.MinutePart, 0),
        IF(_xlpm.Prefix = "తె",
            _xlpm.BaseTime + 1,
        IF(_xlpm.Prefix = "సా",
            A305 + TIME(12 + _xlpm.HourPart, _xlpm.MinutePart, 0),
        IF(LEFT(_xlpm.RawData, 1) = "ప",
            A305 + TIME(IF(AND(_xlpm.HourPart &gt;= HOUR(T306), _xlpm.HourPart &lt;= 12), _xlpm.HourPart, _xlpm.HourPart + 12), _xlpm.MinutePart, 0),
            _xlpm.BaseTime
        )))),
    _xlpm.isDateTime, ISNUMBER(DATEVALUE(P304)),
    _xlpm.adjustedResult,
        IF(AND(_xlpm.isDateTime, TEXT(_xlpm.AdjustedTime, "yyyy-MM-dd HH:mm") &lt; P304),
            _xlpm.AdjustedTime + 1,
            _xlpm.AdjustedTime),
    _xlpm.formattedResult, TEXT(_xlpm.adjustedResult, "yyyy-MM-dd HH:mm"),
    _xlpm.formattedResult
))</f>
        <v>2025-01-15 11:11</v>
      </c>
      <c r="Q305" s="4">
        <f t="shared" si="164"/>
        <v>0</v>
      </c>
      <c r="R305">
        <f>IF('Raw data'!F305="పూర్తి",1,0)</f>
        <v>0</v>
      </c>
      <c r="T305" t="str">
        <f>IF('Raw data'!G305="",T304,TEXT(SUBSTITUTE(SUBSTITUTE('Raw data'!G305, "సూ.ఉ.",""),".",":"), "hh:mm:ss"))</f>
        <v>06:38:00</v>
      </c>
      <c r="U305" t="str">
        <f>IF('Raw data'!H305="",U304,TEXT(SUBSTITUTE(SUBSTITUTE('Raw data'!H305, "సూ.అ.",""),".",":") + TIME(12, 0, 0), "hh:mm:ss"))</f>
        <v>17:41:00</v>
      </c>
    </row>
    <row r="306" spans="1:21" x14ac:dyDescent="0.35">
      <c r="A306" s="1">
        <f t="shared" si="155"/>
        <v>45673</v>
      </c>
      <c r="B306">
        <f t="shared" si="156"/>
        <v>38</v>
      </c>
      <c r="C306">
        <f t="shared" si="144"/>
        <v>1</v>
      </c>
      <c r="D306">
        <f t="shared" si="157"/>
        <v>5</v>
      </c>
      <c r="E306">
        <f t="shared" si="158"/>
        <v>1</v>
      </c>
      <c r="F306">
        <f>IFERROR(INDEX(vaaram!$A$1:$A$8, MATCH('Raw data'!B306, vaaram!$D$1:$D$8, 0)), "Not Found")</f>
        <v>5</v>
      </c>
      <c r="G306">
        <f t="shared" si="159"/>
        <v>10</v>
      </c>
      <c r="H306">
        <f t="shared" si="160"/>
        <v>2</v>
      </c>
      <c r="I306">
        <f>IFERROR(INDEX(thidhi!$A$1:$A$16, MATCH('Raw data'!C306, thidhi!$C$1:$C$16, 0)), "Not Found")</f>
        <v>3</v>
      </c>
      <c r="J306" s="2">
        <f t="shared" si="161"/>
        <v>45673.158101851855</v>
      </c>
      <c r="K306" t="str">
        <f>IF('Raw data'!D306 = "పూర్తి", "", _xlfn.LET(
    _xlpm.RawData, 'Raw data'!D306,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A306 + TIME(_xlpm.HourPart, _xlpm.MinutePart, 0),
    _xlpm.AdjustedTime,
        IF(_xlpm.Prefix = "రా",
            IF(OR(_xlpm.HourPart=12,_xlpm.HourPart&lt;HOUR(T307)),A306+1,A306) + TIME(IF(_xlpm.HourPart &lt;= HOUR(T307), _xlpm.HourPart, _xlpm.HourPart + 12), _xlpm.MinutePart, 0),
        IF(_xlpm.Prefix = "తె",
            _xlpm.BaseTime + 1,
        IF(_xlpm.Prefix = "సా",
            A306 + TIME(12 + _xlpm.HourPart, _xlpm.MinutePart, 0),
        IF(LEFT(_xlpm.RawData, 1) = "ప",
            A306 + TIME(IF(AND(_xlpm.HourPart &gt;= HOUR(T307), _xlpm.HourPart &lt;= 12), _xlpm.HourPart, _xlpm.HourPart + 12), _xlpm.MinutePart, 0),
            _xlpm.BaseTime
        )))),
    _xlpm.isDateTime, ISNUMBER(DATEVALUE(K305)),
    _xlpm.adjustedResult,
        IF(AND(_xlpm.isDateTime, TEXT(_xlpm.AdjustedTime, "yyyy-MM-dd HH:mm") &lt; K305),
            _xlpm.AdjustedTime + 1,
            _xlpm.AdjustedTime),
    _xlpm.formattedResult, TEXT(_xlpm.adjustedResult, "yyyy-MM-dd HH:mm"),
    _xlpm.formattedResult
))</f>
        <v>2025-01-17 04:25</v>
      </c>
      <c r="L306" s="4">
        <f t="shared" si="162"/>
        <v>0</v>
      </c>
      <c r="M306">
        <f>IF('Raw data'!D306="పూర్తి",1,0)</f>
        <v>0</v>
      </c>
      <c r="N306">
        <f>IFERROR(INDEX(nakshatram!$A$1:$A$27, MATCH('Raw data'!E306, nakshatram!$C$1:$C$27, 0)), "Not Found")</f>
        <v>9</v>
      </c>
      <c r="O306" s="2">
        <f t="shared" si="163"/>
        <v>45672.467129629629</v>
      </c>
      <c r="P306" s="2" t="str">
        <f>IF('Raw data'!F306 = "పూర్తి", "", _xlfn.LET(
    _xlpm.RawData, 'Raw data'!F306,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A306 + TIME(_xlpm.HourPart, _xlpm.MinutePart, 0),
    _xlpm.AdjustedTime,
        IF(_xlpm.Prefix = "రా",
            IF(OR(_xlpm.HourPart=12,_xlpm.HourPart&lt;HOUR(T307)),A306+1,A306) + TIME(IF(_xlpm.HourPart &lt;= HOUR(T307), _xlpm.HourPart, _xlpm.HourPart + 12), _xlpm.MinutePart, 0),
        IF(_xlpm.Prefix = "తె",
            _xlpm.BaseTime + 1,
        IF(_xlpm.Prefix = "సా",
            A306 + TIME(12 + _xlpm.HourPart, _xlpm.MinutePart, 0),
        IF(LEFT(_xlpm.RawData, 1) = "ప",
            A306 + TIME(IF(AND(_xlpm.HourPart &gt;= HOUR(T307), _xlpm.HourPart &lt;= 12), _xlpm.HourPart, _xlpm.HourPart + 12), _xlpm.MinutePart, 0),
            _xlpm.BaseTime
        )))),
    _xlpm.isDateTime, ISNUMBER(DATEVALUE(P305)),
    _xlpm.adjustedResult,
        IF(AND(_xlpm.isDateTime, TEXT(_xlpm.AdjustedTime, "yyyy-MM-dd HH:mm") &lt; P305),
            _xlpm.AdjustedTime + 1,
            _xlpm.AdjustedTime),
    _xlpm.formattedResult, TEXT(_xlpm.adjustedResult, "yyyy-MM-dd HH:mm"),
    _xlpm.formattedResult
))</f>
        <v>2025-01-16 12:03</v>
      </c>
      <c r="Q306" s="4">
        <f t="shared" si="164"/>
        <v>0</v>
      </c>
      <c r="R306">
        <f>IF('Raw data'!F306="పూర్తి",1,0)</f>
        <v>0</v>
      </c>
      <c r="T306" t="str">
        <f>IF('Raw data'!G306="",T305,TEXT(SUBSTITUTE(SUBSTITUTE('Raw data'!G306, "సూ.ఉ.",""),".",":"), "hh:mm:ss"))</f>
        <v>06:39:00</v>
      </c>
      <c r="U306" t="str">
        <f>IF('Raw data'!H306="",U305,TEXT(SUBSTITUTE(SUBSTITUTE('Raw data'!H306, "సూ.అ.",""),".",":") + TIME(12, 0, 0), "hh:mm:ss"))</f>
        <v>17:41:00</v>
      </c>
    </row>
    <row r="307" spans="1:21" x14ac:dyDescent="0.35">
      <c r="A307" s="1">
        <f t="shared" si="155"/>
        <v>45674</v>
      </c>
      <c r="B307">
        <f t="shared" si="156"/>
        <v>38</v>
      </c>
      <c r="C307">
        <f t="shared" si="144"/>
        <v>1</v>
      </c>
      <c r="D307">
        <f t="shared" si="157"/>
        <v>5</v>
      </c>
      <c r="E307">
        <f t="shared" si="158"/>
        <v>1</v>
      </c>
      <c r="F307">
        <f>IFERROR(INDEX(vaaram!$A$1:$A$8, MATCH('Raw data'!B307, vaaram!$D$1:$D$8, 0)), "Not Found")</f>
        <v>6</v>
      </c>
      <c r="G307">
        <f t="shared" si="159"/>
        <v>10</v>
      </c>
      <c r="H307">
        <f t="shared" si="160"/>
        <v>2</v>
      </c>
      <c r="I307">
        <f>IFERROR(INDEX(thidhi!$A$1:$A$16, MATCH('Raw data'!C307, thidhi!$C$1:$C$16, 0)), "Not Found")</f>
        <v>4</v>
      </c>
      <c r="J307" s="2">
        <f t="shared" si="161"/>
        <v>45674.18518518519</v>
      </c>
      <c r="K307" t="str">
        <f>IF('Raw data'!D307 = "పూర్తి", "", _xlfn.LET(
    _xlpm.RawData, 'Raw data'!D307,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A307 + TIME(_xlpm.HourPart, _xlpm.MinutePart, 0),
    _xlpm.AdjustedTime,
        IF(_xlpm.Prefix = "రా",
            IF(OR(_xlpm.HourPart=12,_xlpm.HourPart&lt;HOUR(T308)),A307+1,A307) + TIME(IF(_xlpm.HourPart &lt;= HOUR(T308), _xlpm.HourPart, _xlpm.HourPart + 12), _xlpm.MinutePart, 0),
        IF(_xlpm.Prefix = "తె",
            _xlpm.BaseTime + 1,
        IF(_xlpm.Prefix = "సా",
            A307 + TIME(12 + _xlpm.HourPart, _xlpm.MinutePart, 0),
        IF(LEFT(_xlpm.RawData, 1) = "ప",
            A307 + TIME(IF(AND(_xlpm.HourPart &gt;= HOUR(T308), _xlpm.HourPart &lt;= 12), _xlpm.HourPart, _xlpm.HourPart + 12), _xlpm.MinutePart, 0),
            _xlpm.BaseTime
        )))),
    _xlpm.isDateTime, ISNUMBER(DATEVALUE(K306)),
    _xlpm.adjustedResult,
        IF(AND(_xlpm.isDateTime, TEXT(_xlpm.AdjustedTime, "yyyy-MM-dd HH:mm") &lt; K306),
            _xlpm.AdjustedTime + 1,
            _xlpm.AdjustedTime),
    _xlpm.formattedResult, TEXT(_xlpm.adjustedResult, "yyyy-MM-dd HH:mm"),
    _xlpm.formattedResult
))</f>
        <v>2025-01-18 05:31</v>
      </c>
      <c r="L307" s="4">
        <f t="shared" si="162"/>
        <v>0</v>
      </c>
      <c r="M307">
        <f>IF('Raw data'!D307="పూర్తి",1,0)</f>
        <v>0</v>
      </c>
      <c r="N307">
        <f>IFERROR(INDEX(nakshatram!$A$1:$A$27, MATCH('Raw data'!E307, nakshatram!$C$1:$C$27, 0)), "Not Found")</f>
        <v>10</v>
      </c>
      <c r="O307" s="2">
        <f t="shared" si="163"/>
        <v>45673.503240740742</v>
      </c>
      <c r="P307" s="2" t="str">
        <f>IF('Raw data'!F307 = "పూర్తి", "", _xlfn.LET(
    _xlpm.RawData, 'Raw data'!F307,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A307 + TIME(_xlpm.HourPart, _xlpm.MinutePart, 0),
    _xlpm.AdjustedTime,
        IF(_xlpm.Prefix = "రా",
            IF(OR(_xlpm.HourPart=12,_xlpm.HourPart&lt;HOUR(T308)),A307+1,A307) + TIME(IF(_xlpm.HourPart &lt;= HOUR(T308), _xlpm.HourPart, _xlpm.HourPart + 12), _xlpm.MinutePart, 0),
        IF(_xlpm.Prefix = "తె",
            _xlpm.BaseTime + 1,
        IF(_xlpm.Prefix = "సా",
            A307 + TIME(12 + _xlpm.HourPart, _xlpm.MinutePart, 0),
        IF(LEFT(_xlpm.RawData, 1) = "ప",
            A307 + TIME(IF(AND(_xlpm.HourPart &gt;= HOUR(T308), _xlpm.HourPart &lt;= 12), _xlpm.HourPart, _xlpm.HourPart + 12), _xlpm.MinutePart, 0),
            _xlpm.BaseTime
        )))),
    _xlpm.isDateTime, ISNUMBER(DATEVALUE(P306)),
    _xlpm.adjustedResult,
        IF(AND(_xlpm.isDateTime, TEXT(_xlpm.AdjustedTime, "yyyy-MM-dd HH:mm") &lt; P306),
            _xlpm.AdjustedTime + 1,
            _xlpm.AdjustedTime),
    _xlpm.formattedResult, TEXT(_xlpm.adjustedResult, "yyyy-MM-dd HH:mm"),
    _xlpm.formattedResult
))</f>
        <v>2025-01-17 13:22</v>
      </c>
      <c r="Q307" s="4">
        <f t="shared" si="164"/>
        <v>0</v>
      </c>
      <c r="R307">
        <f>IF('Raw data'!F307="పూర్తి",1,0)</f>
        <v>0</v>
      </c>
      <c r="T307" t="str">
        <f>IF('Raw data'!G307="",T306,TEXT(SUBSTITUTE(SUBSTITUTE('Raw data'!G307, "సూ.ఉ.",""),".",":"), "hh:mm:ss"))</f>
        <v>06:38:00</v>
      </c>
      <c r="U307" t="str">
        <f>IF('Raw data'!H307="",U306,TEXT(SUBSTITUTE(SUBSTITUTE('Raw data'!H307, "సూ.అ.",""),".",":") + TIME(12, 0, 0), "hh:mm:ss"))</f>
        <v>17:42:00</v>
      </c>
    </row>
    <row r="308" spans="1:21" x14ac:dyDescent="0.35">
      <c r="A308" s="1">
        <f t="shared" si="155"/>
        <v>45675</v>
      </c>
      <c r="B308">
        <f t="shared" si="156"/>
        <v>38</v>
      </c>
      <c r="C308">
        <f t="shared" si="144"/>
        <v>1</v>
      </c>
      <c r="D308">
        <f t="shared" si="157"/>
        <v>5</v>
      </c>
      <c r="E308">
        <f t="shared" si="158"/>
        <v>1</v>
      </c>
      <c r="F308">
        <f>IFERROR(INDEX(vaaram!$A$1:$A$8, MATCH('Raw data'!B308, vaaram!$D$1:$D$8, 0)), "Not Found")</f>
        <v>7</v>
      </c>
      <c r="G308">
        <f t="shared" si="159"/>
        <v>10</v>
      </c>
      <c r="H308">
        <f t="shared" si="160"/>
        <v>2</v>
      </c>
      <c r="I308">
        <f>IFERROR(INDEX(thidhi!$A$1:$A$16, MATCH('Raw data'!C308, thidhi!$C$1:$C$16, 0)), "Not Found")</f>
        <v>5</v>
      </c>
      <c r="J308" s="2">
        <f t="shared" si="161"/>
        <v>45675.23101851852</v>
      </c>
      <c r="K308" t="str">
        <f>IF('Raw data'!D308 = "పూర్తి", "", _xlfn.LET(
    _xlpm.RawData, 'Raw data'!D308,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A308 + TIME(_xlpm.HourPart, _xlpm.MinutePart, 0),
    _xlpm.AdjustedTime,
        IF(_xlpm.Prefix = "రా",
            IF(OR(_xlpm.HourPart=12,_xlpm.HourPart&lt;HOUR(T309)),A308+1,A308) + TIME(IF(_xlpm.HourPart &lt;= HOUR(T309), _xlpm.HourPart, _xlpm.HourPart + 12), _xlpm.MinutePart, 0),
        IF(_xlpm.Prefix = "తె",
            _xlpm.BaseTime + 1,
        IF(_xlpm.Prefix = "సా",
            A308 + TIME(12 + _xlpm.HourPart, _xlpm.MinutePart, 0),
        IF(LEFT(_xlpm.RawData, 1) = "ప",
            A308 + TIME(IF(AND(_xlpm.HourPart &gt;= HOUR(T309), _xlpm.HourPart &lt;= 12), _xlpm.HourPart, _xlpm.HourPart + 12), _xlpm.MinutePart, 0),
            _xlpm.BaseTime
        )))),
    _xlpm.isDateTime, ISNUMBER(DATEVALUE(K307)),
    _xlpm.adjustedResult,
        IF(AND(_xlpm.isDateTime, TEXT(_xlpm.AdjustedTime, "yyyy-MM-dd HH:mm") &lt; K307),
            _xlpm.AdjustedTime + 1,
            _xlpm.AdjustedTime),
    _xlpm.formattedResult, TEXT(_xlpm.adjustedResult, "yyyy-MM-dd HH:mm"),
    _xlpm.formattedResult
))</f>
        <v/>
      </c>
      <c r="L308" s="4">
        <f t="shared" si="162"/>
        <v>0</v>
      </c>
      <c r="M308">
        <f>IF('Raw data'!D308="పూర్తి",1,0)</f>
        <v>1</v>
      </c>
      <c r="N308">
        <f>IFERROR(INDEX(nakshatram!$A$1:$A$27, MATCH('Raw data'!E308, nakshatram!$C$1:$C$27, 0)), "Not Found")</f>
        <v>11</v>
      </c>
      <c r="O308" s="2">
        <f t="shared" si="163"/>
        <v>45674.55810185185</v>
      </c>
      <c r="P308" s="2" t="str">
        <f>IF('Raw data'!F308 = "పూర్తి", "", _xlfn.LET(
    _xlpm.RawData, 'Raw data'!F308,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A308 + TIME(_xlpm.HourPart, _xlpm.MinutePart, 0),
    _xlpm.AdjustedTime,
        IF(_xlpm.Prefix = "రా",
            IF(OR(_xlpm.HourPart=12,_xlpm.HourPart&lt;HOUR(T309)),A308+1,A308) + TIME(IF(_xlpm.HourPart &lt;= HOUR(T309), _xlpm.HourPart, _xlpm.HourPart + 12), _xlpm.MinutePart, 0),
        IF(_xlpm.Prefix = "తె",
            _xlpm.BaseTime + 1,
        IF(_xlpm.Prefix = "సా",
            A308 + TIME(12 + _xlpm.HourPart, _xlpm.MinutePart, 0),
        IF(LEFT(_xlpm.RawData, 1) = "ప",
            A308 + TIME(IF(AND(_xlpm.HourPart &gt;= HOUR(T309), _xlpm.HourPart &lt;= 12), _xlpm.HourPart, _xlpm.HourPart + 12), _xlpm.MinutePart, 0),
            _xlpm.BaseTime
        )))),
    _xlpm.isDateTime, ISNUMBER(DATEVALUE(P307)),
    _xlpm.adjustedResult,
        IF(AND(_xlpm.isDateTime, TEXT(_xlpm.AdjustedTime, "yyyy-MM-dd HH:mm") &lt; P307),
            _xlpm.AdjustedTime + 1,
            _xlpm.AdjustedTime),
    _xlpm.formattedResult, TEXT(_xlpm.adjustedResult, "yyyy-MM-dd HH:mm"),
    _xlpm.formattedResult
))</f>
        <v>2025-01-18 15:11</v>
      </c>
      <c r="Q308" s="4">
        <f t="shared" si="164"/>
        <v>0</v>
      </c>
      <c r="R308">
        <f>IF('Raw data'!F308="పూర్తి",1,0)</f>
        <v>0</v>
      </c>
      <c r="T308" t="str">
        <f>IF('Raw data'!G308="",T307,TEXT(SUBSTITUTE(SUBSTITUTE('Raw data'!G308, "సూ.ఉ.",""),".",":"), "hh:mm:ss"))</f>
        <v>06:38:00</v>
      </c>
      <c r="U308" t="str">
        <f>IF('Raw data'!H308="",U307,TEXT(SUBSTITUTE(SUBSTITUTE('Raw data'!H308, "సూ.అ.",""),".",":") + TIME(12, 0, 0), "hh:mm:ss"))</f>
        <v>17:43:00</v>
      </c>
    </row>
    <row r="309" spans="1:21" x14ac:dyDescent="0.35">
      <c r="A309" s="1">
        <f t="shared" si="155"/>
        <v>45676</v>
      </c>
      <c r="B309">
        <f t="shared" si="156"/>
        <v>38</v>
      </c>
      <c r="C309">
        <f t="shared" si="144"/>
        <v>1</v>
      </c>
      <c r="D309">
        <f t="shared" si="157"/>
        <v>5</v>
      </c>
      <c r="E309">
        <f t="shared" si="158"/>
        <v>1</v>
      </c>
      <c r="F309">
        <f>IFERROR(INDEX(vaaram!$A$1:$A$8, MATCH('Raw data'!B309, vaaram!$D$1:$D$8, 0)), "Not Found")</f>
        <v>1</v>
      </c>
      <c r="G309">
        <f t="shared" si="159"/>
        <v>10</v>
      </c>
      <c r="H309">
        <f t="shared" si="160"/>
        <v>2</v>
      </c>
      <c r="I309">
        <f>IFERROR(INDEX(thidhi!$A$1:$A$16, MATCH('Raw data'!C309, thidhi!$C$1:$C$16, 0)), "Not Found")</f>
        <v>5</v>
      </c>
      <c r="J309" s="2" t="str">
        <f t="shared" si="161"/>
        <v/>
      </c>
      <c r="K309" t="str">
        <f>IF('Raw data'!D309 = "పూర్తి", "", _xlfn.LET(
    _xlpm.RawData, 'Raw data'!D309,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A309 + TIME(_xlpm.HourPart, _xlpm.MinutePart, 0),
    _xlpm.AdjustedTime,
        IF(_xlpm.Prefix = "రా",
            IF(OR(_xlpm.HourPart=12,_xlpm.HourPart&lt;HOUR(T310)),A309+1,A309) + TIME(IF(_xlpm.HourPart &lt;= HOUR(T310), _xlpm.HourPart, _xlpm.HourPart + 12), _xlpm.MinutePart, 0),
        IF(_xlpm.Prefix = "తె",
            _xlpm.BaseTime + 1,
        IF(_xlpm.Prefix = "సా",
            A309 + TIME(12 + _xlpm.HourPart, _xlpm.MinutePart, 0),
        IF(LEFT(_xlpm.RawData, 1) = "ప",
            A309 + TIME(IF(AND(_xlpm.HourPart &gt;= HOUR(T310), _xlpm.HourPart &lt;= 12), _xlpm.HourPart, _xlpm.HourPart + 12), _xlpm.MinutePart, 0),
            _xlpm.BaseTime
        )))),
    _xlpm.isDateTime, ISNUMBER(DATEVALUE(K308)),
    _xlpm.adjustedResult,
        IF(AND(_xlpm.isDateTime, TEXT(_xlpm.AdjustedTime, "yyyy-MM-dd HH:mm") &lt; K308),
            _xlpm.AdjustedTime + 1,
            _xlpm.AdjustedTime),
    _xlpm.formattedResult, TEXT(_xlpm.adjustedResult, "yyyy-MM-dd HH:mm"),
    _xlpm.formattedResult
))</f>
        <v>2025-01-19 07:03</v>
      </c>
      <c r="L309" s="4">
        <f t="shared" si="162"/>
        <v>0</v>
      </c>
      <c r="M309">
        <f>IF('Raw data'!D309="పూర్తి",1,0)</f>
        <v>0</v>
      </c>
      <c r="N309">
        <f>IFERROR(INDEX(nakshatram!$A$1:$A$27, MATCH('Raw data'!E309, nakshatram!$C$1:$C$27, 0)), "Not Found")</f>
        <v>12</v>
      </c>
      <c r="O309" s="2">
        <f t="shared" si="163"/>
        <v>45675.633796296301</v>
      </c>
      <c r="P309" s="2" t="str">
        <f>IF('Raw data'!F309 = "పూర్తి", "", _xlfn.LET(
    _xlpm.RawData, 'Raw data'!F309,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A309 + TIME(_xlpm.HourPart, _xlpm.MinutePart, 0),
    _xlpm.AdjustedTime,
        IF(_xlpm.Prefix = "రా",
            IF(OR(_xlpm.HourPart=12,_xlpm.HourPart&lt;HOUR(T310)),A309+1,A309) + TIME(IF(_xlpm.HourPart &lt;= HOUR(T310), _xlpm.HourPart, _xlpm.HourPart + 12), _xlpm.MinutePart, 0),
        IF(_xlpm.Prefix = "తె",
            _xlpm.BaseTime + 1,
        IF(_xlpm.Prefix = "సా",
            A309 + TIME(12 + _xlpm.HourPart, _xlpm.MinutePart, 0),
        IF(LEFT(_xlpm.RawData, 1) = "ప",
            A309 + TIME(IF(AND(_xlpm.HourPart &gt;= HOUR(T310), _xlpm.HourPart &lt;= 12), _xlpm.HourPart, _xlpm.HourPart + 12), _xlpm.MinutePart, 0),
            _xlpm.BaseTime
        )))),
    _xlpm.isDateTime, ISNUMBER(DATEVALUE(P308)),
    _xlpm.adjustedResult,
        IF(AND(_xlpm.isDateTime, TEXT(_xlpm.AdjustedTime, "yyyy-MM-dd HH:mm") &lt; P308),
            _xlpm.AdjustedTime + 1,
            _xlpm.AdjustedTime),
    _xlpm.formattedResult, TEXT(_xlpm.adjustedResult, "yyyy-MM-dd HH:mm"),
    _xlpm.formattedResult
))</f>
        <v>2025-01-19 17:23</v>
      </c>
      <c r="Q309" s="4">
        <f t="shared" si="164"/>
        <v>0</v>
      </c>
      <c r="R309">
        <f>IF('Raw data'!F309="పూర్తి",1,0)</f>
        <v>0</v>
      </c>
      <c r="T309" t="str">
        <f>IF('Raw data'!G309="",T308,TEXT(SUBSTITUTE(SUBSTITUTE('Raw data'!G309, "సూ.ఉ.",""),".",":"), "hh:mm:ss"))</f>
        <v>06:39:00</v>
      </c>
      <c r="U309" t="str">
        <f>IF('Raw data'!H309="",U308,TEXT(SUBSTITUTE(SUBSTITUTE('Raw data'!H309, "సూ.అ.",""),".",":") + TIME(12, 0, 0), "hh:mm:ss"))</f>
        <v>17:43:00</v>
      </c>
    </row>
    <row r="310" spans="1:21" x14ac:dyDescent="0.35">
      <c r="A310" s="1">
        <f t="shared" si="155"/>
        <v>45677</v>
      </c>
      <c r="B310">
        <f t="shared" si="156"/>
        <v>38</v>
      </c>
      <c r="C310">
        <f t="shared" si="144"/>
        <v>1</v>
      </c>
      <c r="D310">
        <f t="shared" si="157"/>
        <v>5</v>
      </c>
      <c r="E310">
        <f t="shared" si="158"/>
        <v>1</v>
      </c>
      <c r="F310">
        <f>IFERROR(INDEX(vaaram!$A$1:$A$8, MATCH('Raw data'!B310, vaaram!$D$1:$D$8, 0)), "Not Found")</f>
        <v>2</v>
      </c>
      <c r="G310">
        <f t="shared" si="159"/>
        <v>10</v>
      </c>
      <c r="H310">
        <f t="shared" si="160"/>
        <v>2</v>
      </c>
      <c r="I310">
        <f>IFERROR(INDEX(thidhi!$A$1:$A$16, MATCH('Raw data'!C310, thidhi!$C$1:$C$16, 0)), "Not Found")</f>
        <v>6</v>
      </c>
      <c r="J310" s="2">
        <f t="shared" si="161"/>
        <v>45676.294907407406</v>
      </c>
      <c r="K310" t="str">
        <f>IF('Raw data'!D310 = "పూర్తి", "", _xlfn.LET(
    _xlpm.RawData, 'Raw data'!D310,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A310 + TIME(_xlpm.HourPart, _xlpm.MinutePart, 0),
    _xlpm.AdjustedTime,
        IF(_xlpm.Prefix = "రా",
            IF(OR(_xlpm.HourPart=12,_xlpm.HourPart&lt;HOUR(T311)),A310+1,A310) + TIME(IF(_xlpm.HourPart &lt;= HOUR(T311), _xlpm.HourPart, _xlpm.HourPart + 12), _xlpm.MinutePart, 0),
        IF(_xlpm.Prefix = "తె",
            _xlpm.BaseTime + 1,
        IF(_xlpm.Prefix = "సా",
            A310 + TIME(12 + _xlpm.HourPart, _xlpm.MinutePart, 0),
        IF(LEFT(_xlpm.RawData, 1) = "ప",
            A310 + TIME(IF(AND(_xlpm.HourPart &gt;= HOUR(T311), _xlpm.HourPart &lt;= 12), _xlpm.HourPart, _xlpm.HourPart + 12), _xlpm.MinutePart, 0),
            _xlpm.BaseTime
        )))),
    _xlpm.isDateTime, ISNUMBER(DATEVALUE(K309)),
    _xlpm.adjustedResult,
        IF(AND(_xlpm.isDateTime, TEXT(_xlpm.AdjustedTime, "yyyy-MM-dd HH:mm") &lt; K309),
            _xlpm.AdjustedTime + 1,
            _xlpm.AdjustedTime),
    _xlpm.formattedResult, TEXT(_xlpm.adjustedResult, "yyyy-MM-dd HH:mm"),
    _xlpm.formattedResult
))</f>
        <v>2025-01-20 08:58</v>
      </c>
      <c r="L310" s="4">
        <f t="shared" si="162"/>
        <v>0</v>
      </c>
      <c r="M310">
        <f>IF('Raw data'!D310="పూర్తి",1,0)</f>
        <v>0</v>
      </c>
      <c r="N310">
        <f>IFERROR(INDEX(nakshatram!$A$1:$A$27, MATCH('Raw data'!E310, nakshatram!$C$1:$C$27, 0)), "Not Found")</f>
        <v>13</v>
      </c>
      <c r="O310" s="2">
        <f t="shared" si="163"/>
        <v>45676.725462962968</v>
      </c>
      <c r="P310" s="2" t="str">
        <f>IF('Raw data'!F310 = "పూర్తి", "", _xlfn.LET(
    _xlpm.RawData, 'Raw data'!F310,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A310 + TIME(_xlpm.HourPart, _xlpm.MinutePart, 0),
    _xlpm.AdjustedTime,
        IF(_xlpm.Prefix = "రా",
            IF(OR(_xlpm.HourPart=12,_xlpm.HourPart&lt;HOUR(T311)),A310+1,A310) + TIME(IF(_xlpm.HourPart &lt;= HOUR(T311), _xlpm.HourPart, _xlpm.HourPart + 12), _xlpm.MinutePart, 0),
        IF(_xlpm.Prefix = "తె",
            _xlpm.BaseTime + 1,
        IF(_xlpm.Prefix = "సా",
            A310 + TIME(12 + _xlpm.HourPart, _xlpm.MinutePart, 0),
        IF(LEFT(_xlpm.RawData, 1) = "ప",
            A310 + TIME(IF(AND(_xlpm.HourPart &gt;= HOUR(T311), _xlpm.HourPart &lt;= 12), _xlpm.HourPart, _xlpm.HourPart + 12), _xlpm.MinutePart, 0),
            _xlpm.BaseTime
        )))),
    _xlpm.isDateTime, ISNUMBER(DATEVALUE(P309)),
    _xlpm.adjustedResult,
        IF(AND(_xlpm.isDateTime, TEXT(_xlpm.AdjustedTime, "yyyy-MM-dd HH:mm") &lt; P309),
            _xlpm.AdjustedTime + 1,
            _xlpm.AdjustedTime),
    _xlpm.formattedResult, TEXT(_xlpm.adjustedResult, "yyyy-MM-dd HH:mm"),
    _xlpm.formattedResult
))</f>
        <v>2025-01-20 19:50</v>
      </c>
      <c r="Q310" s="4">
        <f t="shared" si="164"/>
        <v>0</v>
      </c>
      <c r="R310">
        <f>IF('Raw data'!F310="పూర్తి",1,0)</f>
        <v>0</v>
      </c>
      <c r="T310" t="str">
        <f>IF('Raw data'!G310="",T309,TEXT(SUBSTITUTE(SUBSTITUTE('Raw data'!G310, "సూ.ఉ.",""),".",":"), "hh:mm:ss"))</f>
        <v>06:39:00</v>
      </c>
      <c r="U310" t="str">
        <f>IF('Raw data'!H310="",U309,TEXT(SUBSTITUTE(SUBSTITUTE('Raw data'!H310, "సూ.అ.",""),".",":") + TIME(12, 0, 0), "hh:mm:ss"))</f>
        <v>17:43:00</v>
      </c>
    </row>
    <row r="311" spans="1:21" x14ac:dyDescent="0.35">
      <c r="A311" s="1">
        <f t="shared" si="155"/>
        <v>45678</v>
      </c>
      <c r="B311">
        <f t="shared" si="156"/>
        <v>38</v>
      </c>
      <c r="C311">
        <f t="shared" si="144"/>
        <v>1</v>
      </c>
      <c r="D311">
        <f t="shared" si="157"/>
        <v>5</v>
      </c>
      <c r="E311">
        <f t="shared" si="158"/>
        <v>1</v>
      </c>
      <c r="F311">
        <f>IFERROR(INDEX(vaaram!$A$1:$A$8, MATCH('Raw data'!B311, vaaram!$D$1:$D$8, 0)), "Not Found")</f>
        <v>3</v>
      </c>
      <c r="G311">
        <f t="shared" si="159"/>
        <v>10</v>
      </c>
      <c r="H311">
        <f t="shared" si="160"/>
        <v>2</v>
      </c>
      <c r="I311">
        <f>IFERROR(INDEX(thidhi!$A$1:$A$16, MATCH('Raw data'!C311, thidhi!$C$1:$C$16, 0)), "Not Found")</f>
        <v>7</v>
      </c>
      <c r="J311" s="2">
        <f t="shared" si="161"/>
        <v>45677.374768518523</v>
      </c>
      <c r="K311" t="str">
        <f>IF('Raw data'!D311 = "పూర్తి", "", _xlfn.LET(
    _xlpm.RawData, 'Raw data'!D311,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A311 + TIME(_xlpm.HourPart, _xlpm.MinutePart, 0),
    _xlpm.AdjustedTime,
        IF(_xlpm.Prefix = "రా",
            IF(OR(_xlpm.HourPart=12,_xlpm.HourPart&lt;HOUR(T312)),A311+1,A311) + TIME(IF(_xlpm.HourPart &lt;= HOUR(T312), _xlpm.HourPart, _xlpm.HourPart + 12), _xlpm.MinutePart, 0),
        IF(_xlpm.Prefix = "తె",
            _xlpm.BaseTime + 1,
        IF(_xlpm.Prefix = "సా",
            A311 + TIME(12 + _xlpm.HourPart, _xlpm.MinutePart, 0),
        IF(LEFT(_xlpm.RawData, 1) = "ప",
            A311 + TIME(IF(AND(_xlpm.HourPart &gt;= HOUR(T312), _xlpm.HourPart &lt;= 12), _xlpm.HourPart, _xlpm.HourPart + 12), _xlpm.MinutePart, 0),
            _xlpm.BaseTime
        )))),
    _xlpm.isDateTime, ISNUMBER(DATEVALUE(K310)),
    _xlpm.adjustedResult,
        IF(AND(_xlpm.isDateTime, TEXT(_xlpm.AdjustedTime, "yyyy-MM-dd HH:mm") &lt; K310),
            _xlpm.AdjustedTime + 1,
            _xlpm.AdjustedTime),
    _xlpm.formattedResult, TEXT(_xlpm.adjustedResult, "yyyy-MM-dd HH:mm"),
    _xlpm.formattedResult
))</f>
        <v>2025-01-21 11:06</v>
      </c>
      <c r="L311" s="4">
        <f t="shared" si="162"/>
        <v>0</v>
      </c>
      <c r="M311">
        <f>IF('Raw data'!D311="పూర్తి",1,0)</f>
        <v>0</v>
      </c>
      <c r="N311">
        <f>IFERROR(INDEX(nakshatram!$A$1:$A$27, MATCH('Raw data'!E311, nakshatram!$C$1:$C$27, 0)), "Not Found")</f>
        <v>14</v>
      </c>
      <c r="O311" s="2">
        <f t="shared" si="163"/>
        <v>45677.827546296299</v>
      </c>
      <c r="P311" s="2" t="str">
        <f>IF('Raw data'!F311 = "పూర్తి", "", _xlfn.LET(
    _xlpm.RawData, 'Raw data'!F311,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A311 + TIME(_xlpm.HourPart, _xlpm.MinutePart, 0),
    _xlpm.AdjustedTime,
        IF(_xlpm.Prefix = "రా",
            IF(OR(_xlpm.HourPart=12,_xlpm.HourPart&lt;HOUR(T312)),A311+1,A311) + TIME(IF(_xlpm.HourPart &lt;= HOUR(T312), _xlpm.HourPart, _xlpm.HourPart + 12), _xlpm.MinutePart, 0),
        IF(_xlpm.Prefix = "తె",
            _xlpm.BaseTime + 1,
        IF(_xlpm.Prefix = "సా",
            A311 + TIME(12 + _xlpm.HourPart, _xlpm.MinutePart, 0),
        IF(LEFT(_xlpm.RawData, 1) = "ప",
            A311 + TIME(IF(AND(_xlpm.HourPart &gt;= HOUR(T312), _xlpm.HourPart &lt;= 12), _xlpm.HourPart, _xlpm.HourPart + 12), _xlpm.MinutePart, 0),
            _xlpm.BaseTime
        )))),
    _xlpm.isDateTime, ISNUMBER(DATEVALUE(P310)),
    _xlpm.adjustedResult,
        IF(AND(_xlpm.isDateTime, TEXT(_xlpm.AdjustedTime, "yyyy-MM-dd HH:mm") &lt; P310),
            _xlpm.AdjustedTime + 1,
            _xlpm.AdjustedTime),
    _xlpm.formattedResult, TEXT(_xlpm.adjustedResult, "yyyy-MM-dd HH:mm"),
    _xlpm.formattedResult
))</f>
        <v>2025-01-21 22:26</v>
      </c>
      <c r="Q311" s="4">
        <f t="shared" si="164"/>
        <v>0</v>
      </c>
      <c r="R311">
        <f>IF('Raw data'!F311="పూర్తి",1,0)</f>
        <v>0</v>
      </c>
      <c r="T311" t="str">
        <f>IF('Raw data'!G311="",T310,TEXT(SUBSTITUTE(SUBSTITUTE('Raw data'!G311, "సూ.ఉ.",""),".",":"), "hh:mm:ss"))</f>
        <v>06:38:00</v>
      </c>
      <c r="U311" t="str">
        <f>IF('Raw data'!H311="",U310,TEXT(SUBSTITUTE(SUBSTITUTE('Raw data'!H311, "సూ.అ.",""),".",":") + TIME(12, 0, 0), "hh:mm:ss"))</f>
        <v>17:45:00</v>
      </c>
    </row>
    <row r="312" spans="1:21" x14ac:dyDescent="0.35">
      <c r="A312" s="1">
        <f t="shared" si="155"/>
        <v>45679</v>
      </c>
      <c r="B312">
        <f t="shared" si="156"/>
        <v>38</v>
      </c>
      <c r="C312">
        <f t="shared" si="144"/>
        <v>1</v>
      </c>
      <c r="D312">
        <f t="shared" si="157"/>
        <v>5</v>
      </c>
      <c r="E312">
        <f t="shared" si="158"/>
        <v>1</v>
      </c>
      <c r="F312">
        <f>IFERROR(INDEX(vaaram!$A$1:$A$8, MATCH('Raw data'!B312, vaaram!$D$1:$D$8, 0)), "Not Found")</f>
        <v>4</v>
      </c>
      <c r="G312">
        <f t="shared" si="159"/>
        <v>10</v>
      </c>
      <c r="H312">
        <f t="shared" si="160"/>
        <v>2</v>
      </c>
      <c r="I312">
        <f>IFERROR(INDEX(thidhi!$A$1:$A$16, MATCH('Raw data'!C312, thidhi!$C$1:$C$16, 0)), "Not Found")</f>
        <v>8</v>
      </c>
      <c r="J312" s="2">
        <f t="shared" si="161"/>
        <v>45678.46365740741</v>
      </c>
      <c r="K312" t="str">
        <f>IF('Raw data'!D312 = "పూర్తి", "", _xlfn.LET(
    _xlpm.RawData, 'Raw data'!D312,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A312 + TIME(_xlpm.HourPart, _xlpm.MinutePart, 0),
    _xlpm.AdjustedTime,
        IF(_xlpm.Prefix = "రా",
            IF(OR(_xlpm.HourPart=12,_xlpm.HourPart&lt;HOUR(T313)),A312+1,A312) + TIME(IF(_xlpm.HourPart &lt;= HOUR(T313), _xlpm.HourPart, _xlpm.HourPart + 12), _xlpm.MinutePart, 0),
        IF(_xlpm.Prefix = "తె",
            _xlpm.BaseTime + 1,
        IF(_xlpm.Prefix = "సా",
            A312 + TIME(12 + _xlpm.HourPart, _xlpm.MinutePart, 0),
        IF(LEFT(_xlpm.RawData, 1) = "ప",
            A312 + TIME(IF(AND(_xlpm.HourPart &gt;= HOUR(T313), _xlpm.HourPart &lt;= 12), _xlpm.HourPart, _xlpm.HourPart + 12), _xlpm.MinutePart, 0),
            _xlpm.BaseTime
        )))),
    _xlpm.isDateTime, ISNUMBER(DATEVALUE(K311)),
    _xlpm.adjustedResult,
        IF(AND(_xlpm.isDateTime, TEXT(_xlpm.AdjustedTime, "yyyy-MM-dd HH:mm") &lt; K311),
            _xlpm.AdjustedTime + 1,
            _xlpm.AdjustedTime),
    _xlpm.formattedResult, TEXT(_xlpm.adjustedResult, "yyyy-MM-dd HH:mm"),
    _xlpm.formattedResult
))</f>
        <v>2025-01-22 13:17</v>
      </c>
      <c r="L312" s="4">
        <f t="shared" si="162"/>
        <v>0</v>
      </c>
      <c r="M312">
        <f>IF('Raw data'!D312="పూర్తి",1,0)</f>
        <v>0</v>
      </c>
      <c r="N312">
        <f>IFERROR(INDEX(nakshatram!$A$1:$A$27, MATCH('Raw data'!E312, nakshatram!$C$1:$C$27, 0)), "Not Found")</f>
        <v>15</v>
      </c>
      <c r="O312" s="2">
        <f t="shared" si="163"/>
        <v>45678.935879629629</v>
      </c>
      <c r="P312" s="2" t="str">
        <f>IF('Raw data'!F312 = "పూర్తి", "", _xlfn.LET(
    _xlpm.RawData, 'Raw data'!F312,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A312 + TIME(_xlpm.HourPart, _xlpm.MinutePart, 0),
    _xlpm.AdjustedTime,
        IF(_xlpm.Prefix = "రా",
            IF(OR(_xlpm.HourPart=12,_xlpm.HourPart&lt;HOUR(T313)),A312+1,A312) + TIME(IF(_xlpm.HourPart &lt;= HOUR(T313), _xlpm.HourPart, _xlpm.HourPart + 12), _xlpm.MinutePart, 0),
        IF(_xlpm.Prefix = "తె",
            _xlpm.BaseTime + 1,
        IF(_xlpm.Prefix = "సా",
            A312 + TIME(12 + _xlpm.HourPart, _xlpm.MinutePart, 0),
        IF(LEFT(_xlpm.RawData, 1) = "ప",
            A312 + TIME(IF(AND(_xlpm.HourPart &gt;= HOUR(T313), _xlpm.HourPart &lt;= 12), _xlpm.HourPart, _xlpm.HourPart + 12), _xlpm.MinutePart, 0),
            _xlpm.BaseTime
        )))),
    _xlpm.isDateTime, ISNUMBER(DATEVALUE(P311)),
    _xlpm.adjustedResult,
        IF(AND(_xlpm.isDateTime, TEXT(_xlpm.AdjustedTime, "yyyy-MM-dd HH:mm") &lt; P311),
            _xlpm.AdjustedTime + 1,
            _xlpm.AdjustedTime),
    _xlpm.formattedResult, TEXT(_xlpm.adjustedResult, "yyyy-MM-dd HH:mm"),
    _xlpm.formattedResult
))</f>
        <v>2025-01-23 01:00</v>
      </c>
      <c r="Q312" s="4">
        <f t="shared" si="164"/>
        <v>0</v>
      </c>
      <c r="R312">
        <f>IF('Raw data'!F312="పూర్తి",1,0)</f>
        <v>0</v>
      </c>
      <c r="T312" t="str">
        <f>IF('Raw data'!G312="",T311,TEXT(SUBSTITUTE(SUBSTITUTE('Raw data'!G312, "సూ.ఉ.",""),".",":"), "hh:mm:ss"))</f>
        <v>06:38:00</v>
      </c>
      <c r="U312" t="str">
        <f>IF('Raw data'!H312="",U311,TEXT(SUBSTITUTE(SUBSTITUTE('Raw data'!H312, "సూ.అ.",""),".",":") + TIME(12, 0, 0), "hh:mm:ss"))</f>
        <v>17:45:00</v>
      </c>
    </row>
    <row r="313" spans="1:21" x14ac:dyDescent="0.35">
      <c r="A313" s="1">
        <f t="shared" si="155"/>
        <v>45680</v>
      </c>
      <c r="B313">
        <f t="shared" si="156"/>
        <v>38</v>
      </c>
      <c r="C313">
        <f t="shared" si="144"/>
        <v>1</v>
      </c>
      <c r="D313">
        <f t="shared" si="157"/>
        <v>5</v>
      </c>
      <c r="E313">
        <f t="shared" si="158"/>
        <v>1</v>
      </c>
      <c r="F313">
        <f>IFERROR(INDEX(vaaram!$A$1:$A$8, MATCH('Raw data'!B313, vaaram!$D$1:$D$8, 0)), "Not Found")</f>
        <v>5</v>
      </c>
      <c r="G313">
        <f t="shared" si="159"/>
        <v>10</v>
      </c>
      <c r="H313">
        <f t="shared" si="160"/>
        <v>2</v>
      </c>
      <c r="I313">
        <f>IFERROR(INDEX(thidhi!$A$1:$A$16, MATCH('Raw data'!C313, thidhi!$C$1:$C$16, 0)), "Not Found")</f>
        <v>9</v>
      </c>
      <c r="J313" s="2">
        <f t="shared" si="161"/>
        <v>45679.554629629631</v>
      </c>
      <c r="K313" t="str">
        <f>IF('Raw data'!D313 = "పూర్తి", "", _xlfn.LET(
    _xlpm.RawData, 'Raw data'!D313,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A313 + TIME(_xlpm.HourPart, _xlpm.MinutePart, 0),
    _xlpm.AdjustedTime,
        IF(_xlpm.Prefix = "రా",
            IF(OR(_xlpm.HourPart=12,_xlpm.HourPart&lt;HOUR(T314)),A313+1,A313) + TIME(IF(_xlpm.HourPart &lt;= HOUR(T314), _xlpm.HourPart, _xlpm.HourPart + 12), _xlpm.MinutePart, 0),
        IF(_xlpm.Prefix = "తె",
            _xlpm.BaseTime + 1,
        IF(_xlpm.Prefix = "సా",
            A313 + TIME(12 + _xlpm.HourPart, _xlpm.MinutePart, 0),
        IF(LEFT(_xlpm.RawData, 1) = "ప",
            A313 + TIME(IF(AND(_xlpm.HourPart &gt;= HOUR(T314), _xlpm.HourPart &lt;= 12), _xlpm.HourPart, _xlpm.HourPart + 12), _xlpm.MinutePart, 0),
            _xlpm.BaseTime
        )))),
    _xlpm.isDateTime, ISNUMBER(DATEVALUE(K312)),
    _xlpm.adjustedResult,
        IF(AND(_xlpm.isDateTime, TEXT(_xlpm.AdjustedTime, "yyyy-MM-dd HH:mm") &lt; K312),
            _xlpm.AdjustedTime + 1,
            _xlpm.AdjustedTime),
    _xlpm.formattedResult, TEXT(_xlpm.adjustedResult, "yyyy-MM-dd HH:mm"),
    _xlpm.formattedResult
))</f>
        <v>2025-01-23 15:18</v>
      </c>
      <c r="L313" s="4">
        <f t="shared" si="162"/>
        <v>0</v>
      </c>
      <c r="M313">
        <f>IF('Raw data'!D313="పూర్తి",1,0)</f>
        <v>0</v>
      </c>
      <c r="N313">
        <f>IFERROR(INDEX(nakshatram!$A$1:$A$27, MATCH('Raw data'!E313, nakshatram!$C$1:$C$27, 0)), "Not Found")</f>
        <v>16</v>
      </c>
      <c r="O313" s="2">
        <f t="shared" si="163"/>
        <v>45680.042824074073</v>
      </c>
      <c r="P313" s="2" t="str">
        <f>IF('Raw data'!F313 = "పూర్తి", "", _xlfn.LET(
    _xlpm.RawData, 'Raw data'!F313,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A313 + TIME(_xlpm.HourPart, _xlpm.MinutePart, 0),
    _xlpm.AdjustedTime,
        IF(_xlpm.Prefix = "రా",
            IF(OR(_xlpm.HourPart=12,_xlpm.HourPart&lt;HOUR(T314)),A313+1,A313) + TIME(IF(_xlpm.HourPart &lt;= HOUR(T314), _xlpm.HourPart, _xlpm.HourPart + 12), _xlpm.MinutePart, 0),
        IF(_xlpm.Prefix = "తె",
            _xlpm.BaseTime + 1,
        IF(_xlpm.Prefix = "సా",
            A313 + TIME(12 + _xlpm.HourPart, _xlpm.MinutePart, 0),
        IF(LEFT(_xlpm.RawData, 1) = "ప",
            A313 + TIME(IF(AND(_xlpm.HourPart &gt;= HOUR(T314), _xlpm.HourPart &lt;= 12), _xlpm.HourPart, _xlpm.HourPart + 12), _xlpm.MinutePart, 0),
            _xlpm.BaseTime
        )))),
    _xlpm.isDateTime, ISNUMBER(DATEVALUE(P312)),
    _xlpm.adjustedResult,
        IF(AND(_xlpm.isDateTime, TEXT(_xlpm.AdjustedTime, "yyyy-MM-dd HH:mm") &lt; P312),
            _xlpm.AdjustedTime + 1,
            _xlpm.AdjustedTime),
    _xlpm.formattedResult, TEXT(_xlpm.adjustedResult, "yyyy-MM-dd HH:mm"),
    _xlpm.formattedResult
))</f>
        <v>2025-01-24 03:22</v>
      </c>
      <c r="Q313" s="4">
        <f t="shared" si="164"/>
        <v>0</v>
      </c>
      <c r="R313">
        <f>IF('Raw data'!F313="పూర్తి",1,0)</f>
        <v>0</v>
      </c>
      <c r="T313" t="str">
        <f>IF('Raw data'!G313="",T312,TEXT(SUBSTITUTE(SUBSTITUTE('Raw data'!G313, "సూ.ఉ.",""),".",":"), "hh:mm:ss"))</f>
        <v>06:38:00</v>
      </c>
      <c r="U313" t="str">
        <f>IF('Raw data'!H313="",U312,TEXT(SUBSTITUTE(SUBSTITUTE('Raw data'!H313, "సూ.అ.",""),".",":") + TIME(12, 0, 0), "hh:mm:ss"))</f>
        <v>17:46:00</v>
      </c>
    </row>
    <row r="314" spans="1:21" x14ac:dyDescent="0.35">
      <c r="A314" s="1">
        <f t="shared" si="155"/>
        <v>45681</v>
      </c>
      <c r="B314">
        <f t="shared" si="156"/>
        <v>38</v>
      </c>
      <c r="C314">
        <f t="shared" si="144"/>
        <v>1</v>
      </c>
      <c r="D314">
        <f t="shared" si="157"/>
        <v>5</v>
      </c>
      <c r="E314">
        <f t="shared" si="158"/>
        <v>1</v>
      </c>
      <c r="F314">
        <f>IFERROR(INDEX(vaaram!$A$1:$A$8, MATCH('Raw data'!B314, vaaram!$D$1:$D$8, 0)), "Not Found")</f>
        <v>6</v>
      </c>
      <c r="G314">
        <f t="shared" si="159"/>
        <v>10</v>
      </c>
      <c r="H314">
        <f t="shared" si="160"/>
        <v>2</v>
      </c>
      <c r="I314">
        <f>IFERROR(INDEX(thidhi!$A$1:$A$16, MATCH('Raw data'!C314, thidhi!$C$1:$C$16, 0)), "Not Found")</f>
        <v>10</v>
      </c>
      <c r="J314" s="2">
        <f t="shared" si="161"/>
        <v>45680.638657407406</v>
      </c>
      <c r="K314" t="str">
        <f>IF('Raw data'!D314 = "పూర్తి", "", _xlfn.LET(
    _xlpm.RawData, 'Raw data'!D314,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A314 + TIME(_xlpm.HourPart, _xlpm.MinutePart, 0),
    _xlpm.AdjustedTime,
        IF(_xlpm.Prefix = "రా",
            IF(OR(_xlpm.HourPart=12,_xlpm.HourPart&lt;HOUR(T315)),A314+1,A314) + TIME(IF(_xlpm.HourPart &lt;= HOUR(T315), _xlpm.HourPart, _xlpm.HourPart + 12), _xlpm.MinutePart, 0),
        IF(_xlpm.Prefix = "తె",
            _xlpm.BaseTime + 1,
        IF(_xlpm.Prefix = "సా",
            A314 + TIME(12 + _xlpm.HourPart, _xlpm.MinutePart, 0),
        IF(LEFT(_xlpm.RawData, 1) = "ప",
            A314 + TIME(IF(AND(_xlpm.HourPart &gt;= HOUR(T315), _xlpm.HourPart &lt;= 12), _xlpm.HourPart, _xlpm.HourPart + 12), _xlpm.MinutePart, 0),
            _xlpm.BaseTime
        )))),
    _xlpm.isDateTime, ISNUMBER(DATEVALUE(K313)),
    _xlpm.adjustedResult,
        IF(AND(_xlpm.isDateTime, TEXT(_xlpm.AdjustedTime, "yyyy-MM-dd HH:mm") &lt; K313),
            _xlpm.AdjustedTime + 1,
            _xlpm.AdjustedTime),
    _xlpm.formattedResult, TEXT(_xlpm.adjustedResult, "yyyy-MM-dd HH:mm"),
    _xlpm.formattedResult
))</f>
        <v>2025-01-24 17:03</v>
      </c>
      <c r="L314" s="4">
        <f t="shared" si="162"/>
        <v>0</v>
      </c>
      <c r="M314">
        <f>IF('Raw data'!D314="పూర్తి",1,0)</f>
        <v>0</v>
      </c>
      <c r="N314">
        <f>IFERROR(INDEX(nakshatram!$A$1:$A$27, MATCH('Raw data'!E314, nakshatram!$C$1:$C$27, 0)), "Not Found")</f>
        <v>17</v>
      </c>
      <c r="O314" s="2">
        <f t="shared" si="163"/>
        <v>45681.141435185185</v>
      </c>
      <c r="P314" s="2" t="str">
        <f>IF('Raw data'!F314 = "పూర్తి", "", _xlfn.LET(
    _xlpm.RawData, 'Raw data'!F314,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A314 + TIME(_xlpm.HourPart, _xlpm.MinutePart, 0),
    _xlpm.AdjustedTime,
        IF(_xlpm.Prefix = "రా",
            IF(OR(_xlpm.HourPart=12,_xlpm.HourPart&lt;HOUR(T315)),A314+1,A314) + TIME(IF(_xlpm.HourPart &lt;= HOUR(T315), _xlpm.HourPart, _xlpm.HourPart + 12), _xlpm.MinutePart, 0),
        IF(_xlpm.Prefix = "తె",
            _xlpm.BaseTime + 1,
        IF(_xlpm.Prefix = "సా",
            A314 + TIME(12 + _xlpm.HourPart, _xlpm.MinutePart, 0),
        IF(LEFT(_xlpm.RawData, 1) = "ప",
            A314 + TIME(IF(AND(_xlpm.HourPart &gt;= HOUR(T315), _xlpm.HourPart &lt;= 12), _xlpm.HourPart, _xlpm.HourPart + 12), _xlpm.MinutePart, 0),
            _xlpm.BaseTime
        )))),
    _xlpm.isDateTime, ISNUMBER(DATEVALUE(P313)),
    _xlpm.adjustedResult,
        IF(AND(_xlpm.isDateTime, TEXT(_xlpm.AdjustedTime, "yyyy-MM-dd HH:mm") &lt; P313),
            _xlpm.AdjustedTime + 1,
            _xlpm.AdjustedTime),
    _xlpm.formattedResult, TEXT(_xlpm.adjustedResult, "yyyy-MM-dd HH:mm"),
    _xlpm.formattedResult
))</f>
        <v>2025-01-25 05:25</v>
      </c>
      <c r="Q314" s="4">
        <f t="shared" si="164"/>
        <v>0</v>
      </c>
      <c r="R314">
        <f>IF('Raw data'!F314="పూర్తి",1,0)</f>
        <v>0</v>
      </c>
      <c r="T314" t="str">
        <f>IF('Raw data'!G314="",T313,TEXT(SUBSTITUTE(SUBSTITUTE('Raw data'!G314, "సూ.ఉ.",""),".",":"), "hh:mm:ss"))</f>
        <v>06:38:00</v>
      </c>
      <c r="U314" t="str">
        <f>IF('Raw data'!H314="",U313,TEXT(SUBSTITUTE(SUBSTITUTE('Raw data'!H314, "సూ.అ.",""),".",":") + TIME(12, 0, 0), "hh:mm:ss"))</f>
        <v>17:47:00</v>
      </c>
    </row>
    <row r="315" spans="1:21" x14ac:dyDescent="0.35">
      <c r="A315" s="1">
        <f t="shared" si="155"/>
        <v>45682</v>
      </c>
      <c r="B315">
        <f t="shared" si="156"/>
        <v>38</v>
      </c>
      <c r="C315">
        <f t="shared" si="144"/>
        <v>1</v>
      </c>
      <c r="D315">
        <f t="shared" si="157"/>
        <v>5</v>
      </c>
      <c r="E315">
        <f t="shared" si="158"/>
        <v>1</v>
      </c>
      <c r="F315">
        <f>IFERROR(INDEX(vaaram!$A$1:$A$8, MATCH('Raw data'!B315, vaaram!$D$1:$D$8, 0)), "Not Found")</f>
        <v>7</v>
      </c>
      <c r="G315">
        <f t="shared" si="159"/>
        <v>10</v>
      </c>
      <c r="H315">
        <f t="shared" si="160"/>
        <v>2</v>
      </c>
      <c r="I315">
        <f>IFERROR(INDEX(thidhi!$A$1:$A$16, MATCH('Raw data'!C315, thidhi!$C$1:$C$16, 0)), "Not Found")</f>
        <v>11</v>
      </c>
      <c r="J315" s="2">
        <f t="shared" si="161"/>
        <v>45681.711574074077</v>
      </c>
      <c r="K315" t="str">
        <f>IF('Raw data'!D315 = "పూర్తి", "", _xlfn.LET(
    _xlpm.RawData, 'Raw data'!D315,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A315 + TIME(_xlpm.HourPart, _xlpm.MinutePart, 0),
    _xlpm.AdjustedTime,
        IF(_xlpm.Prefix = "రా",
            IF(OR(_xlpm.HourPart=12,_xlpm.HourPart&lt;HOUR(T316)),A315+1,A315) + TIME(IF(_xlpm.HourPart &lt;= HOUR(T316), _xlpm.HourPart, _xlpm.HourPart + 12), _xlpm.MinutePart, 0),
        IF(_xlpm.Prefix = "తె",
            _xlpm.BaseTime + 1,
        IF(_xlpm.Prefix = "సా",
            A315 + TIME(12 + _xlpm.HourPart, _xlpm.MinutePart, 0),
        IF(LEFT(_xlpm.RawData, 1) = "ప",
            A315 + TIME(IF(AND(_xlpm.HourPart &gt;= HOUR(T316), _xlpm.HourPart &lt;= 12), _xlpm.HourPart, _xlpm.HourPart + 12), _xlpm.MinutePart, 0),
            _xlpm.BaseTime
        )))),
    _xlpm.isDateTime, ISNUMBER(DATEVALUE(K314)),
    _xlpm.adjustedResult,
        IF(AND(_xlpm.isDateTime, TEXT(_xlpm.AdjustedTime, "yyyy-MM-dd HH:mm") &lt; K314),
            _xlpm.AdjustedTime + 1,
            _xlpm.AdjustedTime),
    _xlpm.formattedResult, TEXT(_xlpm.adjustedResult, "yyyy-MM-dd HH:mm"),
    _xlpm.formattedResult
))</f>
        <v>2025-01-25 18:24</v>
      </c>
      <c r="L315" s="4">
        <f t="shared" si="162"/>
        <v>0</v>
      </c>
      <c r="M315">
        <f>IF('Raw data'!D315="పూర్తి",1,0)</f>
        <v>0</v>
      </c>
      <c r="N315">
        <f>IFERROR(INDEX(nakshatram!$A$1:$A$27, MATCH('Raw data'!E315, nakshatram!$C$1:$C$27, 0)), "Not Found")</f>
        <v>18</v>
      </c>
      <c r="O315" s="2">
        <f t="shared" si="163"/>
        <v>45682.226851851854</v>
      </c>
      <c r="P315" s="2" t="str">
        <f>IF('Raw data'!F315 = "పూర్తి", "", _xlfn.LET(
    _xlpm.RawData, 'Raw data'!F315,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A315 + TIME(_xlpm.HourPart, _xlpm.MinutePart, 0),
    _xlpm.AdjustedTime,
        IF(_xlpm.Prefix = "రా",
            IF(OR(_xlpm.HourPart=12,_xlpm.HourPart&lt;HOUR(T316)),A315+1,A315) + TIME(IF(_xlpm.HourPart &lt;= HOUR(T316), _xlpm.HourPart, _xlpm.HourPart + 12), _xlpm.MinutePart, 0),
        IF(_xlpm.Prefix = "తె",
            _xlpm.BaseTime + 1,
        IF(_xlpm.Prefix = "సా",
            A315 + TIME(12 + _xlpm.HourPart, _xlpm.MinutePart, 0),
        IF(LEFT(_xlpm.RawData, 1) = "ప",
            A315 + TIME(IF(AND(_xlpm.HourPart &gt;= HOUR(T316), _xlpm.HourPart &lt;= 12), _xlpm.HourPart, _xlpm.HourPart + 12), _xlpm.MinutePart, 0),
            _xlpm.BaseTime
        )))),
    _xlpm.isDateTime, ISNUMBER(DATEVALUE(P314)),
    _xlpm.adjustedResult,
        IF(AND(_xlpm.isDateTime, TEXT(_xlpm.AdjustedTime, "yyyy-MM-dd HH:mm") &lt; P314),
            _xlpm.AdjustedTime + 1,
            _xlpm.AdjustedTime),
    _xlpm.formattedResult, TEXT(_xlpm.adjustedResult, "yyyy-MM-dd HH:mm"),
    _xlpm.formattedResult
))</f>
        <v/>
      </c>
      <c r="Q315" s="4">
        <f t="shared" si="164"/>
        <v>0</v>
      </c>
      <c r="R315">
        <f>IF('Raw data'!F315="పూర్తి",1,0)</f>
        <v>1</v>
      </c>
      <c r="T315" t="str">
        <f>IF('Raw data'!G315="",T314,TEXT(SUBSTITUTE(SUBSTITUTE('Raw data'!G315, "సూ.ఉ.",""),".",":"), "hh:mm:ss"))</f>
        <v>06:38:00</v>
      </c>
      <c r="U315" t="str">
        <f>IF('Raw data'!H315="",U314,TEXT(SUBSTITUTE(SUBSTITUTE('Raw data'!H315, "సూ.అ.",""),".",":") + TIME(12, 0, 0), "hh:mm:ss"))</f>
        <v>17:47:00</v>
      </c>
    </row>
    <row r="316" spans="1:21" x14ac:dyDescent="0.35">
      <c r="A316" s="1">
        <f t="shared" si="155"/>
        <v>45683</v>
      </c>
      <c r="B316">
        <f t="shared" si="156"/>
        <v>38</v>
      </c>
      <c r="C316">
        <f t="shared" si="144"/>
        <v>1</v>
      </c>
      <c r="D316">
        <f t="shared" si="157"/>
        <v>5</v>
      </c>
      <c r="E316">
        <f t="shared" si="158"/>
        <v>1</v>
      </c>
      <c r="F316">
        <f>IFERROR(INDEX(vaaram!$A$1:$A$8, MATCH('Raw data'!B316, vaaram!$D$1:$D$8, 0)), "Not Found")</f>
        <v>1</v>
      </c>
      <c r="G316">
        <f t="shared" si="159"/>
        <v>10</v>
      </c>
      <c r="H316">
        <f t="shared" si="160"/>
        <v>2</v>
      </c>
      <c r="I316">
        <f>IFERROR(INDEX(thidhi!$A$1:$A$16, MATCH('Raw data'!C316, thidhi!$C$1:$C$16, 0)), "Not Found")</f>
        <v>12</v>
      </c>
      <c r="J316" s="2">
        <f t="shared" si="161"/>
        <v>45682.767824074079</v>
      </c>
      <c r="K316" t="str">
        <f>IF('Raw data'!D316 = "పూర్తి", "", _xlfn.LET(
    _xlpm.RawData, 'Raw data'!D316,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A316 + TIME(_xlpm.HourPart, _xlpm.MinutePart, 0),
    _xlpm.AdjustedTime,
        IF(_xlpm.Prefix = "రా",
            IF(OR(_xlpm.HourPart=12,_xlpm.HourPart&lt;HOUR(T317)),A316+1,A316) + TIME(IF(_xlpm.HourPart &lt;= HOUR(T317), _xlpm.HourPart, _xlpm.HourPart + 12), _xlpm.MinutePart, 0),
        IF(_xlpm.Prefix = "తె",
            _xlpm.BaseTime + 1,
        IF(_xlpm.Prefix = "సా",
            A316 + TIME(12 + _xlpm.HourPart, _xlpm.MinutePart, 0),
        IF(LEFT(_xlpm.RawData, 1) = "ప",
            A316 + TIME(IF(AND(_xlpm.HourPart &gt;= HOUR(T317), _xlpm.HourPart &lt;= 12), _xlpm.HourPart, _xlpm.HourPart + 12), _xlpm.MinutePart, 0),
            _xlpm.BaseTime
        )))),
    _xlpm.isDateTime, ISNUMBER(DATEVALUE(K315)),
    _xlpm.adjustedResult,
        IF(AND(_xlpm.isDateTime, TEXT(_xlpm.AdjustedTime, "yyyy-MM-dd HH:mm") &lt; K315),
            _xlpm.AdjustedTime + 1,
            _xlpm.AdjustedTime),
    _xlpm.formattedResult, TEXT(_xlpm.adjustedResult, "yyyy-MM-dd HH:mm"),
    _xlpm.formattedResult
))</f>
        <v>2025-01-26 19:17</v>
      </c>
      <c r="L316" s="4">
        <f t="shared" si="162"/>
        <v>0</v>
      </c>
      <c r="M316">
        <f>IF('Raw data'!D316="పూర్తి",1,0)</f>
        <v>0</v>
      </c>
      <c r="N316">
        <f>IFERROR(INDEX(nakshatram!$A$1:$A$27, MATCH('Raw data'!E316, nakshatram!$C$1:$C$27, 0)), "Not Found")</f>
        <v>18</v>
      </c>
      <c r="O316" s="2" t="str">
        <f t="shared" si="163"/>
        <v/>
      </c>
      <c r="P316" s="2" t="str">
        <f>IF('Raw data'!F316 = "పూర్తి", "", _xlfn.LET(
    _xlpm.RawData, 'Raw data'!F316,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A316 + TIME(_xlpm.HourPart, _xlpm.MinutePart, 0),
    _xlpm.AdjustedTime,
        IF(_xlpm.Prefix = "రా",
            IF(OR(_xlpm.HourPart=12,_xlpm.HourPart&lt;HOUR(T317)),A316+1,A316) + TIME(IF(_xlpm.HourPart &lt;= HOUR(T317), _xlpm.HourPart, _xlpm.HourPart + 12), _xlpm.MinutePart, 0),
        IF(_xlpm.Prefix = "తె",
            _xlpm.BaseTime + 1,
        IF(_xlpm.Prefix = "సా",
            A316 + TIME(12 + _xlpm.HourPart, _xlpm.MinutePart, 0),
        IF(LEFT(_xlpm.RawData, 1) = "ప",
            A316 + TIME(IF(AND(_xlpm.HourPart &gt;= HOUR(T317), _xlpm.HourPart &lt;= 12), _xlpm.HourPart, _xlpm.HourPart + 12), _xlpm.MinutePart, 0),
            _xlpm.BaseTime
        )))),
    _xlpm.isDateTime, ISNUMBER(DATEVALUE(P315)),
    _xlpm.adjustedResult,
        IF(AND(_xlpm.isDateTime, TEXT(_xlpm.AdjustedTime, "yyyy-MM-dd HH:mm") &lt; P315),
            _xlpm.AdjustedTime + 1,
            _xlpm.AdjustedTime),
    _xlpm.formattedResult, TEXT(_xlpm.adjustedResult, "yyyy-MM-dd HH:mm"),
    _xlpm.formattedResult
))</f>
        <v>2025-01-26 07:11</v>
      </c>
      <c r="Q316" s="4">
        <f t="shared" si="164"/>
        <v>0</v>
      </c>
      <c r="R316">
        <f>IF('Raw data'!F316="పూర్తి",1,0)</f>
        <v>0</v>
      </c>
      <c r="T316" t="str">
        <f>IF('Raw data'!G316="",T315,TEXT(SUBSTITUTE(SUBSTITUTE('Raw data'!G316, "సూ.ఉ.",""),".",":"), "hh:mm:ss"))</f>
        <v>06:38:00</v>
      </c>
      <c r="U316" t="str">
        <f>IF('Raw data'!H316="",U315,TEXT(SUBSTITUTE(SUBSTITUTE('Raw data'!H316, "సూ.అ.",""),".",":") + TIME(12, 0, 0), "hh:mm:ss"))</f>
        <v>17:48:00</v>
      </c>
    </row>
    <row r="317" spans="1:21" x14ac:dyDescent="0.35">
      <c r="A317" s="1">
        <f t="shared" si="155"/>
        <v>45684</v>
      </c>
      <c r="B317">
        <f t="shared" si="156"/>
        <v>38</v>
      </c>
      <c r="C317">
        <f t="shared" si="144"/>
        <v>1</v>
      </c>
      <c r="D317">
        <f t="shared" si="157"/>
        <v>5</v>
      </c>
      <c r="E317">
        <f t="shared" si="158"/>
        <v>1</v>
      </c>
      <c r="F317">
        <f>IFERROR(INDEX(vaaram!$A$1:$A$8, MATCH('Raw data'!B317, vaaram!$D$1:$D$8, 0)), "Not Found")</f>
        <v>2</v>
      </c>
      <c r="G317">
        <f t="shared" si="159"/>
        <v>10</v>
      </c>
      <c r="H317">
        <f t="shared" si="160"/>
        <v>2</v>
      </c>
      <c r="I317">
        <f>IFERROR(INDEX(thidhi!$A$1:$A$16, MATCH('Raw data'!C317, thidhi!$C$1:$C$16, 0)), "Not Found")</f>
        <v>13</v>
      </c>
      <c r="J317" s="2">
        <f t="shared" si="161"/>
        <v>45683.804629629631</v>
      </c>
      <c r="K317" t="str">
        <f>IF('Raw data'!D317 = "పూర్తి", "", _xlfn.LET(
    _xlpm.RawData, 'Raw data'!D317,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A317 + TIME(_xlpm.HourPart, _xlpm.MinutePart, 0),
    _xlpm.AdjustedTime,
        IF(_xlpm.Prefix = "రా",
            IF(OR(_xlpm.HourPart=12,_xlpm.HourPart&lt;HOUR(T318)),A317+1,A317) + TIME(IF(_xlpm.HourPart &lt;= HOUR(T318), _xlpm.HourPart, _xlpm.HourPart + 12), _xlpm.MinutePart, 0),
        IF(_xlpm.Prefix = "తె",
            _xlpm.BaseTime + 1,
        IF(_xlpm.Prefix = "సా",
            A317 + TIME(12 + _xlpm.HourPart, _xlpm.MinutePart, 0),
        IF(LEFT(_xlpm.RawData, 1) = "ప",
            A317 + TIME(IF(AND(_xlpm.HourPart &gt;= HOUR(T318), _xlpm.HourPart &lt;= 12), _xlpm.HourPart, _xlpm.HourPart + 12), _xlpm.MinutePart, 0),
            _xlpm.BaseTime
        )))),
    _xlpm.isDateTime, ISNUMBER(DATEVALUE(K316)),
    _xlpm.adjustedResult,
        IF(AND(_xlpm.isDateTime, TEXT(_xlpm.AdjustedTime, "yyyy-MM-dd HH:mm") &lt; K316),
            _xlpm.AdjustedTime + 1,
            _xlpm.AdjustedTime),
    _xlpm.formattedResult, TEXT(_xlpm.adjustedResult, "yyyy-MM-dd HH:mm"),
    _xlpm.formattedResult
))</f>
        <v>2025-01-27 19:39</v>
      </c>
      <c r="L317" s="4">
        <f t="shared" si="162"/>
        <v>0</v>
      </c>
      <c r="M317">
        <f>IF('Raw data'!D317="పూర్తి",1,0)</f>
        <v>0</v>
      </c>
      <c r="N317">
        <f>IFERROR(INDEX(nakshatram!$A$1:$A$27, MATCH('Raw data'!E317, nakshatram!$C$1:$C$27, 0)), "Not Found")</f>
        <v>19</v>
      </c>
      <c r="O317" s="2">
        <f t="shared" si="163"/>
        <v>45683.300462962965</v>
      </c>
      <c r="P317" s="2" t="str">
        <f>IF('Raw data'!F317 = "పూర్తి", "", _xlfn.LET(
    _xlpm.RawData, 'Raw data'!F317,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A317 + TIME(_xlpm.HourPart, _xlpm.MinutePart, 0),
    _xlpm.AdjustedTime,
        IF(_xlpm.Prefix = "రా",
            IF(OR(_xlpm.HourPart=12,_xlpm.HourPart&lt;HOUR(T318)),A317+1,A317) + TIME(IF(_xlpm.HourPart &lt;= HOUR(T318), _xlpm.HourPart, _xlpm.HourPart + 12), _xlpm.MinutePart, 0),
        IF(_xlpm.Prefix = "తె",
            _xlpm.BaseTime + 1,
        IF(_xlpm.Prefix = "సా",
            A317 + TIME(12 + _xlpm.HourPart, _xlpm.MinutePart, 0),
        IF(LEFT(_xlpm.RawData, 1) = "ప",
            A317 + TIME(IF(AND(_xlpm.HourPart &gt;= HOUR(T318), _xlpm.HourPart &lt;= 12), _xlpm.HourPart, _xlpm.HourPart + 12), _xlpm.MinutePart, 0),
            _xlpm.BaseTime
        )))),
    _xlpm.isDateTime, ISNUMBER(DATEVALUE(P316)),
    _xlpm.adjustedResult,
        IF(AND(_xlpm.isDateTime, TEXT(_xlpm.AdjustedTime, "yyyy-MM-dd HH:mm") &lt; P316),
            _xlpm.AdjustedTime + 1,
            _xlpm.AdjustedTime),
    _xlpm.formattedResult, TEXT(_xlpm.adjustedResult, "yyyy-MM-dd HH:mm"),
    _xlpm.formattedResult
))</f>
        <v>2025-01-27 08:20</v>
      </c>
      <c r="Q317" s="4">
        <f t="shared" si="164"/>
        <v>0</v>
      </c>
      <c r="R317">
        <f>IF('Raw data'!F317="పూర్తి",1,0)</f>
        <v>0</v>
      </c>
      <c r="T317" t="str">
        <f>IF('Raw data'!G317="",T316,TEXT(SUBSTITUTE(SUBSTITUTE('Raw data'!G317, "సూ.ఉ.",""),".",":"), "hh:mm:ss"))</f>
        <v>06:38:00</v>
      </c>
      <c r="U317" t="str">
        <f>IF('Raw data'!H317="",U316,TEXT(SUBSTITUTE(SUBSTITUTE('Raw data'!H317, "సూ.అ.",""),".",":") + TIME(12, 0, 0), "hh:mm:ss"))</f>
        <v>17:49:00</v>
      </c>
    </row>
    <row r="318" spans="1:21" x14ac:dyDescent="0.35">
      <c r="A318" s="1">
        <f t="shared" si="155"/>
        <v>45685</v>
      </c>
      <c r="B318">
        <f t="shared" si="156"/>
        <v>38</v>
      </c>
      <c r="C318">
        <f t="shared" si="144"/>
        <v>1</v>
      </c>
      <c r="D318">
        <f t="shared" si="157"/>
        <v>5</v>
      </c>
      <c r="E318">
        <f t="shared" si="158"/>
        <v>1</v>
      </c>
      <c r="F318">
        <f>IFERROR(INDEX(vaaram!$A$1:$A$8, MATCH('Raw data'!B318, vaaram!$D$1:$D$8, 0)), "Not Found")</f>
        <v>3</v>
      </c>
      <c r="G318">
        <f t="shared" si="159"/>
        <v>10</v>
      </c>
      <c r="H318">
        <f t="shared" si="160"/>
        <v>2</v>
      </c>
      <c r="I318">
        <f>IFERROR(INDEX(thidhi!$A$1:$A$16, MATCH('Raw data'!C318, thidhi!$C$1:$C$16, 0)), "Not Found")</f>
        <v>14</v>
      </c>
      <c r="J318" s="2">
        <f t="shared" si="161"/>
        <v>45684.819907407407</v>
      </c>
      <c r="K318" t="str">
        <f>IF('Raw data'!D318 = "పూర్తి", "", _xlfn.LET(
    _xlpm.RawData, 'Raw data'!D318,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A318 + TIME(_xlpm.HourPart, _xlpm.MinutePart, 0),
    _xlpm.AdjustedTime,
        IF(_xlpm.Prefix = "రా",
            IF(OR(_xlpm.HourPart=12,_xlpm.HourPart&lt;HOUR(T319)),A318+1,A318) + TIME(IF(_xlpm.HourPart &lt;= HOUR(T319), _xlpm.HourPart, _xlpm.HourPart + 12), _xlpm.MinutePart, 0),
        IF(_xlpm.Prefix = "తె",
            _xlpm.BaseTime + 1,
        IF(_xlpm.Prefix = "సా",
            A318 + TIME(12 + _xlpm.HourPart, _xlpm.MinutePart, 0),
        IF(LEFT(_xlpm.RawData, 1) = "ప",
            A318 + TIME(IF(AND(_xlpm.HourPart &gt;= HOUR(T319), _xlpm.HourPart &lt;= 12), _xlpm.HourPart, _xlpm.HourPart + 12), _xlpm.MinutePart, 0),
            _xlpm.BaseTime
        )))),
    _xlpm.isDateTime, ISNUMBER(DATEVALUE(K317)),
    _xlpm.adjustedResult,
        IF(AND(_xlpm.isDateTime, TEXT(_xlpm.AdjustedTime, "yyyy-MM-dd HH:mm") &lt; K317),
            _xlpm.AdjustedTime + 1,
            _xlpm.AdjustedTime),
    _xlpm.formattedResult, TEXT(_xlpm.adjustedResult, "yyyy-MM-dd HH:mm"),
    _xlpm.formattedResult
))</f>
        <v>2025-01-28 19:29</v>
      </c>
      <c r="L318" s="4">
        <f t="shared" si="162"/>
        <v>0</v>
      </c>
      <c r="M318">
        <f>IF('Raw data'!D318="పూర్తి",1,0)</f>
        <v>0</v>
      </c>
      <c r="N318">
        <f>IFERROR(INDEX(nakshatram!$A$1:$A$27, MATCH('Raw data'!E318, nakshatram!$C$1:$C$27, 0)), "Not Found")</f>
        <v>20</v>
      </c>
      <c r="O318" s="2">
        <f t="shared" si="163"/>
        <v>45684.348379629628</v>
      </c>
      <c r="P318" s="2" t="str">
        <f>IF('Raw data'!F318 = "పూర్తి", "", _xlfn.LET(
    _xlpm.RawData, 'Raw data'!F318,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A318 + TIME(_xlpm.HourPart, _xlpm.MinutePart, 0),
    _xlpm.AdjustedTime,
        IF(_xlpm.Prefix = "రా",
            IF(OR(_xlpm.HourPart=12,_xlpm.HourPart&lt;HOUR(T319)),A318+1,A318) + TIME(IF(_xlpm.HourPart &lt;= HOUR(T319), _xlpm.HourPart, _xlpm.HourPart + 12), _xlpm.MinutePart, 0),
        IF(_xlpm.Prefix = "తె",
            _xlpm.BaseTime + 1,
        IF(_xlpm.Prefix = "సా",
            A318 + TIME(12 + _xlpm.HourPart, _xlpm.MinutePart, 0),
        IF(LEFT(_xlpm.RawData, 1) = "ప",
            A318 + TIME(IF(AND(_xlpm.HourPart &gt;= HOUR(T319), _xlpm.HourPart &lt;= 12), _xlpm.HourPart, _xlpm.HourPart + 12), _xlpm.MinutePart, 0),
            _xlpm.BaseTime
        )))),
    _xlpm.isDateTime, ISNUMBER(DATEVALUE(P317)),
    _xlpm.adjustedResult,
        IF(AND(_xlpm.isDateTime, TEXT(_xlpm.AdjustedTime, "yyyy-MM-dd HH:mm") &lt; P317),
            _xlpm.AdjustedTime + 1,
            _xlpm.AdjustedTime),
    _xlpm.formattedResult, TEXT(_xlpm.adjustedResult, "yyyy-MM-dd HH:mm"),
    _xlpm.formattedResult
))</f>
        <v>2025-01-28 08:58</v>
      </c>
      <c r="Q318" s="4">
        <f t="shared" si="164"/>
        <v>0</v>
      </c>
      <c r="R318">
        <f>IF('Raw data'!F318="పూర్తి",1,0)</f>
        <v>0</v>
      </c>
      <c r="T318" t="str">
        <f>IF('Raw data'!G318="",T317,TEXT(SUBSTITUTE(SUBSTITUTE('Raw data'!G318, "సూ.ఉ.",""),".",":"), "hh:mm:ss"))</f>
        <v>06:38:00</v>
      </c>
      <c r="U318" t="str">
        <f>IF('Raw data'!H318="",U317,TEXT(SUBSTITUTE(SUBSTITUTE('Raw data'!H318, "సూ.అ.",""),".",":") + TIME(12, 0, 0), "hh:mm:ss"))</f>
        <v>17:49:00</v>
      </c>
    </row>
    <row r="319" spans="1:21" x14ac:dyDescent="0.35">
      <c r="A319" s="1">
        <f t="shared" si="155"/>
        <v>45686</v>
      </c>
      <c r="B319">
        <f t="shared" si="156"/>
        <v>38</v>
      </c>
      <c r="C319">
        <f t="shared" si="144"/>
        <v>1</v>
      </c>
      <c r="D319">
        <f t="shared" si="157"/>
        <v>5</v>
      </c>
      <c r="E319">
        <f t="shared" si="158"/>
        <v>1</v>
      </c>
      <c r="F319">
        <f>IFERROR(INDEX(vaaram!$A$1:$A$8, MATCH('Raw data'!B319, vaaram!$D$1:$D$8, 0)), "Not Found")</f>
        <v>4</v>
      </c>
      <c r="G319">
        <f t="shared" si="159"/>
        <v>10</v>
      </c>
      <c r="H319">
        <f t="shared" si="160"/>
        <v>2</v>
      </c>
      <c r="I319">
        <f>IFERROR(INDEX(thidhi!$A$1:$A$16, MATCH('Raw data'!C319, thidhi!$C$1:$C$16, 0)), "Not Found")</f>
        <v>16</v>
      </c>
      <c r="J319" s="2">
        <f t="shared" si="161"/>
        <v>45685.812962962962</v>
      </c>
      <c r="K319" t="str">
        <f>IF('Raw data'!D319 = "పూర్తి", "", _xlfn.LET(
    _xlpm.RawData, 'Raw data'!D319,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A319 + TIME(_xlpm.HourPart, _xlpm.MinutePart, 0),
    _xlpm.AdjustedTime,
        IF(_xlpm.Prefix = "రా",
            IF(OR(_xlpm.HourPart=12,_xlpm.HourPart&lt;HOUR(T320)),A319+1,A319) + TIME(IF(_xlpm.HourPart &lt;= HOUR(T320), _xlpm.HourPart, _xlpm.HourPart + 12), _xlpm.MinutePart, 0),
        IF(_xlpm.Prefix = "తె",
            _xlpm.BaseTime + 1,
        IF(_xlpm.Prefix = "సా",
            A319 + TIME(12 + _xlpm.HourPart, _xlpm.MinutePart, 0),
        IF(LEFT(_xlpm.RawData, 1) = "ప",
            A319 + TIME(IF(AND(_xlpm.HourPart &gt;= HOUR(T320), _xlpm.HourPart &lt;= 12), _xlpm.HourPart, _xlpm.HourPart + 12), _xlpm.MinutePart, 0),
            _xlpm.BaseTime
        )))),
    _xlpm.isDateTime, ISNUMBER(DATEVALUE(K318)),
    _xlpm.adjustedResult,
        IF(AND(_xlpm.isDateTime, TEXT(_xlpm.AdjustedTime, "yyyy-MM-dd HH:mm") &lt; K318),
            _xlpm.AdjustedTime + 1,
            _xlpm.AdjustedTime),
    _xlpm.formattedResult, TEXT(_xlpm.adjustedResult, "yyyy-MM-dd HH:mm"),
    _xlpm.formattedResult
))</f>
        <v>2025-01-29 18:51</v>
      </c>
      <c r="L319" s="4">
        <f t="shared" si="162"/>
        <v>0</v>
      </c>
      <c r="M319">
        <f>IF('Raw data'!D319="పూర్తి",1,0)</f>
        <v>0</v>
      </c>
      <c r="N319">
        <f>IFERROR(INDEX(nakshatram!$A$1:$A$27, MATCH('Raw data'!E319, nakshatram!$C$1:$C$27, 0)), "Not Found")</f>
        <v>21</v>
      </c>
      <c r="O319" s="2">
        <f t="shared" si="163"/>
        <v>45685.374768518523</v>
      </c>
      <c r="P319" s="2" t="str">
        <f>IF('Raw data'!F319 = "పూర్తి", "", _xlfn.LET(
    _xlpm.RawData, 'Raw data'!F319,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A319 + TIME(_xlpm.HourPart, _xlpm.MinutePart, 0),
    _xlpm.AdjustedTime,
        IF(_xlpm.Prefix = "రా",
            IF(OR(_xlpm.HourPart=12,_xlpm.HourPart&lt;HOUR(T320)),A319+1,A319) + TIME(IF(_xlpm.HourPart &lt;= HOUR(T320), _xlpm.HourPart, _xlpm.HourPart + 12), _xlpm.MinutePart, 0),
        IF(_xlpm.Prefix = "తె",
            _xlpm.BaseTime + 1,
        IF(_xlpm.Prefix = "సా",
            A319 + TIME(12 + _xlpm.HourPart, _xlpm.MinutePart, 0),
        IF(LEFT(_xlpm.RawData, 1) = "ప",
            A319 + TIME(IF(AND(_xlpm.HourPart &gt;= HOUR(T320), _xlpm.HourPart &lt;= 12), _xlpm.HourPart, _xlpm.HourPart + 12), _xlpm.MinutePart, 0),
            _xlpm.BaseTime
        )))),
    _xlpm.isDateTime, ISNUMBER(DATEVALUE(P318)),
    _xlpm.adjustedResult,
        IF(AND(_xlpm.isDateTime, TEXT(_xlpm.AdjustedTime, "yyyy-MM-dd HH:mm") &lt; P318),
            _xlpm.AdjustedTime + 1,
            _xlpm.AdjustedTime),
    _xlpm.formattedResult, TEXT(_xlpm.adjustedResult, "yyyy-MM-dd HH:mm"),
    _xlpm.formattedResult
))</f>
        <v>2025-01-29 09:08</v>
      </c>
      <c r="Q319" s="4">
        <f t="shared" si="164"/>
        <v>0</v>
      </c>
      <c r="R319">
        <f>IF('Raw data'!F319="పూర్తి",1,0)</f>
        <v>0</v>
      </c>
      <c r="T319" t="str">
        <f>IF('Raw data'!G319="",T318,TEXT(SUBSTITUTE(SUBSTITUTE('Raw data'!G319, "సూ.ఉ.",""),".",":"), "hh:mm:ss"))</f>
        <v>06:38:00</v>
      </c>
      <c r="U319" t="str">
        <f>IF('Raw data'!H319="",U318,TEXT(SUBSTITUTE(SUBSTITUTE('Raw data'!H319, "సూ.అ.",""),".",":") + TIME(12, 0, 0), "hh:mm:ss"))</f>
        <v>17:49:00</v>
      </c>
    </row>
    <row r="320" spans="1:21" x14ac:dyDescent="0.35">
      <c r="A320" s="1">
        <f t="shared" si="155"/>
        <v>45687</v>
      </c>
      <c r="B320">
        <f t="shared" si="156"/>
        <v>38</v>
      </c>
      <c r="C320">
        <f t="shared" si="144"/>
        <v>1</v>
      </c>
      <c r="D320">
        <f t="shared" si="157"/>
        <v>6</v>
      </c>
      <c r="E320">
        <f t="shared" si="158"/>
        <v>1</v>
      </c>
      <c r="F320">
        <f>IFERROR(INDEX(vaaram!$A$1:$A$8, MATCH('Raw data'!B320, vaaram!$D$1:$D$8, 0)), "Not Found")</f>
        <v>5</v>
      </c>
      <c r="G320">
        <f t="shared" si="159"/>
        <v>11</v>
      </c>
      <c r="H320">
        <f t="shared" si="160"/>
        <v>1</v>
      </c>
      <c r="I320">
        <f>IFERROR(INDEX(thidhi!$A$1:$A$16, MATCH('Raw data'!C320, thidhi!$C$1:$C$16, 0)), "Not Found")</f>
        <v>1</v>
      </c>
      <c r="J320" s="2">
        <f t="shared" si="161"/>
        <v>45686.786574074074</v>
      </c>
      <c r="K320" t="str">
        <f>IF('Raw data'!D320 = "పూర్తి", "", _xlfn.LET(
    _xlpm.RawData, 'Raw data'!D320,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A320 + TIME(_xlpm.HourPart, _xlpm.MinutePart, 0),
    _xlpm.AdjustedTime,
        IF(_xlpm.Prefix = "రా",
            IF(OR(_xlpm.HourPart=12,_xlpm.HourPart&lt;HOUR(T321)),A320+1,A320) + TIME(IF(_xlpm.HourPart &lt;= HOUR(T321), _xlpm.HourPart, _xlpm.HourPart + 12), _xlpm.MinutePart, 0),
        IF(_xlpm.Prefix = "తె",
            _xlpm.BaseTime + 1,
        IF(_xlpm.Prefix = "సా",
            A320 + TIME(12 + _xlpm.HourPart, _xlpm.MinutePart, 0),
        IF(LEFT(_xlpm.RawData, 1) = "ప",
            A320 + TIME(IF(AND(_xlpm.HourPart &gt;= HOUR(T321), _xlpm.HourPart &lt;= 12), _xlpm.HourPart, _xlpm.HourPart + 12), _xlpm.MinutePart, 0),
            _xlpm.BaseTime
        )))),
    _xlpm.isDateTime, ISNUMBER(DATEVALUE(K319)),
    _xlpm.adjustedResult,
        IF(AND(_xlpm.isDateTime, TEXT(_xlpm.AdjustedTime, "yyyy-MM-dd HH:mm") &lt; K319),
            _xlpm.AdjustedTime + 1,
            _xlpm.AdjustedTime),
    _xlpm.formattedResult, TEXT(_xlpm.adjustedResult, "yyyy-MM-dd HH:mm"),
    _xlpm.formattedResult
))</f>
        <v>2025-01-30 17:47</v>
      </c>
      <c r="L320" s="4">
        <f t="shared" si="162"/>
        <v>0</v>
      </c>
      <c r="M320">
        <f>IF('Raw data'!D320="పూర్తి",1,0)</f>
        <v>0</v>
      </c>
      <c r="N320">
        <f>IFERROR(INDEX(nakshatram!$A$1:$A$27, MATCH('Raw data'!E320, nakshatram!$C$1:$C$27, 0)), "Not Found")</f>
        <v>22</v>
      </c>
      <c r="O320" s="2">
        <f t="shared" si="163"/>
        <v>45686.381712962968</v>
      </c>
      <c r="P320" s="2" t="str">
        <f>IF('Raw data'!F320 = "పూర్తి", "", _xlfn.LET(
    _xlpm.RawData, 'Raw data'!F320,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A320 + TIME(_xlpm.HourPart, _xlpm.MinutePart, 0),
    _xlpm.AdjustedTime,
        IF(_xlpm.Prefix = "రా",
            IF(OR(_xlpm.HourPart=12,_xlpm.HourPart&lt;HOUR(T321)),A320+1,A320) + TIME(IF(_xlpm.HourPart &lt;= HOUR(T321), _xlpm.HourPart, _xlpm.HourPart + 12), _xlpm.MinutePart, 0),
        IF(_xlpm.Prefix = "తె",
            _xlpm.BaseTime + 1,
        IF(_xlpm.Prefix = "సా",
            A320 + TIME(12 + _xlpm.HourPart, _xlpm.MinutePart, 0),
        IF(LEFT(_xlpm.RawData, 1) = "ప",
            A320 + TIME(IF(AND(_xlpm.HourPart &gt;= HOUR(T321), _xlpm.HourPart &lt;= 12), _xlpm.HourPart, _xlpm.HourPart + 12), _xlpm.MinutePart, 0),
            _xlpm.BaseTime
        )))),
    _xlpm.isDateTime, ISNUMBER(DATEVALUE(P319)),
    _xlpm.adjustedResult,
        IF(AND(_xlpm.isDateTime, TEXT(_xlpm.AdjustedTime, "yyyy-MM-dd HH:mm") &lt; P319),
            _xlpm.AdjustedTime + 1,
            _xlpm.AdjustedTime),
    _xlpm.formattedResult, TEXT(_xlpm.adjustedResult, "yyyy-MM-dd HH:mm"),
    _xlpm.formattedResult
))</f>
        <v>2025-01-30 08:51</v>
      </c>
      <c r="Q320" s="4">
        <f t="shared" si="164"/>
        <v>0</v>
      </c>
      <c r="R320">
        <f>IF('Raw data'!F320="పూర్తి",1,0)</f>
        <v>0</v>
      </c>
      <c r="T320" t="str">
        <f>IF('Raw data'!G320="",T319,TEXT(SUBSTITUTE(SUBSTITUTE('Raw data'!G320, "సూ.ఉ.",""),".",":"), "hh:mm:ss"))</f>
        <v>06:38:00</v>
      </c>
      <c r="U320" t="str">
        <f>IF('Raw data'!H320="",U319,TEXT(SUBSTITUTE(SUBSTITUTE('Raw data'!H320, "సూ.అ.",""),".",":") + TIME(12, 0, 0), "hh:mm:ss"))</f>
        <v>17:50:00</v>
      </c>
    </row>
    <row r="321" spans="1:21" x14ac:dyDescent="0.35">
      <c r="A321" s="1">
        <f t="shared" si="155"/>
        <v>45688</v>
      </c>
      <c r="B321">
        <f t="shared" si="156"/>
        <v>38</v>
      </c>
      <c r="C321">
        <f t="shared" si="144"/>
        <v>1</v>
      </c>
      <c r="D321">
        <f t="shared" si="157"/>
        <v>6</v>
      </c>
      <c r="E321">
        <f t="shared" si="158"/>
        <v>1</v>
      </c>
      <c r="F321">
        <f>IFERROR(INDEX(vaaram!$A$1:$A$8, MATCH('Raw data'!B321, vaaram!$D$1:$D$8, 0)), "Not Found")</f>
        <v>6</v>
      </c>
      <c r="G321">
        <f t="shared" si="159"/>
        <v>11</v>
      </c>
      <c r="H321">
        <f t="shared" si="160"/>
        <v>1</v>
      </c>
      <c r="I321">
        <f>IFERROR(INDEX(thidhi!$A$1:$A$16, MATCH('Raw data'!C321, thidhi!$C$1:$C$16, 0)), "Not Found")</f>
        <v>2</v>
      </c>
      <c r="J321" s="2">
        <f t="shared" si="161"/>
        <v>45687.742129629631</v>
      </c>
      <c r="K321" t="str">
        <f>IF('Raw data'!D321 = "పూర్తి", "", _xlfn.LET(
    _xlpm.RawData, 'Raw data'!D321,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A321 + TIME(_xlpm.HourPart, _xlpm.MinutePart, 0),
    _xlpm.AdjustedTime,
        IF(_xlpm.Prefix = "రా",
            IF(OR(_xlpm.HourPart=12,_xlpm.HourPart&lt;HOUR(T322)),A321+1,A321) + TIME(IF(_xlpm.HourPart &lt;= HOUR(T322), _xlpm.HourPart, _xlpm.HourPart + 12), _xlpm.MinutePart, 0),
        IF(_xlpm.Prefix = "తె",
            _xlpm.BaseTime + 1,
        IF(_xlpm.Prefix = "సా",
            A321 + TIME(12 + _xlpm.HourPart, _xlpm.MinutePart, 0),
        IF(LEFT(_xlpm.RawData, 1) = "ప",
            A321 + TIME(IF(AND(_xlpm.HourPart &gt;= HOUR(T322), _xlpm.HourPart &lt;= 12), _xlpm.HourPart, _xlpm.HourPart + 12), _xlpm.MinutePart, 0),
            _xlpm.BaseTime
        )))),
    _xlpm.isDateTime, ISNUMBER(DATEVALUE(K320)),
    _xlpm.adjustedResult,
        IF(AND(_xlpm.isDateTime, TEXT(_xlpm.AdjustedTime, "yyyy-MM-dd HH:mm") &lt; K320),
            _xlpm.AdjustedTime + 1,
            _xlpm.AdjustedTime),
    _xlpm.formattedResult, TEXT(_xlpm.adjustedResult, "yyyy-MM-dd HH:mm"),
    _xlpm.formattedResult
))</f>
        <v>2025-01-31 16:18</v>
      </c>
      <c r="L321" s="4">
        <f t="shared" si="162"/>
        <v>0</v>
      </c>
      <c r="M321">
        <f>IF('Raw data'!D321="పూర్తి",1,0)</f>
        <v>0</v>
      </c>
      <c r="N321">
        <f>IFERROR(INDEX(nakshatram!$A$1:$A$27, MATCH('Raw data'!E321, nakshatram!$C$1:$C$27, 0)), "Not Found")</f>
        <v>23</v>
      </c>
      <c r="O321" s="2">
        <f t="shared" si="163"/>
        <v>45687.36990740741</v>
      </c>
      <c r="P321" s="2" t="str">
        <f>IF('Raw data'!F321 = "పూర్తి", "", _xlfn.LET(
    _xlpm.RawData, 'Raw data'!F321,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A321 + TIME(_xlpm.HourPart, _xlpm.MinutePart, 0),
    _xlpm.AdjustedTime,
        IF(_xlpm.Prefix = "రా",
            IF(OR(_xlpm.HourPart=12,_xlpm.HourPart&lt;HOUR(T322)),A321+1,A321) + TIME(IF(_xlpm.HourPart &lt;= HOUR(T322), _xlpm.HourPart, _xlpm.HourPart + 12), _xlpm.MinutePart, 0),
        IF(_xlpm.Prefix = "తె",
            _xlpm.BaseTime + 1,
        IF(_xlpm.Prefix = "సా",
            A321 + TIME(12 + _xlpm.HourPart, _xlpm.MinutePart, 0),
        IF(LEFT(_xlpm.RawData, 1) = "ప",
            A321 + TIME(IF(AND(_xlpm.HourPart &gt;= HOUR(T322), _xlpm.HourPart &lt;= 12), _xlpm.HourPart, _xlpm.HourPart + 12), _xlpm.MinutePart, 0),
            _xlpm.BaseTime
        )))),
    _xlpm.isDateTime, ISNUMBER(DATEVALUE(P320)),
    _xlpm.adjustedResult,
        IF(AND(_xlpm.isDateTime, TEXT(_xlpm.AdjustedTime, "yyyy-MM-dd HH:mm") &lt; P320),
            _xlpm.AdjustedTime + 1,
            _xlpm.AdjustedTime),
    _xlpm.formattedResult, TEXT(_xlpm.adjustedResult, "yyyy-MM-dd HH:mm"),
    _xlpm.formattedResult
))</f>
        <v>2025-01-31 08:09</v>
      </c>
      <c r="Q321" s="4">
        <f t="shared" si="164"/>
        <v>0</v>
      </c>
      <c r="R321">
        <f>IF('Raw data'!F321="పూర్తి",1,0)</f>
        <v>0</v>
      </c>
      <c r="T321" t="str">
        <f>IF('Raw data'!G321="",T320,TEXT(SUBSTITUTE(SUBSTITUTE('Raw data'!G321, "సూ.ఉ.",""),".",":"), "hh:mm:ss"))</f>
        <v>06:38:00</v>
      </c>
      <c r="U321" t="str">
        <f>IF('Raw data'!H321="",U320,TEXT(SUBSTITUTE(SUBSTITUTE('Raw data'!H321, "సూ.అ.",""),".",":") + TIME(12, 0, 0), "hh:mm:ss"))</f>
        <v>17:50:00</v>
      </c>
    </row>
    <row r="322" spans="1:21" x14ac:dyDescent="0.35">
      <c r="A322" s="1">
        <f t="shared" si="155"/>
        <v>45689</v>
      </c>
      <c r="B322">
        <f t="shared" si="156"/>
        <v>38</v>
      </c>
      <c r="C322">
        <f t="shared" si="144"/>
        <v>1</v>
      </c>
      <c r="D322">
        <f t="shared" si="157"/>
        <v>6</v>
      </c>
      <c r="E322">
        <f t="shared" si="158"/>
        <v>2</v>
      </c>
      <c r="F322">
        <f>IFERROR(INDEX(vaaram!$A$1:$A$8, MATCH('Raw data'!B322, vaaram!$D$1:$D$8, 0)), "Not Found")</f>
        <v>7</v>
      </c>
      <c r="G322">
        <f t="shared" si="159"/>
        <v>11</v>
      </c>
      <c r="H322">
        <f t="shared" si="160"/>
        <v>1</v>
      </c>
      <c r="I322">
        <f>IFERROR(INDEX(thidhi!$A$1:$A$16, MATCH('Raw data'!C322, thidhi!$C$1:$C$16, 0)), "Not Found")</f>
        <v>3</v>
      </c>
      <c r="J322" s="2">
        <f t="shared" si="161"/>
        <v>45688.680324074077</v>
      </c>
      <c r="K322" t="str">
        <f>IF('Raw data'!D322 = "పూర్తి", "", _xlfn.LET(
    _xlpm.RawData, 'Raw data'!D322,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A322 + TIME(_xlpm.HourPart, _xlpm.MinutePart, 0),
    _xlpm.AdjustedTime,
        IF(_xlpm.Prefix = "రా",
            IF(OR(_xlpm.HourPart=12,_xlpm.HourPart&lt;HOUR(T323)),A322+1,A322) + TIME(IF(_xlpm.HourPart &lt;= HOUR(T323), _xlpm.HourPart, _xlpm.HourPart + 12), _xlpm.MinutePart, 0),
        IF(_xlpm.Prefix = "తె",
            _xlpm.BaseTime + 1,
        IF(_xlpm.Prefix = "సా",
            A322 + TIME(12 + _xlpm.HourPart, _xlpm.MinutePart, 0),
        IF(LEFT(_xlpm.RawData, 1) = "ప",
            A322 + TIME(IF(AND(_xlpm.HourPart &gt;= HOUR(T323), _xlpm.HourPart &lt;= 12), _xlpm.HourPart, _xlpm.HourPart + 12), _xlpm.MinutePart, 0),
            _xlpm.BaseTime
        )))),
    _xlpm.isDateTime, ISNUMBER(DATEVALUE(K321)),
    _xlpm.adjustedResult,
        IF(AND(_xlpm.isDateTime, TEXT(_xlpm.AdjustedTime, "yyyy-MM-dd HH:mm") &lt; K321),
            _xlpm.AdjustedTime + 1,
            _xlpm.AdjustedTime),
    _xlpm.formattedResult, TEXT(_xlpm.adjustedResult, "yyyy-MM-dd HH:mm"),
    _xlpm.formattedResult
))</f>
        <v>2025-02-01 14:30</v>
      </c>
      <c r="L322" s="4">
        <f t="shared" si="162"/>
        <v>0</v>
      </c>
      <c r="M322">
        <f>IF('Raw data'!D322="పూర్తి",1,0)</f>
        <v>0</v>
      </c>
      <c r="N322">
        <f>IFERROR(INDEX(nakshatram!$A$1:$A$27, MATCH('Raw data'!E322, nakshatram!$C$1:$C$27, 0)), "Not Found")</f>
        <v>24</v>
      </c>
      <c r="O322" s="2">
        <f t="shared" si="163"/>
        <v>45688.340740740743</v>
      </c>
      <c r="P322" s="2" t="str">
        <f>IF('Raw data'!F322 = "పూర్తి", "", _xlfn.LET(
    _xlpm.RawData, 'Raw data'!F322,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A322 + TIME(_xlpm.HourPart, _xlpm.MinutePart, 0),
    _xlpm.AdjustedTime,
        IF(_xlpm.Prefix = "రా",
            IF(OR(_xlpm.HourPart=12,_xlpm.HourPart&lt;HOUR(T323)),A322+1,A322) + TIME(IF(_xlpm.HourPart &lt;= HOUR(T323), _xlpm.HourPart, _xlpm.HourPart + 12), _xlpm.MinutePart, 0),
        IF(_xlpm.Prefix = "తె",
            _xlpm.BaseTime + 1,
        IF(_xlpm.Prefix = "సా",
            A322 + TIME(12 + _xlpm.HourPart, _xlpm.MinutePart, 0),
        IF(LEFT(_xlpm.RawData, 1) = "ప",
            A322 + TIME(IF(AND(_xlpm.HourPart &gt;= HOUR(T323), _xlpm.HourPart &lt;= 12), _xlpm.HourPart, _xlpm.HourPart + 12), _xlpm.MinutePart, 0),
            _xlpm.BaseTime
        )))),
    _xlpm.isDateTime, ISNUMBER(DATEVALUE(P321)),
    _xlpm.adjustedResult,
        IF(AND(_xlpm.isDateTime, TEXT(_xlpm.AdjustedTime, "yyyy-MM-dd HH:mm") &lt; P321),
            _xlpm.AdjustedTime + 1,
            _xlpm.AdjustedTime),
    _xlpm.formattedResult, TEXT(_xlpm.adjustedResult, "yyyy-MM-dd HH:mm"),
    _xlpm.formattedResult
))</f>
        <v>2025-02-01 07:06</v>
      </c>
      <c r="Q322" s="4">
        <f t="shared" si="164"/>
        <v>1</v>
      </c>
      <c r="R322">
        <f>IF('Raw data'!F322="పూర్తి",1,0)</f>
        <v>0</v>
      </c>
      <c r="T322" t="str">
        <f>IF('Raw data'!G322="",T321,TEXT(SUBSTITUTE(SUBSTITUTE('Raw data'!G322, "సూ.ఉ.",""),".",":"), "hh:mm:ss"))</f>
        <v>06:38:00</v>
      </c>
      <c r="U322" t="str">
        <f>IF('Raw data'!H322="",U321,TEXT(SUBSTITUTE(SUBSTITUTE('Raw data'!H322, "సూ.అ.",""),".",":") + TIME(12, 0, 0), "hh:mm:ss"))</f>
        <v>17:50:00</v>
      </c>
    </row>
    <row r="323" spans="1:21" x14ac:dyDescent="0.35">
      <c r="A323" s="1">
        <f t="shared" si="155"/>
        <v>45689</v>
      </c>
      <c r="B323">
        <f t="shared" si="156"/>
        <v>38</v>
      </c>
      <c r="C323">
        <f t="shared" si="144"/>
        <v>1</v>
      </c>
      <c r="D323">
        <f t="shared" si="157"/>
        <v>6</v>
      </c>
      <c r="E323">
        <f t="shared" si="158"/>
        <v>2</v>
      </c>
      <c r="F323">
        <f>IFERROR(INDEX(vaaram!$A$1:$A$8, MATCH('Raw data'!B323, vaaram!$D$1:$D$8, 0)), "Not Found")</f>
        <v>7</v>
      </c>
      <c r="G323">
        <f t="shared" si="159"/>
        <v>11</v>
      </c>
      <c r="H323">
        <f t="shared" si="160"/>
        <v>1</v>
      </c>
      <c r="I323">
        <f>IFERROR(INDEX(thidhi!$A$1:$A$16, MATCH('Raw data'!C323, thidhi!$C$1:$C$16, 0)), "Not Found")</f>
        <v>3</v>
      </c>
      <c r="J323" s="2">
        <f t="shared" si="161"/>
        <v>45688.680324074077</v>
      </c>
      <c r="K323" t="str">
        <f>IF('Raw data'!D323 = "పూర్తి", "", _xlfn.LET(
    _xlpm.RawData, 'Raw data'!D323,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A323 + TIME(_xlpm.HourPart, _xlpm.MinutePart, 0),
    _xlpm.AdjustedTime,
        IF(_xlpm.Prefix = "రా",
            IF(OR(_xlpm.HourPart=12,_xlpm.HourPart&lt;HOUR(T324)),A323+1,A323) + TIME(IF(_xlpm.HourPart &lt;= HOUR(T324), _xlpm.HourPart, _xlpm.HourPart + 12), _xlpm.MinutePart, 0),
        IF(_xlpm.Prefix = "తె",
            _xlpm.BaseTime + 1,
        IF(_xlpm.Prefix = "సా",
            A323 + TIME(12 + _xlpm.HourPart, _xlpm.MinutePart, 0),
        IF(LEFT(_xlpm.RawData, 1) = "ప",
            A323 + TIME(IF(AND(_xlpm.HourPart &gt;= HOUR(T324), _xlpm.HourPart &lt;= 12), _xlpm.HourPart, _xlpm.HourPart + 12), _xlpm.MinutePart, 0),
            _xlpm.BaseTime
        )))),
    _xlpm.isDateTime, ISNUMBER(DATEVALUE(K322)),
    _xlpm.adjustedResult,
        IF(AND(_xlpm.isDateTime, TEXT(_xlpm.AdjustedTime, "yyyy-MM-dd HH:mm") &lt; K322),
            _xlpm.AdjustedTime + 1,
            _xlpm.AdjustedTime),
    _xlpm.formattedResult, TEXT(_xlpm.adjustedResult, "yyyy-MM-dd HH:mm"),
    _xlpm.formattedResult
))</f>
        <v>2025-02-01 14:30</v>
      </c>
      <c r="L323" s="4">
        <f t="shared" si="162"/>
        <v>0</v>
      </c>
      <c r="M323">
        <f>IF('Raw data'!D323="పూర్తి",1,0)</f>
        <v>0</v>
      </c>
      <c r="N323">
        <f>IFERROR(INDEX(nakshatram!$A$1:$A$27, MATCH('Raw data'!E323, nakshatram!$C$1:$C$27, 0)), "Not Found")</f>
        <v>25</v>
      </c>
      <c r="O323" s="2">
        <f t="shared" si="163"/>
        <v>45689.296990740739</v>
      </c>
      <c r="P323" s="2" t="str">
        <f>IF('Raw data'!F323 = "పూర్తి", "", _xlfn.LET(
    _xlpm.RawData, 'Raw data'!F323,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A323 + TIME(_xlpm.HourPart, _xlpm.MinutePart, 0),
    _xlpm.AdjustedTime,
        IF(_xlpm.Prefix = "రా",
            IF(OR(_xlpm.HourPart=12,_xlpm.HourPart&lt;HOUR(T324)),A323+1,A323) + TIME(IF(_xlpm.HourPart &lt;= HOUR(T324), _xlpm.HourPart, _xlpm.HourPart + 12), _xlpm.MinutePart, 0),
        IF(_xlpm.Prefix = "తె",
            _xlpm.BaseTime + 1,
        IF(_xlpm.Prefix = "సా",
            A323 + TIME(12 + _xlpm.HourPart, _xlpm.MinutePart, 0),
        IF(LEFT(_xlpm.RawData, 1) = "ప",
            A323 + TIME(IF(AND(_xlpm.HourPart &gt;= HOUR(T324), _xlpm.HourPart &lt;= 12), _xlpm.HourPart, _xlpm.HourPart + 12), _xlpm.MinutePart, 0),
            _xlpm.BaseTime
        )))),
    _xlpm.isDateTime, ISNUMBER(DATEVALUE(P322)),
    _xlpm.adjustedResult,
        IF(AND(_xlpm.isDateTime, TEXT(_xlpm.AdjustedTime, "yyyy-MM-dd HH:mm") &lt; P322),
            _xlpm.AdjustedTime + 1,
            _xlpm.AdjustedTime),
    _xlpm.formattedResult, TEXT(_xlpm.adjustedResult, "yyyy-MM-dd HH:mm"),
    _xlpm.formattedResult
))</f>
        <v>2025-02-02 05:45</v>
      </c>
      <c r="Q323" s="4">
        <f t="shared" si="164"/>
        <v>0</v>
      </c>
      <c r="R323">
        <f>IF('Raw data'!F323="పూర్తి",1,0)</f>
        <v>0</v>
      </c>
      <c r="T323" t="str">
        <f>IF('Raw data'!G323="",T322,TEXT(SUBSTITUTE(SUBSTITUTE('Raw data'!G323, "సూ.ఉ.",""),".",":"), "hh:mm:ss"))</f>
        <v>06:38:00</v>
      </c>
      <c r="U323" t="str">
        <f>IF('Raw data'!H323="",U322,TEXT(SUBSTITUTE(SUBSTITUTE('Raw data'!H323, "సూ.అ.",""),".",":") + TIME(12, 0, 0), "hh:mm:ss"))</f>
        <v>17:50:00</v>
      </c>
    </row>
    <row r="324" spans="1:21" x14ac:dyDescent="0.35">
      <c r="A324" s="1">
        <f t="shared" si="155"/>
        <v>45690</v>
      </c>
      <c r="B324">
        <f t="shared" si="156"/>
        <v>38</v>
      </c>
      <c r="C324">
        <f t="shared" ref="C324:C384" si="165">C323</f>
        <v>1</v>
      </c>
      <c r="D324">
        <f t="shared" si="157"/>
        <v>6</v>
      </c>
      <c r="E324">
        <f t="shared" si="158"/>
        <v>2</v>
      </c>
      <c r="F324">
        <f>IFERROR(INDEX(vaaram!$A$1:$A$8, MATCH('Raw data'!B324, vaaram!$D$1:$D$8, 0)), "Not Found")</f>
        <v>1</v>
      </c>
      <c r="G324">
        <f t="shared" si="159"/>
        <v>11</v>
      </c>
      <c r="H324">
        <f t="shared" si="160"/>
        <v>1</v>
      </c>
      <c r="I324">
        <f>IFERROR(INDEX(thidhi!$A$1:$A$16, MATCH('Raw data'!C324, thidhi!$C$1:$C$16, 0)), "Not Found")</f>
        <v>4</v>
      </c>
      <c r="J324" s="2">
        <f t="shared" si="161"/>
        <v>45689.605324074073</v>
      </c>
      <c r="K324" t="str">
        <f>IF('Raw data'!D324 = "పూర్తి", "", _xlfn.LET(
    _xlpm.RawData, 'Raw data'!D324,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A324 + TIME(_xlpm.HourPart, _xlpm.MinutePart, 0),
    _xlpm.AdjustedTime,
        IF(_xlpm.Prefix = "రా",
            IF(OR(_xlpm.HourPart=12,_xlpm.HourPart&lt;HOUR(T325)),A324+1,A324) + TIME(IF(_xlpm.HourPart &lt;= HOUR(T325), _xlpm.HourPart, _xlpm.HourPart + 12), _xlpm.MinutePart, 0),
        IF(_xlpm.Prefix = "తె",
            _xlpm.BaseTime + 1,
        IF(_xlpm.Prefix = "సా",
            A324 + TIME(12 + _xlpm.HourPart, _xlpm.MinutePart, 0),
        IF(LEFT(_xlpm.RawData, 1) = "ప",
            A324 + TIME(IF(AND(_xlpm.HourPart &gt;= HOUR(T325), _xlpm.HourPart &lt;= 12), _xlpm.HourPart, _xlpm.HourPart + 12), _xlpm.MinutePart, 0),
            _xlpm.BaseTime
        )))),
    _xlpm.isDateTime, ISNUMBER(DATEVALUE(K323)),
    _xlpm.adjustedResult,
        IF(AND(_xlpm.isDateTime, TEXT(_xlpm.AdjustedTime, "yyyy-MM-dd HH:mm") &lt; K323),
            _xlpm.AdjustedTime + 1,
            _xlpm.AdjustedTime),
    _xlpm.formattedResult, TEXT(_xlpm.adjustedResult, "yyyy-MM-dd HH:mm"),
    _xlpm.formattedResult
))</f>
        <v>2025-02-02 12:27</v>
      </c>
      <c r="L324" s="4">
        <f t="shared" si="162"/>
        <v>0</v>
      </c>
      <c r="M324">
        <f>IF('Raw data'!D324="పూర్తి",1,0)</f>
        <v>0</v>
      </c>
      <c r="N324">
        <f>IFERROR(INDEX(nakshatram!$A$1:$A$27, MATCH('Raw data'!E324, nakshatram!$C$1:$C$27, 0)), "Not Found")</f>
        <v>26</v>
      </c>
      <c r="O324" s="2">
        <f t="shared" si="163"/>
        <v>45690.240740740745</v>
      </c>
      <c r="P324" s="2" t="str">
        <f>IF('Raw data'!F324 = "పూర్తి", "", _xlfn.LET(
    _xlpm.RawData, 'Raw data'!F324,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A324 + TIME(_xlpm.HourPart, _xlpm.MinutePart, 0),
    _xlpm.AdjustedTime,
        IF(_xlpm.Prefix = "రా",
            IF(OR(_xlpm.HourPart=12,_xlpm.HourPart&lt;HOUR(T325)),A324+1,A324) + TIME(IF(_xlpm.HourPart &lt;= HOUR(T325), _xlpm.HourPart, _xlpm.HourPart + 12), _xlpm.MinutePart, 0),
        IF(_xlpm.Prefix = "తె",
            _xlpm.BaseTime + 1,
        IF(_xlpm.Prefix = "సా",
            A324 + TIME(12 + _xlpm.HourPart, _xlpm.MinutePart, 0),
        IF(LEFT(_xlpm.RawData, 1) = "ప",
            A324 + TIME(IF(AND(_xlpm.HourPart &gt;= HOUR(T325), _xlpm.HourPart &lt;= 12), _xlpm.HourPart, _xlpm.HourPart + 12), _xlpm.MinutePart, 0),
            _xlpm.BaseTime
        )))),
    _xlpm.isDateTime, ISNUMBER(DATEVALUE(P323)),
    _xlpm.adjustedResult,
        IF(AND(_xlpm.isDateTime, TEXT(_xlpm.AdjustedTime, "yyyy-MM-dd HH:mm") &lt; P323),
            _xlpm.AdjustedTime + 1,
            _xlpm.AdjustedTime),
    _xlpm.formattedResult, TEXT(_xlpm.adjustedResult, "yyyy-MM-dd HH:mm"),
    _xlpm.formattedResult
))</f>
        <v>2025-02-03 04:14</v>
      </c>
      <c r="Q324" s="4">
        <f t="shared" si="164"/>
        <v>0</v>
      </c>
      <c r="R324">
        <f>IF('Raw data'!F324="పూర్తి",1,0)</f>
        <v>0</v>
      </c>
      <c r="T324" t="str">
        <f>IF('Raw data'!G324="",T323,TEXT(SUBSTITUTE(SUBSTITUTE('Raw data'!G324, "సూ.ఉ.",""),".",":"), "hh:mm:ss"))</f>
        <v>06:36:00</v>
      </c>
      <c r="U324" t="str">
        <f>IF('Raw data'!H324="",U323,TEXT(SUBSTITUTE(SUBSTITUTE('Raw data'!H324, "సూ.అ.",""),".",":") + TIME(12, 0, 0), "hh:mm:ss"))</f>
        <v>17:51:00</v>
      </c>
    </row>
    <row r="325" spans="1:21" x14ac:dyDescent="0.35">
      <c r="A325" s="1">
        <f t="shared" si="155"/>
        <v>45691</v>
      </c>
      <c r="B325">
        <f t="shared" si="156"/>
        <v>38</v>
      </c>
      <c r="C325">
        <f t="shared" si="165"/>
        <v>1</v>
      </c>
      <c r="D325">
        <f t="shared" si="157"/>
        <v>6</v>
      </c>
      <c r="E325">
        <f t="shared" si="158"/>
        <v>2</v>
      </c>
      <c r="F325">
        <f>IFERROR(INDEX(vaaram!$A$1:$A$8, MATCH('Raw data'!B325, vaaram!$D$1:$D$8, 0)), "Not Found")</f>
        <v>2</v>
      </c>
      <c r="G325">
        <f t="shared" si="159"/>
        <v>11</v>
      </c>
      <c r="H325">
        <f t="shared" si="160"/>
        <v>1</v>
      </c>
      <c r="I325">
        <f>IFERROR(INDEX(thidhi!$A$1:$A$16, MATCH('Raw data'!C325, thidhi!$C$1:$C$16, 0)), "Not Found")</f>
        <v>5</v>
      </c>
      <c r="J325" s="2">
        <f t="shared" si="161"/>
        <v>45690.519907407412</v>
      </c>
      <c r="K325" t="str">
        <f>IF('Raw data'!D325 = "పూర్తి", "", _xlfn.LET(
    _xlpm.RawData, 'Raw data'!D325,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A325 + TIME(_xlpm.HourPart, _xlpm.MinutePart, 0),
    _xlpm.AdjustedTime,
        IF(_xlpm.Prefix = "రా",
            IF(OR(_xlpm.HourPart=12,_xlpm.HourPart&lt;HOUR(T326)),A325+1,A325) + TIME(IF(_xlpm.HourPart &lt;= HOUR(T326), _xlpm.HourPart, _xlpm.HourPart + 12), _xlpm.MinutePart, 0),
        IF(_xlpm.Prefix = "తె",
            _xlpm.BaseTime + 1,
        IF(_xlpm.Prefix = "సా",
            A325 + TIME(12 + _xlpm.HourPart, _xlpm.MinutePart, 0),
        IF(LEFT(_xlpm.RawData, 1) = "ప",
            A325 + TIME(IF(AND(_xlpm.HourPart &gt;= HOUR(T326), _xlpm.HourPart &lt;= 12), _xlpm.HourPart, _xlpm.HourPart + 12), _xlpm.MinutePart, 0),
            _xlpm.BaseTime
        )))),
    _xlpm.isDateTime, ISNUMBER(DATEVALUE(K324)),
    _xlpm.adjustedResult,
        IF(AND(_xlpm.isDateTime, TEXT(_xlpm.AdjustedTime, "yyyy-MM-dd HH:mm") &lt; K324),
            _xlpm.AdjustedTime + 1,
            _xlpm.AdjustedTime),
    _xlpm.formattedResult, TEXT(_xlpm.adjustedResult, "yyyy-MM-dd HH:mm"),
    _xlpm.formattedResult
))</f>
        <v>2025-02-03 10:13</v>
      </c>
      <c r="L325" s="4">
        <f t="shared" si="162"/>
        <v>0</v>
      </c>
      <c r="M325">
        <f>IF('Raw data'!D325="పూర్తి",1,0)</f>
        <v>0</v>
      </c>
      <c r="N325">
        <f>IFERROR(INDEX(nakshatram!$A$1:$A$27, MATCH('Raw data'!E325, nakshatram!$C$1:$C$27, 0)), "Not Found")</f>
        <v>27</v>
      </c>
      <c r="O325" s="2">
        <f t="shared" si="163"/>
        <v>45691.177546296298</v>
      </c>
      <c r="P325" s="2" t="str">
        <f>IF('Raw data'!F325 = "పూర్తి", "", _xlfn.LET(
    _xlpm.RawData, 'Raw data'!F325,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A325 + TIME(_xlpm.HourPart, _xlpm.MinutePart, 0),
    _xlpm.AdjustedTime,
        IF(_xlpm.Prefix = "రా",
            IF(OR(_xlpm.HourPart=12,_xlpm.HourPart&lt;HOUR(T326)),A325+1,A325) + TIME(IF(_xlpm.HourPart &lt;= HOUR(T326), _xlpm.HourPart, _xlpm.HourPart + 12), _xlpm.MinutePart, 0),
        IF(_xlpm.Prefix = "తె",
            _xlpm.BaseTime + 1,
        IF(_xlpm.Prefix = "సా",
            A325 + TIME(12 + _xlpm.HourPart, _xlpm.MinutePart, 0),
        IF(LEFT(_xlpm.RawData, 1) = "ప",
            A325 + TIME(IF(AND(_xlpm.HourPart &gt;= HOUR(T326), _xlpm.HourPart &lt;= 12), _xlpm.HourPart, _xlpm.HourPart + 12), _xlpm.MinutePart, 0),
            _xlpm.BaseTime
        )))),
    _xlpm.isDateTime, ISNUMBER(DATEVALUE(P324)),
    _xlpm.adjustedResult,
        IF(AND(_xlpm.isDateTime, TEXT(_xlpm.AdjustedTime, "yyyy-MM-dd HH:mm") &lt; P324),
            _xlpm.AdjustedTime + 1,
            _xlpm.AdjustedTime),
    _xlpm.formattedResult, TEXT(_xlpm.adjustedResult, "yyyy-MM-dd HH:mm"),
    _xlpm.formattedResult
))</f>
        <v>2025-02-04 02:38</v>
      </c>
      <c r="Q325" s="4">
        <f t="shared" si="164"/>
        <v>0</v>
      </c>
      <c r="R325">
        <f>IF('Raw data'!F325="పూర్తి",1,0)</f>
        <v>0</v>
      </c>
      <c r="T325" t="str">
        <f>IF('Raw data'!G325="",T324,TEXT(SUBSTITUTE(SUBSTITUTE('Raw data'!G325, "సూ.ఉ.",""),".",":"), "hh:mm:ss"))</f>
        <v>06:36:00</v>
      </c>
      <c r="U325" t="str">
        <f>IF('Raw data'!H325="",U324,TEXT(SUBSTITUTE(SUBSTITUTE('Raw data'!H325, "సూ.అ.",""),".",":") + TIME(12, 0, 0), "hh:mm:ss"))</f>
        <v>17:52:00</v>
      </c>
    </row>
    <row r="326" spans="1:21" x14ac:dyDescent="0.35">
      <c r="A326" s="1">
        <f t="shared" si="155"/>
        <v>45692</v>
      </c>
      <c r="B326">
        <f t="shared" si="156"/>
        <v>38</v>
      </c>
      <c r="C326">
        <f t="shared" si="165"/>
        <v>1</v>
      </c>
      <c r="D326">
        <f t="shared" si="157"/>
        <v>6</v>
      </c>
      <c r="E326">
        <f t="shared" si="158"/>
        <v>2</v>
      </c>
      <c r="F326">
        <f>IFERROR(INDEX(vaaram!$A$1:$A$8, MATCH('Raw data'!B326, vaaram!$D$1:$D$8, 0)), "Not Found")</f>
        <v>3</v>
      </c>
      <c r="G326">
        <f t="shared" si="159"/>
        <v>11</v>
      </c>
      <c r="H326">
        <f t="shared" si="160"/>
        <v>1</v>
      </c>
      <c r="I326">
        <f>IFERROR(INDEX(thidhi!$A$1:$A$16, MATCH('Raw data'!C326, thidhi!$C$1:$C$16, 0)), "Not Found")</f>
        <v>6</v>
      </c>
      <c r="J326" s="2">
        <f t="shared" si="161"/>
        <v>45691.426851851851</v>
      </c>
      <c r="K326" t="str">
        <f>IF('Raw data'!D326 = "పూర్తి", "", _xlfn.LET(
    _xlpm.RawData, 'Raw data'!D326,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A326 + TIME(_xlpm.HourPart, _xlpm.MinutePart, 0),
    _xlpm.AdjustedTime,
        IF(_xlpm.Prefix = "రా",
            IF(OR(_xlpm.HourPart=12,_xlpm.HourPart&lt;HOUR(T327)),A326+1,A326) + TIME(IF(_xlpm.HourPart &lt;= HOUR(T327), _xlpm.HourPart, _xlpm.HourPart + 12), _xlpm.MinutePart, 0),
        IF(_xlpm.Prefix = "తె",
            _xlpm.BaseTime + 1,
        IF(_xlpm.Prefix = "సా",
            A326 + TIME(12 + _xlpm.HourPart, _xlpm.MinutePart, 0),
        IF(LEFT(_xlpm.RawData, 1) = "ప",
            A326 + TIME(IF(AND(_xlpm.HourPart &gt;= HOUR(T327), _xlpm.HourPart &lt;= 12), _xlpm.HourPart, _xlpm.HourPart + 12), _xlpm.MinutePart, 0),
            _xlpm.BaseTime
        )))),
    _xlpm.isDateTime, ISNUMBER(DATEVALUE(K325)),
    _xlpm.adjustedResult,
        IF(AND(_xlpm.isDateTime, TEXT(_xlpm.AdjustedTime, "yyyy-MM-dd HH:mm") &lt; K325),
            _xlpm.AdjustedTime + 1,
            _xlpm.AdjustedTime),
    _xlpm.formattedResult, TEXT(_xlpm.adjustedResult, "yyyy-MM-dd HH:mm"),
    _xlpm.formattedResult
))</f>
        <v>2025-02-04 07:53</v>
      </c>
      <c r="L326" s="4">
        <f t="shared" si="162"/>
        <v>1</v>
      </c>
      <c r="M326">
        <f>IF('Raw data'!D326="పూర్తి",1,0)</f>
        <v>0</v>
      </c>
      <c r="N326">
        <f>IFERROR(INDEX(nakshatram!$A$1:$A$27, MATCH('Raw data'!E326, nakshatram!$C$1:$C$27, 0)), "Not Found")</f>
        <v>1</v>
      </c>
      <c r="O326" s="2">
        <f t="shared" si="163"/>
        <v>45692.110879629632</v>
      </c>
      <c r="P326" s="2" t="str">
        <f>IF('Raw data'!F326 = "పూర్తి", "", _xlfn.LET(
    _xlpm.RawData, 'Raw data'!F326,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A326 + TIME(_xlpm.HourPart, _xlpm.MinutePart, 0),
    _xlpm.AdjustedTime,
        IF(_xlpm.Prefix = "రా",
            IF(OR(_xlpm.HourPart=12,_xlpm.HourPart&lt;HOUR(T327)),A326+1,A326) + TIME(IF(_xlpm.HourPart &lt;= HOUR(T327), _xlpm.HourPart, _xlpm.HourPart + 12), _xlpm.MinutePart, 0),
        IF(_xlpm.Prefix = "తె",
            _xlpm.BaseTime + 1,
        IF(_xlpm.Prefix = "సా",
            A326 + TIME(12 + _xlpm.HourPart, _xlpm.MinutePart, 0),
        IF(LEFT(_xlpm.RawData, 1) = "ప",
            A326 + TIME(IF(AND(_xlpm.HourPart &gt;= HOUR(T327), _xlpm.HourPart &lt;= 12), _xlpm.HourPart, _xlpm.HourPart + 12), _xlpm.MinutePart, 0),
            _xlpm.BaseTime
        )))),
    _xlpm.isDateTime, ISNUMBER(DATEVALUE(P325)),
    _xlpm.adjustedResult,
        IF(AND(_xlpm.isDateTime, TEXT(_xlpm.AdjustedTime, "yyyy-MM-dd HH:mm") &lt; P325),
            _xlpm.AdjustedTime + 1,
            _xlpm.AdjustedTime),
    _xlpm.formattedResult, TEXT(_xlpm.adjustedResult, "yyyy-MM-dd HH:mm"),
    _xlpm.formattedResult
))</f>
        <v>2025-02-05 00:58</v>
      </c>
      <c r="Q326" s="4">
        <f t="shared" si="164"/>
        <v>0</v>
      </c>
      <c r="R326">
        <f>IF('Raw data'!F326="పూర్తి",1,0)</f>
        <v>0</v>
      </c>
      <c r="T326" t="str">
        <f>IF('Raw data'!G326="",T325,TEXT(SUBSTITUTE(SUBSTITUTE('Raw data'!G326, "సూ.ఉ.",""),".",":"), "hh:mm:ss"))</f>
        <v>06:36:00</v>
      </c>
      <c r="U326" t="str">
        <f>IF('Raw data'!H326="",U325,TEXT(SUBSTITUTE(SUBSTITUTE('Raw data'!H326, "సూ.అ.",""),".",":") + TIME(12, 0, 0), "hh:mm:ss"))</f>
        <v>17:53:00</v>
      </c>
    </row>
    <row r="327" spans="1:21" x14ac:dyDescent="0.35">
      <c r="A327" s="1">
        <f t="shared" si="155"/>
        <v>45692</v>
      </c>
      <c r="B327">
        <f t="shared" si="156"/>
        <v>38</v>
      </c>
      <c r="C327">
        <f t="shared" si="165"/>
        <v>1</v>
      </c>
      <c r="D327">
        <f t="shared" si="157"/>
        <v>6</v>
      </c>
      <c r="E327">
        <f t="shared" si="158"/>
        <v>2</v>
      </c>
      <c r="F327">
        <f>IFERROR(INDEX(vaaram!$A$1:$A$8, MATCH('Raw data'!B327, vaaram!$D$1:$D$8, 0)), "Not Found")</f>
        <v>3</v>
      </c>
      <c r="G327">
        <f t="shared" si="159"/>
        <v>11</v>
      </c>
      <c r="H327">
        <f t="shared" si="160"/>
        <v>1</v>
      </c>
      <c r="I327">
        <f>IFERROR(INDEX(thidhi!$A$1:$A$16, MATCH('Raw data'!C327, thidhi!$C$1:$C$16, 0)), "Not Found")</f>
        <v>7</v>
      </c>
      <c r="J327" s="2">
        <f t="shared" si="161"/>
        <v>45692.329629629632</v>
      </c>
      <c r="K327" t="str">
        <f>IF('Raw data'!D327 = "పూర్తి", "", _xlfn.LET(
    _xlpm.RawData, 'Raw data'!D327,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A327 + TIME(_xlpm.HourPart, _xlpm.MinutePart, 0),
    _xlpm.AdjustedTime,
        IF(_xlpm.Prefix = "రా",
            IF(OR(_xlpm.HourPart=12,_xlpm.HourPart&lt;HOUR(T328)),A327+1,A327) + TIME(IF(_xlpm.HourPart &lt;= HOUR(T328), _xlpm.HourPart, _xlpm.HourPart + 12), _xlpm.MinutePart, 0),
        IF(_xlpm.Prefix = "తె",
            _xlpm.BaseTime + 1,
        IF(_xlpm.Prefix = "సా",
            A327 + TIME(12 + _xlpm.HourPart, _xlpm.MinutePart, 0),
        IF(LEFT(_xlpm.RawData, 1) = "ప",
            A327 + TIME(IF(AND(_xlpm.HourPart &gt;= HOUR(T328), _xlpm.HourPart &lt;= 12), _xlpm.HourPart, _xlpm.HourPart + 12), _xlpm.MinutePart, 0),
            _xlpm.BaseTime
        )))),
    _xlpm.isDateTime, ISNUMBER(DATEVALUE(K326)),
    _xlpm.adjustedResult,
        IF(AND(_xlpm.isDateTime, TEXT(_xlpm.AdjustedTime, "yyyy-MM-dd HH:mm") &lt; K326),
            _xlpm.AdjustedTime + 1,
            _xlpm.AdjustedTime),
    _xlpm.formattedResult, TEXT(_xlpm.adjustedResult, "yyyy-MM-dd HH:mm"),
    _xlpm.formattedResult
))</f>
        <v>2025-02-05 05:31</v>
      </c>
      <c r="L327" s="4">
        <f t="shared" si="162"/>
        <v>0</v>
      </c>
      <c r="M327">
        <f>IF('Raw data'!D327="పూర్తి",1,0)</f>
        <v>0</v>
      </c>
      <c r="N327">
        <f>IFERROR(INDEX(nakshatram!$A$1:$A$27, MATCH('Raw data'!E327, nakshatram!$C$1:$C$27, 0)), "Not Found")</f>
        <v>1</v>
      </c>
      <c r="O327" s="2">
        <f t="shared" si="163"/>
        <v>45692.110879629632</v>
      </c>
      <c r="P327" s="2" t="str">
        <f>IF('Raw data'!F327 = "పూర్తి", "", _xlfn.LET(
    _xlpm.RawData, 'Raw data'!F327,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A327 + TIME(_xlpm.HourPart, _xlpm.MinutePart, 0),
    _xlpm.AdjustedTime,
        IF(_xlpm.Prefix = "రా",
            IF(OR(_xlpm.HourPart=12,_xlpm.HourPart&lt;HOUR(T328)),A327+1,A327) + TIME(IF(_xlpm.HourPart &lt;= HOUR(T328), _xlpm.HourPart, _xlpm.HourPart + 12), _xlpm.MinutePart, 0),
        IF(_xlpm.Prefix = "తె",
            _xlpm.BaseTime + 1,
        IF(_xlpm.Prefix = "సా",
            A327 + TIME(12 + _xlpm.HourPart, _xlpm.MinutePart, 0),
        IF(LEFT(_xlpm.RawData, 1) = "ప",
            A327 + TIME(IF(AND(_xlpm.HourPart &gt;= HOUR(T328), _xlpm.HourPart &lt;= 12), _xlpm.HourPart, _xlpm.HourPart + 12), _xlpm.MinutePart, 0),
            _xlpm.BaseTime
        )))),
    _xlpm.isDateTime, ISNUMBER(DATEVALUE(P326)),
    _xlpm.adjustedResult,
        IF(AND(_xlpm.isDateTime, TEXT(_xlpm.AdjustedTime, "yyyy-MM-dd HH:mm") &lt; P326),
            _xlpm.AdjustedTime + 1,
            _xlpm.AdjustedTime),
    _xlpm.formattedResult, TEXT(_xlpm.adjustedResult, "yyyy-MM-dd HH:mm"),
    _xlpm.formattedResult
))</f>
        <v>2025-02-05 00:58</v>
      </c>
      <c r="Q327" s="4">
        <f t="shared" si="164"/>
        <v>0</v>
      </c>
      <c r="R327">
        <f>IF('Raw data'!F327="పూర్తి",1,0)</f>
        <v>0</v>
      </c>
      <c r="T327" t="str">
        <f>IF('Raw data'!G327="",T326,TEXT(SUBSTITUTE(SUBSTITUTE('Raw data'!G327, "సూ.ఉ.",""),".",":"), "hh:mm:ss"))</f>
        <v>06:36:00</v>
      </c>
      <c r="U327" t="str">
        <f>IF('Raw data'!H327="",U326,TEXT(SUBSTITUTE(SUBSTITUTE('Raw data'!H327, "సూ.అ.",""),".",":") + TIME(12, 0, 0), "hh:mm:ss"))</f>
        <v>17:53:00</v>
      </c>
    </row>
    <row r="328" spans="1:21" x14ac:dyDescent="0.35">
      <c r="A328" s="1">
        <f t="shared" si="155"/>
        <v>45693</v>
      </c>
      <c r="B328">
        <f t="shared" si="156"/>
        <v>38</v>
      </c>
      <c r="C328">
        <f t="shared" si="165"/>
        <v>1</v>
      </c>
      <c r="D328">
        <f t="shared" si="157"/>
        <v>6</v>
      </c>
      <c r="E328">
        <f t="shared" si="158"/>
        <v>2</v>
      </c>
      <c r="F328">
        <f>IFERROR(INDEX(vaaram!$A$1:$A$8, MATCH('Raw data'!B328, vaaram!$D$1:$D$8, 0)), "Not Found")</f>
        <v>4</v>
      </c>
      <c r="G328">
        <f t="shared" si="159"/>
        <v>11</v>
      </c>
      <c r="H328">
        <f t="shared" si="160"/>
        <v>1</v>
      </c>
      <c r="I328">
        <f>IFERROR(INDEX(thidhi!$A$1:$A$16, MATCH('Raw data'!C328, thidhi!$C$1:$C$16, 0)), "Not Found")</f>
        <v>8</v>
      </c>
      <c r="J328" s="2">
        <f t="shared" si="161"/>
        <v>45693.23101851852</v>
      </c>
      <c r="K328" t="str">
        <f>IF('Raw data'!D328 = "పూర్తి", "", _xlfn.LET(
    _xlpm.RawData, 'Raw data'!D328,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A328 + TIME(_xlpm.HourPart, _xlpm.MinutePart, 0),
    _xlpm.AdjustedTime,
        IF(_xlpm.Prefix = "రా",
            IF(OR(_xlpm.HourPart=12,_xlpm.HourPart&lt;HOUR(T329)),A328+1,A328) + TIME(IF(_xlpm.HourPart &lt;= HOUR(T329), _xlpm.HourPart, _xlpm.HourPart + 12), _xlpm.MinutePart, 0),
        IF(_xlpm.Prefix = "తె",
            _xlpm.BaseTime + 1,
        IF(_xlpm.Prefix = "సా",
            A328 + TIME(12 + _xlpm.HourPart, _xlpm.MinutePart, 0),
        IF(LEFT(_xlpm.RawData, 1) = "ప",
            A328 + TIME(IF(AND(_xlpm.HourPart &gt;= HOUR(T329), _xlpm.HourPart &lt;= 12), _xlpm.HourPart, _xlpm.HourPart + 12), _xlpm.MinutePart, 0),
            _xlpm.BaseTime
        )))),
    _xlpm.isDateTime, ISNUMBER(DATEVALUE(K327)),
    _xlpm.adjustedResult,
        IF(AND(_xlpm.isDateTime, TEXT(_xlpm.AdjustedTime, "yyyy-MM-dd HH:mm") &lt; K327),
            _xlpm.AdjustedTime + 1,
            _xlpm.AdjustedTime),
    _xlpm.formattedResult, TEXT(_xlpm.adjustedResult, "yyyy-MM-dd HH:mm"),
    _xlpm.formattedResult
))</f>
        <v>2025-02-06 03:13</v>
      </c>
      <c r="L328" s="4">
        <f t="shared" si="162"/>
        <v>0</v>
      </c>
      <c r="M328">
        <f>IF('Raw data'!D328="పూర్తి",1,0)</f>
        <v>0</v>
      </c>
      <c r="N328">
        <f>IFERROR(INDEX(nakshatram!$A$1:$A$27, MATCH('Raw data'!E328, nakshatram!$C$1:$C$27, 0)), "Not Found")</f>
        <v>2</v>
      </c>
      <c r="O328" s="2">
        <f t="shared" si="163"/>
        <v>45693.041435185187</v>
      </c>
      <c r="P328" s="2" t="str">
        <f>IF('Raw data'!F328 = "పూర్తి", "", _xlfn.LET(
    _xlpm.RawData, 'Raw data'!F328,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A328 + TIME(_xlpm.HourPart, _xlpm.MinutePart, 0),
    _xlpm.AdjustedTime,
        IF(_xlpm.Prefix = "రా",
            IF(OR(_xlpm.HourPart=12,_xlpm.HourPart&lt;HOUR(T329)),A328+1,A328) + TIME(IF(_xlpm.HourPart &lt;= HOUR(T329), _xlpm.HourPart, _xlpm.HourPart + 12), _xlpm.MinutePart, 0),
        IF(_xlpm.Prefix = "తె",
            _xlpm.BaseTime + 1,
        IF(_xlpm.Prefix = "సా",
            A328 + TIME(12 + _xlpm.HourPart, _xlpm.MinutePart, 0),
        IF(LEFT(_xlpm.RawData, 1) = "ప",
            A328 + TIME(IF(AND(_xlpm.HourPart &gt;= HOUR(T329), _xlpm.HourPart &lt;= 12), _xlpm.HourPart, _xlpm.HourPart + 12), _xlpm.MinutePart, 0),
            _xlpm.BaseTime
        )))),
    _xlpm.isDateTime, ISNUMBER(DATEVALUE(P327)),
    _xlpm.adjustedResult,
        IF(AND(_xlpm.isDateTime, TEXT(_xlpm.AdjustedTime, "yyyy-MM-dd HH:mm") &lt; P327),
            _xlpm.AdjustedTime + 1,
            _xlpm.AdjustedTime),
    _xlpm.formattedResult, TEXT(_xlpm.adjustedResult, "yyyy-MM-dd HH:mm"),
    _xlpm.formattedResult
))</f>
        <v>2025-02-05 23:20</v>
      </c>
      <c r="Q328" s="4">
        <f t="shared" si="164"/>
        <v>0</v>
      </c>
      <c r="R328">
        <f>IF('Raw data'!F328="పూర్తి",1,0)</f>
        <v>0</v>
      </c>
      <c r="T328" t="str">
        <f>IF('Raw data'!G328="",T327,TEXT(SUBSTITUTE(SUBSTITUTE('Raw data'!G328, "సూ.ఉ.",""),".",":"), "hh:mm:ss"))</f>
        <v>06:36:00</v>
      </c>
      <c r="U328" t="str">
        <f>IF('Raw data'!H328="",U327,TEXT(SUBSTITUTE(SUBSTITUTE('Raw data'!H328, "సూ.అ.",""),".",":") + TIME(12, 0, 0), "hh:mm:ss"))</f>
        <v>17:53:00</v>
      </c>
    </row>
    <row r="329" spans="1:21" x14ac:dyDescent="0.35">
      <c r="A329" s="1">
        <f t="shared" si="155"/>
        <v>45694</v>
      </c>
      <c r="B329">
        <f t="shared" si="156"/>
        <v>38</v>
      </c>
      <c r="C329">
        <f t="shared" si="165"/>
        <v>1</v>
      </c>
      <c r="D329">
        <f t="shared" si="157"/>
        <v>6</v>
      </c>
      <c r="E329">
        <f t="shared" si="158"/>
        <v>2</v>
      </c>
      <c r="F329">
        <f>IFERROR(INDEX(vaaram!$A$1:$A$8, MATCH('Raw data'!B329, vaaram!$D$1:$D$8, 0)), "Not Found")</f>
        <v>5</v>
      </c>
      <c r="G329">
        <f t="shared" si="159"/>
        <v>11</v>
      </c>
      <c r="H329">
        <f t="shared" si="160"/>
        <v>1</v>
      </c>
      <c r="I329">
        <f>IFERROR(INDEX(thidhi!$A$1:$A$16, MATCH('Raw data'!C329, thidhi!$C$1:$C$16, 0)), "Not Found")</f>
        <v>9</v>
      </c>
      <c r="J329" s="2">
        <f t="shared" si="161"/>
        <v>45694.135185185187</v>
      </c>
      <c r="K329" t="str">
        <f>IF('Raw data'!D329 = "పూర్తి", "", _xlfn.LET(
    _xlpm.RawData, 'Raw data'!D329,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A329 + TIME(_xlpm.HourPart, _xlpm.MinutePart, 0),
    _xlpm.AdjustedTime,
        IF(_xlpm.Prefix = "రా",
            IF(OR(_xlpm.HourPart=12,_xlpm.HourPart&lt;HOUR(T330)),A329+1,A329) + TIME(IF(_xlpm.HourPart &lt;= HOUR(T330), _xlpm.HourPart, _xlpm.HourPart + 12), _xlpm.MinutePart, 0),
        IF(_xlpm.Prefix = "తె",
            _xlpm.BaseTime + 1,
        IF(_xlpm.Prefix = "సా",
            A329 + TIME(12 + _xlpm.HourPart, _xlpm.MinutePart, 0),
        IF(LEFT(_xlpm.RawData, 1) = "ప",
            A329 + TIME(IF(AND(_xlpm.HourPart &gt;= HOUR(T330), _xlpm.HourPart &lt;= 12), _xlpm.HourPart, _xlpm.HourPart + 12), _xlpm.MinutePart, 0),
            _xlpm.BaseTime
        )))),
    _xlpm.isDateTime, ISNUMBER(DATEVALUE(K328)),
    _xlpm.adjustedResult,
        IF(AND(_xlpm.isDateTime, TEXT(_xlpm.AdjustedTime, "yyyy-MM-dd HH:mm") &lt; K328),
            _xlpm.AdjustedTime + 1,
            _xlpm.AdjustedTime),
    _xlpm.formattedResult, TEXT(_xlpm.adjustedResult, "yyyy-MM-dd HH:mm"),
    _xlpm.formattedResult
))</f>
        <v>2025-02-07 01:03</v>
      </c>
      <c r="L329" s="4">
        <f t="shared" si="162"/>
        <v>0</v>
      </c>
      <c r="M329">
        <f>IF('Raw data'!D329="పూర్తి",1,0)</f>
        <v>0</v>
      </c>
      <c r="N329">
        <f>IFERROR(INDEX(nakshatram!$A$1:$A$27, MATCH('Raw data'!E329, nakshatram!$C$1:$C$27, 0)), "Not Found")</f>
        <v>3</v>
      </c>
      <c r="O329" s="2">
        <f t="shared" si="163"/>
        <v>45693.973379629628</v>
      </c>
      <c r="P329" s="2" t="str">
        <f>IF('Raw data'!F329 = "పూర్తి", "", _xlfn.LET(
    _xlpm.RawData, 'Raw data'!F329,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A329 + TIME(_xlpm.HourPart, _xlpm.MinutePart, 0),
    _xlpm.AdjustedTime,
        IF(_xlpm.Prefix = "రా",
            IF(OR(_xlpm.HourPart=12,_xlpm.HourPart&lt;HOUR(T330)),A329+1,A329) + TIME(IF(_xlpm.HourPart &lt;= HOUR(T330), _xlpm.HourPart, _xlpm.HourPart + 12), _xlpm.MinutePart, 0),
        IF(_xlpm.Prefix = "తె",
            _xlpm.BaseTime + 1,
        IF(_xlpm.Prefix = "సా",
            A329 + TIME(12 + _xlpm.HourPart, _xlpm.MinutePart, 0),
        IF(LEFT(_xlpm.RawData, 1) = "ప",
            A329 + TIME(IF(AND(_xlpm.HourPart &gt;= HOUR(T330), _xlpm.HourPart &lt;= 12), _xlpm.HourPart, _xlpm.HourPart + 12), _xlpm.MinutePart, 0),
            _xlpm.BaseTime
        )))),
    _xlpm.isDateTime, ISNUMBER(DATEVALUE(P328)),
    _xlpm.adjustedResult,
        IF(AND(_xlpm.isDateTime, TEXT(_xlpm.AdjustedTime, "yyyy-MM-dd HH:mm") &lt; P328),
            _xlpm.AdjustedTime + 1,
            _xlpm.AdjustedTime),
    _xlpm.formattedResult, TEXT(_xlpm.adjustedResult, "yyyy-MM-dd HH:mm"),
    _xlpm.formattedResult
))</f>
        <v>2025-02-06 21:51</v>
      </c>
      <c r="Q329" s="4">
        <f t="shared" si="164"/>
        <v>0</v>
      </c>
      <c r="R329">
        <f>IF('Raw data'!F329="పూర్తి",1,0)</f>
        <v>0</v>
      </c>
      <c r="T329" t="str">
        <f>IF('Raw data'!G329="",T328,TEXT(SUBSTITUTE(SUBSTITUTE('Raw data'!G329, "సూ.ఉ.",""),".",":"), "hh:mm:ss"))</f>
        <v>06:35:00</v>
      </c>
      <c r="U329" t="str">
        <f>IF('Raw data'!H329="",U328,TEXT(SUBSTITUTE(SUBSTITUTE('Raw data'!H329, "సూ.అ.",""),".",":") + TIME(12, 0, 0), "hh:mm:ss"))</f>
        <v>17:53:00</v>
      </c>
    </row>
    <row r="330" spans="1:21" x14ac:dyDescent="0.35">
      <c r="A330" s="1">
        <f t="shared" si="155"/>
        <v>45695</v>
      </c>
      <c r="B330">
        <f t="shared" si="156"/>
        <v>38</v>
      </c>
      <c r="C330">
        <f t="shared" si="165"/>
        <v>1</v>
      </c>
      <c r="D330">
        <f t="shared" si="157"/>
        <v>6</v>
      </c>
      <c r="E330">
        <f t="shared" si="158"/>
        <v>2</v>
      </c>
      <c r="F330">
        <f>IFERROR(INDEX(vaaram!$A$1:$A$8, MATCH('Raw data'!B330, vaaram!$D$1:$D$8, 0)), "Not Found")</f>
        <v>6</v>
      </c>
      <c r="G330">
        <f t="shared" si="159"/>
        <v>11</v>
      </c>
      <c r="H330">
        <f t="shared" si="160"/>
        <v>1</v>
      </c>
      <c r="I330">
        <f>IFERROR(INDEX(thidhi!$A$1:$A$16, MATCH('Raw data'!C330, thidhi!$C$1:$C$16, 0)), "Not Found")</f>
        <v>10</v>
      </c>
      <c r="J330" s="2">
        <f t="shared" si="161"/>
        <v>45695.044907407406</v>
      </c>
      <c r="K330" t="str">
        <f>IF('Raw data'!D330 = "పూర్తి", "", _xlfn.LET(
    _xlpm.RawData, 'Raw data'!D330,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A330 + TIME(_xlpm.HourPart, _xlpm.MinutePart, 0),
    _xlpm.AdjustedTime,
        IF(_xlpm.Prefix = "రా",
            IF(OR(_xlpm.HourPart=12,_xlpm.HourPart&lt;HOUR(T331)),A330+1,A330) + TIME(IF(_xlpm.HourPart &lt;= HOUR(T331), _xlpm.HourPart, _xlpm.HourPart + 12), _xlpm.MinutePart, 0),
        IF(_xlpm.Prefix = "తె",
            _xlpm.BaseTime + 1,
        IF(_xlpm.Prefix = "సా",
            A330 + TIME(12 + _xlpm.HourPart, _xlpm.MinutePart, 0),
        IF(LEFT(_xlpm.RawData, 1) = "ప",
            A330 + TIME(IF(AND(_xlpm.HourPart &gt;= HOUR(T331), _xlpm.HourPart &lt;= 12), _xlpm.HourPart, _xlpm.HourPart + 12), _xlpm.MinutePart, 0),
            _xlpm.BaseTime
        )))),
    _xlpm.isDateTime, ISNUMBER(DATEVALUE(K329)),
    _xlpm.adjustedResult,
        IF(AND(_xlpm.isDateTime, TEXT(_xlpm.AdjustedTime, "yyyy-MM-dd HH:mm") &lt; K329),
            _xlpm.AdjustedTime + 1,
            _xlpm.AdjustedTime),
    _xlpm.formattedResult, TEXT(_xlpm.adjustedResult, "yyyy-MM-dd HH:mm"),
    _xlpm.formattedResult
))</f>
        <v>2025-02-07 23:09</v>
      </c>
      <c r="L330" s="4">
        <f t="shared" si="162"/>
        <v>0</v>
      </c>
      <c r="M330">
        <f>IF('Raw data'!D330="పూర్తి",1,0)</f>
        <v>0</v>
      </c>
      <c r="N330">
        <f>IFERROR(INDEX(nakshatram!$A$1:$A$27, MATCH('Raw data'!E330, nakshatram!$C$1:$C$27, 0)), "Not Found")</f>
        <v>4</v>
      </c>
      <c r="O330" s="2">
        <f t="shared" si="163"/>
        <v>45694.911574074074</v>
      </c>
      <c r="P330" s="2" t="str">
        <f>IF('Raw data'!F330 = "పూర్తి", "", _xlfn.LET(
    _xlpm.RawData, 'Raw data'!F330,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A330 + TIME(_xlpm.HourPart, _xlpm.MinutePart, 0),
    _xlpm.AdjustedTime,
        IF(_xlpm.Prefix = "రా",
            IF(OR(_xlpm.HourPart=12,_xlpm.HourPart&lt;HOUR(T331)),A330+1,A330) + TIME(IF(_xlpm.HourPart &lt;= HOUR(T331), _xlpm.HourPart, _xlpm.HourPart + 12), _xlpm.MinutePart, 0),
        IF(_xlpm.Prefix = "తె",
            _xlpm.BaseTime + 1,
        IF(_xlpm.Prefix = "సా",
            A330 + TIME(12 + _xlpm.HourPart, _xlpm.MinutePart, 0),
        IF(LEFT(_xlpm.RawData, 1) = "ప",
            A330 + TIME(IF(AND(_xlpm.HourPart &gt;= HOUR(T331), _xlpm.HourPart &lt;= 12), _xlpm.HourPart, _xlpm.HourPart + 12), _xlpm.MinutePart, 0),
            _xlpm.BaseTime
        )))),
    _xlpm.isDateTime, ISNUMBER(DATEVALUE(P329)),
    _xlpm.adjustedResult,
        IF(AND(_xlpm.isDateTime, TEXT(_xlpm.AdjustedTime, "yyyy-MM-dd HH:mm") &lt; P329),
            _xlpm.AdjustedTime + 1,
            _xlpm.AdjustedTime),
    _xlpm.formattedResult, TEXT(_xlpm.adjustedResult, "yyyy-MM-dd HH:mm"),
    _xlpm.formattedResult
))</f>
        <v>2025-02-07 20:36</v>
      </c>
      <c r="Q330" s="4">
        <f t="shared" si="164"/>
        <v>0</v>
      </c>
      <c r="R330">
        <f>IF('Raw data'!F330="పూర్తి",1,0)</f>
        <v>0</v>
      </c>
      <c r="T330" t="str">
        <f>IF('Raw data'!G330="",T329,TEXT(SUBSTITUTE(SUBSTITUTE('Raw data'!G330, "సూ.ఉ.",""),".",":"), "hh:mm:ss"))</f>
        <v>06:35:00</v>
      </c>
      <c r="U330" t="str">
        <f>IF('Raw data'!H330="",U329,TEXT(SUBSTITUTE(SUBSTITUTE('Raw data'!H330, "సూ.అ.",""),".",":") + TIME(12, 0, 0), "hh:mm:ss"))</f>
        <v>17:53:00</v>
      </c>
    </row>
    <row r="331" spans="1:21" x14ac:dyDescent="0.35">
      <c r="A331" s="1">
        <f t="shared" si="155"/>
        <v>45696</v>
      </c>
      <c r="B331">
        <f t="shared" si="156"/>
        <v>38</v>
      </c>
      <c r="C331">
        <f t="shared" si="165"/>
        <v>1</v>
      </c>
      <c r="D331">
        <f t="shared" si="157"/>
        <v>6</v>
      </c>
      <c r="E331">
        <f t="shared" si="158"/>
        <v>2</v>
      </c>
      <c r="F331">
        <f>IFERROR(INDEX(vaaram!$A$1:$A$8, MATCH('Raw data'!B331, vaaram!$D$1:$D$8, 0)), "Not Found")</f>
        <v>7</v>
      </c>
      <c r="G331">
        <f t="shared" si="159"/>
        <v>11</v>
      </c>
      <c r="H331">
        <f t="shared" si="160"/>
        <v>1</v>
      </c>
      <c r="I331">
        <f>IFERROR(INDEX(thidhi!$A$1:$A$16, MATCH('Raw data'!C331, thidhi!$C$1:$C$16, 0)), "Not Found")</f>
        <v>11</v>
      </c>
      <c r="J331" s="2">
        <f t="shared" si="161"/>
        <v>45695.965740740743</v>
      </c>
      <c r="K331" t="str">
        <f>IF('Raw data'!D331 = "పూర్తి", "", _xlfn.LET(
    _xlpm.RawData, 'Raw data'!D331,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A331 + TIME(_xlpm.HourPart, _xlpm.MinutePart, 0),
    _xlpm.AdjustedTime,
        IF(_xlpm.Prefix = "రా",
            IF(OR(_xlpm.HourPart=12,_xlpm.HourPart&lt;HOUR(T332)),A331+1,A331) + TIME(IF(_xlpm.HourPart &lt;= HOUR(T332), _xlpm.HourPart, _xlpm.HourPart + 12), _xlpm.MinutePart, 0),
        IF(_xlpm.Prefix = "తె",
            _xlpm.BaseTime + 1,
        IF(_xlpm.Prefix = "సా",
            A331 + TIME(12 + _xlpm.HourPart, _xlpm.MinutePart, 0),
        IF(LEFT(_xlpm.RawData, 1) = "ప",
            A331 + TIME(IF(AND(_xlpm.HourPart &gt;= HOUR(T332), _xlpm.HourPart &lt;= 12), _xlpm.HourPart, _xlpm.HourPart + 12), _xlpm.MinutePart, 0),
            _xlpm.BaseTime
        )))),
    _xlpm.isDateTime, ISNUMBER(DATEVALUE(K330)),
    _xlpm.adjustedResult,
        IF(AND(_xlpm.isDateTime, TEXT(_xlpm.AdjustedTime, "yyyy-MM-dd HH:mm") &lt; K330),
            _xlpm.AdjustedTime + 1,
            _xlpm.AdjustedTime),
    _xlpm.formattedResult, TEXT(_xlpm.adjustedResult, "yyyy-MM-dd HH:mm"),
    _xlpm.formattedResult
))</f>
        <v>2025-02-08 21:30</v>
      </c>
      <c r="L331" s="4">
        <f t="shared" si="162"/>
        <v>0</v>
      </c>
      <c r="M331">
        <f>IF('Raw data'!D331="పూర్తి",1,0)</f>
        <v>0</v>
      </c>
      <c r="N331">
        <f>IFERROR(INDEX(nakshatram!$A$1:$A$27, MATCH('Raw data'!E331, nakshatram!$C$1:$C$27, 0)), "Not Found")</f>
        <v>5</v>
      </c>
      <c r="O331" s="2">
        <f t="shared" si="163"/>
        <v>45695.859490740739</v>
      </c>
      <c r="P331" s="2" t="str">
        <f>IF('Raw data'!F331 = "పూర్తి", "", _xlfn.LET(
    _xlpm.RawData, 'Raw data'!F331,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A331 + TIME(_xlpm.HourPart, _xlpm.MinutePart, 0),
    _xlpm.AdjustedTime,
        IF(_xlpm.Prefix = "రా",
            IF(OR(_xlpm.HourPart=12,_xlpm.HourPart&lt;HOUR(T332)),A331+1,A331) + TIME(IF(_xlpm.HourPart &lt;= HOUR(T332), _xlpm.HourPart, _xlpm.HourPart + 12), _xlpm.MinutePart, 0),
        IF(_xlpm.Prefix = "తె",
            _xlpm.BaseTime + 1,
        IF(_xlpm.Prefix = "సా",
            A331 + TIME(12 + _xlpm.HourPart, _xlpm.MinutePart, 0),
        IF(LEFT(_xlpm.RawData, 1) = "ప",
            A331 + TIME(IF(AND(_xlpm.HourPart &gt;= HOUR(T332), _xlpm.HourPart &lt;= 12), _xlpm.HourPart, _xlpm.HourPart + 12), _xlpm.MinutePart, 0),
            _xlpm.BaseTime
        )))),
    _xlpm.isDateTime, ISNUMBER(DATEVALUE(P330)),
    _xlpm.adjustedResult,
        IF(AND(_xlpm.isDateTime, TEXT(_xlpm.AdjustedTime, "yyyy-MM-dd HH:mm") &lt; P330),
            _xlpm.AdjustedTime + 1,
            _xlpm.AdjustedTime),
    _xlpm.formattedResult, TEXT(_xlpm.adjustedResult, "yyyy-MM-dd HH:mm"),
    _xlpm.formattedResult
))</f>
        <v>2025-02-08 19:35</v>
      </c>
      <c r="Q331" s="4">
        <f t="shared" si="164"/>
        <v>0</v>
      </c>
      <c r="R331">
        <f>IF('Raw data'!F331="పూర్తి",1,0)</f>
        <v>0</v>
      </c>
      <c r="T331" t="str">
        <f>IF('Raw data'!G331="",T330,TEXT(SUBSTITUTE(SUBSTITUTE('Raw data'!G331, "సూ.ఉ.",""),".",":"), "hh:mm:ss"))</f>
        <v>06:35:00</v>
      </c>
      <c r="U331" t="str">
        <f>IF('Raw data'!H331="",U330,TEXT(SUBSTITUTE(SUBSTITUTE('Raw data'!H331, "సూ.అ.",""),".",":") + TIME(12, 0, 0), "hh:mm:ss"))</f>
        <v>17:54:00</v>
      </c>
    </row>
    <row r="332" spans="1:21" x14ac:dyDescent="0.35">
      <c r="A332" s="1">
        <f t="shared" si="155"/>
        <v>45697</v>
      </c>
      <c r="B332">
        <f t="shared" si="156"/>
        <v>38</v>
      </c>
      <c r="C332">
        <f t="shared" si="165"/>
        <v>1</v>
      </c>
      <c r="D332">
        <f t="shared" si="157"/>
        <v>6</v>
      </c>
      <c r="E332">
        <f t="shared" si="158"/>
        <v>2</v>
      </c>
      <c r="F332">
        <f>IFERROR(INDEX(vaaram!$A$1:$A$8, MATCH('Raw data'!B332, vaaram!$D$1:$D$8, 0)), "Not Found")</f>
        <v>1</v>
      </c>
      <c r="G332">
        <f t="shared" si="159"/>
        <v>11</v>
      </c>
      <c r="H332">
        <f t="shared" si="160"/>
        <v>1</v>
      </c>
      <c r="I332">
        <f>IFERROR(INDEX(thidhi!$A$1:$A$16, MATCH('Raw data'!C332, thidhi!$C$1:$C$16, 0)), "Not Found")</f>
        <v>12</v>
      </c>
      <c r="J332" s="2">
        <f t="shared" si="161"/>
        <v>45696.896990740745</v>
      </c>
      <c r="K332" t="str">
        <f>IF('Raw data'!D332 = "పూర్తి", "", _xlfn.LET(
    _xlpm.RawData, 'Raw data'!D332,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A332 + TIME(_xlpm.HourPart, _xlpm.MinutePart, 0),
    _xlpm.AdjustedTime,
        IF(_xlpm.Prefix = "రా",
            IF(OR(_xlpm.HourPart=12,_xlpm.HourPart&lt;HOUR(T333)),A332+1,A332) + TIME(IF(_xlpm.HourPart &lt;= HOUR(T333), _xlpm.HourPart, _xlpm.HourPart + 12), _xlpm.MinutePart, 0),
        IF(_xlpm.Prefix = "తె",
            _xlpm.BaseTime + 1,
        IF(_xlpm.Prefix = "సా",
            A332 + TIME(12 + _xlpm.HourPart, _xlpm.MinutePart, 0),
        IF(LEFT(_xlpm.RawData, 1) = "ప",
            A332 + TIME(IF(AND(_xlpm.HourPart &gt;= HOUR(T333), _xlpm.HourPart &lt;= 12), _xlpm.HourPart, _xlpm.HourPart + 12), _xlpm.MinutePart, 0),
            _xlpm.BaseTime
        )))),
    _xlpm.isDateTime, ISNUMBER(DATEVALUE(K331)),
    _xlpm.adjustedResult,
        IF(AND(_xlpm.isDateTime, TEXT(_xlpm.AdjustedTime, "yyyy-MM-dd HH:mm") &lt; K331),
            _xlpm.AdjustedTime + 1,
            _xlpm.AdjustedTime),
    _xlpm.formattedResult, TEXT(_xlpm.adjustedResult, "yyyy-MM-dd HH:mm"),
    _xlpm.formattedResult
))</f>
        <v>2025-02-09 20:13</v>
      </c>
      <c r="L332" s="4">
        <f t="shared" si="162"/>
        <v>0</v>
      </c>
      <c r="M332">
        <f>IF('Raw data'!D332="పూర్తి",1,0)</f>
        <v>0</v>
      </c>
      <c r="N332">
        <f>IFERROR(INDEX(nakshatram!$A$1:$A$27, MATCH('Raw data'!E332, nakshatram!$C$1:$C$27, 0)), "Not Found")</f>
        <v>6</v>
      </c>
      <c r="O332" s="2">
        <f t="shared" si="163"/>
        <v>45696.817129629628</v>
      </c>
      <c r="P332" s="2" t="str">
        <f>IF('Raw data'!F332 = "పూర్తి", "", _xlfn.LET(
    _xlpm.RawData, 'Raw data'!F332,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A332 + TIME(_xlpm.HourPart, _xlpm.MinutePart, 0),
    _xlpm.AdjustedTime,
        IF(_xlpm.Prefix = "రా",
            IF(OR(_xlpm.HourPart=12,_xlpm.HourPart&lt;HOUR(T333)),A332+1,A332) + TIME(IF(_xlpm.HourPart &lt;= HOUR(T333), _xlpm.HourPart, _xlpm.HourPart + 12), _xlpm.MinutePart, 0),
        IF(_xlpm.Prefix = "తె",
            _xlpm.BaseTime + 1,
        IF(_xlpm.Prefix = "సా",
            A332 + TIME(12 + _xlpm.HourPart, _xlpm.MinutePart, 0),
        IF(LEFT(_xlpm.RawData, 1) = "ప",
            A332 + TIME(IF(AND(_xlpm.HourPart &gt;= HOUR(T333), _xlpm.HourPart &lt;= 12), _xlpm.HourPart, _xlpm.HourPart + 12), _xlpm.MinutePart, 0),
            _xlpm.BaseTime
        )))),
    _xlpm.isDateTime, ISNUMBER(DATEVALUE(P331)),
    _xlpm.adjustedResult,
        IF(AND(_xlpm.isDateTime, TEXT(_xlpm.AdjustedTime, "yyyy-MM-dd HH:mm") &lt; P331),
            _xlpm.AdjustedTime + 1,
            _xlpm.AdjustedTime),
    _xlpm.formattedResult, TEXT(_xlpm.adjustedResult, "yyyy-MM-dd HH:mm"),
    _xlpm.formattedResult
))</f>
        <v>2025-02-09 18:56</v>
      </c>
      <c r="Q332" s="4">
        <f t="shared" si="164"/>
        <v>0</v>
      </c>
      <c r="R332">
        <f>IF('Raw data'!F332="పూర్తి",1,0)</f>
        <v>0</v>
      </c>
      <c r="T332" t="str">
        <f>IF('Raw data'!G332="",T331,TEXT(SUBSTITUTE(SUBSTITUTE('Raw data'!G332, "సూ.ఉ.",""),".",":"), "hh:mm:ss"))</f>
        <v>06:35:00</v>
      </c>
      <c r="U332" t="str">
        <f>IF('Raw data'!H332="",U331,TEXT(SUBSTITUTE(SUBSTITUTE('Raw data'!H332, "సూ.అ.",""),".",":") + TIME(12, 0, 0), "hh:mm:ss"))</f>
        <v>17:54:00</v>
      </c>
    </row>
    <row r="333" spans="1:21" x14ac:dyDescent="0.35">
      <c r="A333" s="1">
        <f t="shared" si="155"/>
        <v>45698</v>
      </c>
      <c r="B333">
        <f t="shared" si="156"/>
        <v>38</v>
      </c>
      <c r="C333">
        <f t="shared" si="165"/>
        <v>1</v>
      </c>
      <c r="D333">
        <f t="shared" si="157"/>
        <v>6</v>
      </c>
      <c r="E333">
        <f t="shared" si="158"/>
        <v>2</v>
      </c>
      <c r="F333">
        <f>IFERROR(INDEX(vaaram!$A$1:$A$8, MATCH('Raw data'!B333, vaaram!$D$1:$D$8, 0)), "Not Found")</f>
        <v>2</v>
      </c>
      <c r="G333">
        <f t="shared" si="159"/>
        <v>11</v>
      </c>
      <c r="H333">
        <f t="shared" si="160"/>
        <v>1</v>
      </c>
      <c r="I333">
        <f>IFERROR(INDEX(thidhi!$A$1:$A$16, MATCH('Raw data'!C333, thidhi!$C$1:$C$16, 0)), "Not Found")</f>
        <v>13</v>
      </c>
      <c r="J333" s="2">
        <f t="shared" si="161"/>
        <v>45697.843518518523</v>
      </c>
      <c r="K333" t="str">
        <f>IF('Raw data'!D333 = "పూర్తి", "", _xlfn.LET(
    _xlpm.RawData, 'Raw data'!D333,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A333 + TIME(_xlpm.HourPart, _xlpm.MinutePart, 0),
    _xlpm.AdjustedTime,
        IF(_xlpm.Prefix = "రా",
            IF(OR(_xlpm.HourPart=12,_xlpm.HourPart&lt;HOUR(T334)),A333+1,A333) + TIME(IF(_xlpm.HourPart &lt;= HOUR(T334), _xlpm.HourPart, _xlpm.HourPart + 12), _xlpm.MinutePart, 0),
        IF(_xlpm.Prefix = "తె",
            _xlpm.BaseTime + 1,
        IF(_xlpm.Prefix = "సా",
            A333 + TIME(12 + _xlpm.HourPart, _xlpm.MinutePart, 0),
        IF(LEFT(_xlpm.RawData, 1) = "ప",
            A333 + TIME(IF(AND(_xlpm.HourPart &gt;= HOUR(T334), _xlpm.HourPart &lt;= 12), _xlpm.HourPart, _xlpm.HourPart + 12), _xlpm.MinutePart, 0),
            _xlpm.BaseTime
        )))),
    _xlpm.isDateTime, ISNUMBER(DATEVALUE(K332)),
    _xlpm.adjustedResult,
        IF(AND(_xlpm.isDateTime, TEXT(_xlpm.AdjustedTime, "yyyy-MM-dd HH:mm") &lt; K332),
            _xlpm.AdjustedTime + 1,
            _xlpm.AdjustedTime),
    _xlpm.formattedResult, TEXT(_xlpm.adjustedResult, "yyyy-MM-dd HH:mm"),
    _xlpm.formattedResult
))</f>
        <v>2025-02-10 19:23</v>
      </c>
      <c r="L333" s="4">
        <f t="shared" si="162"/>
        <v>0</v>
      </c>
      <c r="M333">
        <f>IF('Raw data'!D333="పూర్తి",1,0)</f>
        <v>0</v>
      </c>
      <c r="N333">
        <f>IFERROR(INDEX(nakshatram!$A$1:$A$27, MATCH('Raw data'!E333, nakshatram!$C$1:$C$27, 0)), "Not Found")</f>
        <v>7</v>
      </c>
      <c r="O333" s="2">
        <f t="shared" si="163"/>
        <v>45697.790046296301</v>
      </c>
      <c r="P333" s="2" t="str">
        <f>IF('Raw data'!F333 = "పూర్తి", "", _xlfn.LET(
    _xlpm.RawData, 'Raw data'!F333,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A333 + TIME(_xlpm.HourPart, _xlpm.MinutePart, 0),
    _xlpm.AdjustedTime,
        IF(_xlpm.Prefix = "రా",
            IF(OR(_xlpm.HourPart=12,_xlpm.HourPart&lt;HOUR(T334)),A333+1,A333) + TIME(IF(_xlpm.HourPart &lt;= HOUR(T334), _xlpm.HourPart, _xlpm.HourPart + 12), _xlpm.MinutePart, 0),
        IF(_xlpm.Prefix = "తె",
            _xlpm.BaseTime + 1,
        IF(_xlpm.Prefix = "సా",
            A333 + TIME(12 + _xlpm.HourPart, _xlpm.MinutePart, 0),
        IF(LEFT(_xlpm.RawData, 1) = "ప",
            A333 + TIME(IF(AND(_xlpm.HourPart &gt;= HOUR(T334), _xlpm.HourPart &lt;= 12), _xlpm.HourPart, _xlpm.HourPart + 12), _xlpm.MinutePart, 0),
            _xlpm.BaseTime
        )))),
    _xlpm.isDateTime, ISNUMBER(DATEVALUE(P332)),
    _xlpm.adjustedResult,
        IF(AND(_xlpm.isDateTime, TEXT(_xlpm.AdjustedTime, "yyyy-MM-dd HH:mm") &lt; P332),
            _xlpm.AdjustedTime + 1,
            _xlpm.AdjustedTime),
    _xlpm.formattedResult, TEXT(_xlpm.adjustedResult, "yyyy-MM-dd HH:mm"),
    _xlpm.formattedResult
))</f>
        <v>2025-02-10 18:42</v>
      </c>
      <c r="Q333" s="4">
        <f t="shared" si="164"/>
        <v>0</v>
      </c>
      <c r="R333">
        <f>IF('Raw data'!F333="పూర్తి",1,0)</f>
        <v>0</v>
      </c>
      <c r="T333" t="str">
        <f>IF('Raw data'!G333="",T332,TEXT(SUBSTITUTE(SUBSTITUTE('Raw data'!G333, "సూ.ఉ.",""),".",":"), "hh:mm:ss"))</f>
        <v>06:34:00</v>
      </c>
      <c r="U333" t="str">
        <f>IF('Raw data'!H333="",U332,TEXT(SUBSTITUTE(SUBSTITUTE('Raw data'!H333, "సూ.అ.",""),".",":") + TIME(12, 0, 0), "hh:mm:ss"))</f>
        <v>17:55:00</v>
      </c>
    </row>
    <row r="334" spans="1:21" x14ac:dyDescent="0.35">
      <c r="A334" s="1">
        <f t="shared" si="155"/>
        <v>45699</v>
      </c>
      <c r="B334">
        <f t="shared" si="156"/>
        <v>38</v>
      </c>
      <c r="C334">
        <f t="shared" si="165"/>
        <v>1</v>
      </c>
      <c r="D334">
        <f t="shared" si="157"/>
        <v>6</v>
      </c>
      <c r="E334">
        <f t="shared" si="158"/>
        <v>2</v>
      </c>
      <c r="F334">
        <f>IFERROR(INDEX(vaaram!$A$1:$A$8, MATCH('Raw data'!B334, vaaram!$D$1:$D$8, 0)), "Not Found")</f>
        <v>3</v>
      </c>
      <c r="G334">
        <f t="shared" si="159"/>
        <v>11</v>
      </c>
      <c r="H334">
        <f t="shared" si="160"/>
        <v>1</v>
      </c>
      <c r="I334">
        <f>IFERROR(INDEX(thidhi!$A$1:$A$16, MATCH('Raw data'!C334, thidhi!$C$1:$C$16, 0)), "Not Found")</f>
        <v>14</v>
      </c>
      <c r="J334" s="2">
        <f t="shared" si="161"/>
        <v>45698.808796296296</v>
      </c>
      <c r="K334" t="str">
        <f>IF('Raw data'!D334 = "పూర్తి", "", _xlfn.LET(
    _xlpm.RawData, 'Raw data'!D334,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A334 + TIME(_xlpm.HourPart, _xlpm.MinutePart, 0),
    _xlpm.AdjustedTime,
        IF(_xlpm.Prefix = "రా",
            IF(OR(_xlpm.HourPart=12,_xlpm.HourPart&lt;HOUR(T335)),A334+1,A334) + TIME(IF(_xlpm.HourPart &lt;= HOUR(T335), _xlpm.HourPart, _xlpm.HourPart + 12), _xlpm.MinutePart, 0),
        IF(_xlpm.Prefix = "తె",
            _xlpm.BaseTime + 1,
        IF(_xlpm.Prefix = "సా",
            A334 + TIME(12 + _xlpm.HourPart, _xlpm.MinutePart, 0),
        IF(LEFT(_xlpm.RawData, 1) = "ప",
            A334 + TIME(IF(AND(_xlpm.HourPart &gt;= HOUR(T335), _xlpm.HourPart &lt;= 12), _xlpm.HourPart, _xlpm.HourPart + 12), _xlpm.MinutePart, 0),
            _xlpm.BaseTime
        )))),
    _xlpm.isDateTime, ISNUMBER(DATEVALUE(K333)),
    _xlpm.adjustedResult,
        IF(AND(_xlpm.isDateTime, TEXT(_xlpm.AdjustedTime, "yyyy-MM-dd HH:mm") &lt; K333),
            _xlpm.AdjustedTime + 1,
            _xlpm.AdjustedTime),
    _xlpm.formattedResult, TEXT(_xlpm.adjustedResult, "yyyy-MM-dd HH:mm"),
    _xlpm.formattedResult
))</f>
        <v>2025-02-11 19:00</v>
      </c>
      <c r="L334" s="4">
        <f t="shared" si="162"/>
        <v>0</v>
      </c>
      <c r="M334">
        <f>IF('Raw data'!D334="పూర్తి",1,0)</f>
        <v>0</v>
      </c>
      <c r="N334">
        <f>IFERROR(INDEX(nakshatram!$A$1:$A$27, MATCH('Raw data'!E334, nakshatram!$C$1:$C$27, 0)), "Not Found")</f>
        <v>8</v>
      </c>
      <c r="O334" s="2">
        <f t="shared" si="163"/>
        <v>45698.780324074076</v>
      </c>
      <c r="P334" s="2" t="str">
        <f>IF('Raw data'!F334 = "పూర్తి", "", _xlfn.LET(
    _xlpm.RawData, 'Raw data'!F334,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A334 + TIME(_xlpm.HourPart, _xlpm.MinutePart, 0),
    _xlpm.AdjustedTime,
        IF(_xlpm.Prefix = "రా",
            IF(OR(_xlpm.HourPart=12,_xlpm.HourPart&lt;HOUR(T335)),A334+1,A334) + TIME(IF(_xlpm.HourPart &lt;= HOUR(T335), _xlpm.HourPart, _xlpm.HourPart + 12), _xlpm.MinutePart, 0),
        IF(_xlpm.Prefix = "తె",
            _xlpm.BaseTime + 1,
        IF(_xlpm.Prefix = "సా",
            A334 + TIME(12 + _xlpm.HourPart, _xlpm.MinutePart, 0),
        IF(LEFT(_xlpm.RawData, 1) = "ప",
            A334 + TIME(IF(AND(_xlpm.HourPart &gt;= HOUR(T335), _xlpm.HourPart &lt;= 12), _xlpm.HourPart, _xlpm.HourPart + 12), _xlpm.MinutePart, 0),
            _xlpm.BaseTime
        )))),
    _xlpm.isDateTime, ISNUMBER(DATEVALUE(P333)),
    _xlpm.adjustedResult,
        IF(AND(_xlpm.isDateTime, TEXT(_xlpm.AdjustedTime, "yyyy-MM-dd HH:mm") &lt; P333),
            _xlpm.AdjustedTime + 1,
            _xlpm.AdjustedTime),
    _xlpm.formattedResult, TEXT(_xlpm.adjustedResult, "yyyy-MM-dd HH:mm"),
    _xlpm.formattedResult
))</f>
        <v>2025-02-11 18:55</v>
      </c>
      <c r="Q334" s="4">
        <f t="shared" si="164"/>
        <v>0</v>
      </c>
      <c r="R334">
        <f>IF('Raw data'!F334="పూర్తి",1,0)</f>
        <v>0</v>
      </c>
      <c r="T334" t="str">
        <f>IF('Raw data'!G334="",T333,TEXT(SUBSTITUTE(SUBSTITUTE('Raw data'!G334, "సూ.ఉ.",""),".",":"), "hh:mm:ss"))</f>
        <v>06:34:00</v>
      </c>
      <c r="U334" t="str">
        <f>IF('Raw data'!H334="",U333,TEXT(SUBSTITUTE(SUBSTITUTE('Raw data'!H334, "సూ.అ.",""),".",":") + TIME(12, 0, 0), "hh:mm:ss"))</f>
        <v>17:55:00</v>
      </c>
    </row>
    <row r="335" spans="1:21" x14ac:dyDescent="0.35">
      <c r="A335" s="1">
        <f t="shared" si="155"/>
        <v>45700</v>
      </c>
      <c r="B335">
        <f t="shared" si="156"/>
        <v>38</v>
      </c>
      <c r="C335">
        <f t="shared" si="165"/>
        <v>1</v>
      </c>
      <c r="D335">
        <f t="shared" si="157"/>
        <v>6</v>
      </c>
      <c r="E335">
        <f t="shared" si="158"/>
        <v>2</v>
      </c>
      <c r="F335">
        <f>IFERROR(INDEX(vaaram!$A$1:$A$8, MATCH('Raw data'!B335, vaaram!$D$1:$D$8, 0)), "Not Found")</f>
        <v>4</v>
      </c>
      <c r="G335">
        <f t="shared" si="159"/>
        <v>11</v>
      </c>
      <c r="H335">
        <f t="shared" si="160"/>
        <v>1</v>
      </c>
      <c r="I335">
        <f>IFERROR(INDEX(thidhi!$A$1:$A$16, MATCH('Raw data'!C335, thidhi!$C$1:$C$16, 0)), "Not Found")</f>
        <v>15</v>
      </c>
      <c r="J335" s="2">
        <f t="shared" si="161"/>
        <v>45699.792824074073</v>
      </c>
      <c r="K335" t="str">
        <f>IF('Raw data'!D335 = "పూర్తి", "", _xlfn.LET(
    _xlpm.RawData, 'Raw data'!D335,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A335 + TIME(_xlpm.HourPart, _xlpm.MinutePart, 0),
    _xlpm.AdjustedTime,
        IF(_xlpm.Prefix = "రా",
            IF(OR(_xlpm.HourPart=12,_xlpm.HourPart&lt;HOUR(T336)),A335+1,A335) + TIME(IF(_xlpm.HourPart &lt;= HOUR(T336), _xlpm.HourPart, _xlpm.HourPart + 12), _xlpm.MinutePart, 0),
        IF(_xlpm.Prefix = "తె",
            _xlpm.BaseTime + 1,
        IF(_xlpm.Prefix = "సా",
            A335 + TIME(12 + _xlpm.HourPart, _xlpm.MinutePart, 0),
        IF(LEFT(_xlpm.RawData, 1) = "ప",
            A335 + TIME(IF(AND(_xlpm.HourPart &gt;= HOUR(T336), _xlpm.HourPart &lt;= 12), _xlpm.HourPart, _xlpm.HourPart + 12), _xlpm.MinutePart, 0),
            _xlpm.BaseTime
        )))),
    _xlpm.isDateTime, ISNUMBER(DATEVALUE(K334)),
    _xlpm.adjustedResult,
        IF(AND(_xlpm.isDateTime, TEXT(_xlpm.AdjustedTime, "yyyy-MM-dd HH:mm") &lt; K334),
            _xlpm.AdjustedTime + 1,
            _xlpm.AdjustedTime),
    _xlpm.formattedResult, TEXT(_xlpm.adjustedResult, "yyyy-MM-dd HH:mm"),
    _xlpm.formattedResult
))</f>
        <v>2025-02-12 19:08</v>
      </c>
      <c r="L335" s="4">
        <f t="shared" si="162"/>
        <v>0</v>
      </c>
      <c r="M335">
        <f>IF('Raw data'!D335="పూర్తి",1,0)</f>
        <v>0</v>
      </c>
      <c r="N335">
        <f>IFERROR(INDEX(nakshatram!$A$1:$A$27, MATCH('Raw data'!E335, nakshatram!$C$1:$C$27, 0)), "Not Found")</f>
        <v>9</v>
      </c>
      <c r="O335" s="2">
        <f t="shared" si="163"/>
        <v>45699.789351851854</v>
      </c>
      <c r="P335" s="2" t="str">
        <f>IF('Raw data'!F335 = "పూర్తి", "", _xlfn.LET(
    _xlpm.RawData, 'Raw data'!F335,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A335 + TIME(_xlpm.HourPart, _xlpm.MinutePart, 0),
    _xlpm.AdjustedTime,
        IF(_xlpm.Prefix = "రా",
            IF(OR(_xlpm.HourPart=12,_xlpm.HourPart&lt;HOUR(T336)),A335+1,A335) + TIME(IF(_xlpm.HourPart &lt;= HOUR(T336), _xlpm.HourPart, _xlpm.HourPart + 12), _xlpm.MinutePart, 0),
        IF(_xlpm.Prefix = "తె",
            _xlpm.BaseTime + 1,
        IF(_xlpm.Prefix = "సా",
            A335 + TIME(12 + _xlpm.HourPart, _xlpm.MinutePart, 0),
        IF(LEFT(_xlpm.RawData, 1) = "ప",
            A335 + TIME(IF(AND(_xlpm.HourPart &gt;= HOUR(T336), _xlpm.HourPart &lt;= 12), _xlpm.HourPart, _xlpm.HourPart + 12), _xlpm.MinutePart, 0),
            _xlpm.BaseTime
        )))),
    _xlpm.isDateTime, ISNUMBER(DATEVALUE(P334)),
    _xlpm.adjustedResult,
        IF(AND(_xlpm.isDateTime, TEXT(_xlpm.AdjustedTime, "yyyy-MM-dd HH:mm") &lt; P334),
            _xlpm.AdjustedTime + 1,
            _xlpm.AdjustedTime),
    _xlpm.formattedResult, TEXT(_xlpm.adjustedResult, "yyyy-MM-dd HH:mm"),
    _xlpm.formattedResult
))</f>
        <v>2025-02-12 19:39</v>
      </c>
      <c r="Q335" s="4">
        <f t="shared" si="164"/>
        <v>0</v>
      </c>
      <c r="R335">
        <f>IF('Raw data'!F335="పూర్తి",1,0)</f>
        <v>0</v>
      </c>
      <c r="T335" t="str">
        <f>IF('Raw data'!G335="",T334,TEXT(SUBSTITUTE(SUBSTITUTE('Raw data'!G335, "సూ.ఉ.",""),".",":"), "hh:mm:ss"))</f>
        <v>06:33:00</v>
      </c>
      <c r="U335" t="str">
        <f>IF('Raw data'!H335="",U334,TEXT(SUBSTITUTE(SUBSTITUTE('Raw data'!H335, "సూ.అ.",""),".",":") + TIME(12, 0, 0), "hh:mm:ss"))</f>
        <v>17:56:00</v>
      </c>
    </row>
    <row r="336" spans="1:21" x14ac:dyDescent="0.35">
      <c r="A336" s="1">
        <f t="shared" si="155"/>
        <v>45701</v>
      </c>
      <c r="B336">
        <f t="shared" si="156"/>
        <v>38</v>
      </c>
      <c r="C336">
        <f t="shared" si="165"/>
        <v>1</v>
      </c>
      <c r="D336">
        <f t="shared" si="157"/>
        <v>6</v>
      </c>
      <c r="E336">
        <f t="shared" si="158"/>
        <v>2</v>
      </c>
      <c r="F336">
        <f>IFERROR(INDEX(vaaram!$A$1:$A$8, MATCH('Raw data'!B336, vaaram!$D$1:$D$8, 0)), "Not Found")</f>
        <v>5</v>
      </c>
      <c r="G336">
        <f t="shared" si="159"/>
        <v>11</v>
      </c>
      <c r="H336">
        <f t="shared" si="160"/>
        <v>2</v>
      </c>
      <c r="I336">
        <f>IFERROR(INDEX(thidhi!$A$1:$A$16, MATCH('Raw data'!C336, thidhi!$C$1:$C$16, 0)), "Not Found")</f>
        <v>1</v>
      </c>
      <c r="J336" s="2">
        <f t="shared" si="161"/>
        <v>45700.798379629632</v>
      </c>
      <c r="K336" t="str">
        <f>IF('Raw data'!D336 = "పూర్తి", "", _xlfn.LET(
    _xlpm.RawData, 'Raw data'!D336,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A336 + TIME(_xlpm.HourPart, _xlpm.MinutePart, 0),
    _xlpm.AdjustedTime,
        IF(_xlpm.Prefix = "రా",
            IF(OR(_xlpm.HourPart=12,_xlpm.HourPart&lt;HOUR(T337)),A336+1,A336) + TIME(IF(_xlpm.HourPart &lt;= HOUR(T337), _xlpm.HourPart, _xlpm.HourPart + 12), _xlpm.MinutePart, 0),
        IF(_xlpm.Prefix = "తె",
            _xlpm.BaseTime + 1,
        IF(_xlpm.Prefix = "సా",
            A336 + TIME(12 + _xlpm.HourPart, _xlpm.MinutePart, 0),
        IF(LEFT(_xlpm.RawData, 1) = "ప",
            A336 + TIME(IF(AND(_xlpm.HourPart &gt;= HOUR(T337), _xlpm.HourPart &lt;= 12), _xlpm.HourPart, _xlpm.HourPart + 12), _xlpm.MinutePart, 0),
            _xlpm.BaseTime
        )))),
    _xlpm.isDateTime, ISNUMBER(DATEVALUE(K335)),
    _xlpm.adjustedResult,
        IF(AND(_xlpm.isDateTime, TEXT(_xlpm.AdjustedTime, "yyyy-MM-dd HH:mm") &lt; K335),
            _xlpm.AdjustedTime + 1,
            _xlpm.AdjustedTime),
    _xlpm.formattedResult, TEXT(_xlpm.adjustedResult, "yyyy-MM-dd HH:mm"),
    _xlpm.formattedResult
))</f>
        <v>2025-02-13 19:47</v>
      </c>
      <c r="L336" s="4">
        <f t="shared" si="162"/>
        <v>0</v>
      </c>
      <c r="M336">
        <f>IF('Raw data'!D336="పూర్తి",1,0)</f>
        <v>0</v>
      </c>
      <c r="N336">
        <f>IFERROR(INDEX(nakshatram!$A$1:$A$27, MATCH('Raw data'!E336, nakshatram!$C$1:$C$27, 0)), "Not Found")</f>
        <v>10</v>
      </c>
      <c r="O336" s="2">
        <f t="shared" si="163"/>
        <v>45700.819907407407</v>
      </c>
      <c r="P336" s="2" t="str">
        <f>IF('Raw data'!F336 = "పూర్తి", "", _xlfn.LET(
    _xlpm.RawData, 'Raw data'!F336,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A336 + TIME(_xlpm.HourPart, _xlpm.MinutePart, 0),
    _xlpm.AdjustedTime,
        IF(_xlpm.Prefix = "రా",
            IF(OR(_xlpm.HourPart=12,_xlpm.HourPart&lt;HOUR(T337)),A336+1,A336) + TIME(IF(_xlpm.HourPart &lt;= HOUR(T337), _xlpm.HourPart, _xlpm.HourPart + 12), _xlpm.MinutePart, 0),
        IF(_xlpm.Prefix = "తె",
            _xlpm.BaseTime + 1,
        IF(_xlpm.Prefix = "సా",
            A336 + TIME(12 + _xlpm.HourPart, _xlpm.MinutePart, 0),
        IF(LEFT(_xlpm.RawData, 1) = "ప",
            A336 + TIME(IF(AND(_xlpm.HourPart &gt;= HOUR(T337), _xlpm.HourPart &lt;= 12), _xlpm.HourPart, _xlpm.HourPart + 12), _xlpm.MinutePart, 0),
            _xlpm.BaseTime
        )))),
    _xlpm.isDateTime, ISNUMBER(DATEVALUE(P335)),
    _xlpm.adjustedResult,
        IF(AND(_xlpm.isDateTime, TEXT(_xlpm.AdjustedTime, "yyyy-MM-dd HH:mm") &lt; P335),
            _xlpm.AdjustedTime + 1,
            _xlpm.AdjustedTime),
    _xlpm.formattedResult, TEXT(_xlpm.adjustedResult, "yyyy-MM-dd HH:mm"),
    _xlpm.formattedResult
))</f>
        <v>2025-02-13 20:52</v>
      </c>
      <c r="Q336" s="4">
        <f t="shared" si="164"/>
        <v>0</v>
      </c>
      <c r="R336">
        <f>IF('Raw data'!F336="పూర్తి",1,0)</f>
        <v>0</v>
      </c>
      <c r="T336" t="str">
        <f>IF('Raw data'!G336="",T335,TEXT(SUBSTITUTE(SUBSTITUTE('Raw data'!G336, "సూ.ఉ.",""),".",":"), "hh:mm:ss"))</f>
        <v>06:33:00</v>
      </c>
      <c r="U336" t="str">
        <f>IF('Raw data'!H336="",U335,TEXT(SUBSTITUTE(SUBSTITUTE('Raw data'!H336, "సూ.అ.",""),".",":") + TIME(12, 0, 0), "hh:mm:ss"))</f>
        <v>17:56:00</v>
      </c>
    </row>
    <row r="337" spans="1:21" x14ac:dyDescent="0.35">
      <c r="A337" s="1">
        <f t="shared" si="155"/>
        <v>45702</v>
      </c>
      <c r="B337">
        <f t="shared" si="156"/>
        <v>38</v>
      </c>
      <c r="C337">
        <f t="shared" si="165"/>
        <v>1</v>
      </c>
      <c r="D337">
        <f t="shared" si="157"/>
        <v>6</v>
      </c>
      <c r="E337">
        <f t="shared" si="158"/>
        <v>2</v>
      </c>
      <c r="F337">
        <f>IFERROR(INDEX(vaaram!$A$1:$A$8, MATCH('Raw data'!B337, vaaram!$D$1:$D$8, 0)), "Not Found")</f>
        <v>6</v>
      </c>
      <c r="G337">
        <f t="shared" si="159"/>
        <v>11</v>
      </c>
      <c r="H337">
        <f t="shared" si="160"/>
        <v>2</v>
      </c>
      <c r="I337">
        <f>IFERROR(INDEX(thidhi!$A$1:$A$16, MATCH('Raw data'!C337, thidhi!$C$1:$C$16, 0)), "Not Found")</f>
        <v>2</v>
      </c>
      <c r="J337" s="2">
        <f t="shared" si="161"/>
        <v>45701.825462962966</v>
      </c>
      <c r="K337" t="str">
        <f>IF('Raw data'!D337 = "పూర్తి", "", _xlfn.LET(
    _xlpm.RawData, 'Raw data'!D337,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A337 + TIME(_xlpm.HourPart, _xlpm.MinutePart, 0),
    _xlpm.AdjustedTime,
        IF(_xlpm.Prefix = "రా",
            IF(OR(_xlpm.HourPart=12,_xlpm.HourPart&lt;HOUR(T338)),A337+1,A337) + TIME(IF(_xlpm.HourPart &lt;= HOUR(T338), _xlpm.HourPart, _xlpm.HourPart + 12), _xlpm.MinutePart, 0),
        IF(_xlpm.Prefix = "తె",
            _xlpm.BaseTime + 1,
        IF(_xlpm.Prefix = "సా",
            A337 + TIME(12 + _xlpm.HourPart, _xlpm.MinutePart, 0),
        IF(LEFT(_xlpm.RawData, 1) = "ప",
            A337 + TIME(IF(AND(_xlpm.HourPart &gt;= HOUR(T338), _xlpm.HourPart &lt;= 12), _xlpm.HourPart, _xlpm.HourPart + 12), _xlpm.MinutePart, 0),
            _xlpm.BaseTime
        )))),
    _xlpm.isDateTime, ISNUMBER(DATEVALUE(K336)),
    _xlpm.adjustedResult,
        IF(AND(_xlpm.isDateTime, TEXT(_xlpm.AdjustedTime, "yyyy-MM-dd HH:mm") &lt; K336),
            _xlpm.AdjustedTime + 1,
            _xlpm.AdjustedTime),
    _xlpm.formattedResult, TEXT(_xlpm.adjustedResult, "yyyy-MM-dd HH:mm"),
    _xlpm.formattedResult
))</f>
        <v>2025-02-14 20:55</v>
      </c>
      <c r="L337" s="4">
        <f t="shared" si="162"/>
        <v>0</v>
      </c>
      <c r="M337">
        <f>IF('Raw data'!D337="పూర్తి",1,0)</f>
        <v>0</v>
      </c>
      <c r="N337">
        <f>IFERROR(INDEX(nakshatram!$A$1:$A$27, MATCH('Raw data'!E337, nakshatram!$C$1:$C$27, 0)), "Not Found")</f>
        <v>11</v>
      </c>
      <c r="O337" s="2">
        <f t="shared" si="163"/>
        <v>45701.87060185185</v>
      </c>
      <c r="P337" s="2" t="str">
        <f>IF('Raw data'!F337 = "పూర్తి", "", _xlfn.LET(
    _xlpm.RawData, 'Raw data'!F337,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A337 + TIME(_xlpm.HourPart, _xlpm.MinutePart, 0),
    _xlpm.AdjustedTime,
        IF(_xlpm.Prefix = "రా",
            IF(OR(_xlpm.HourPart=12,_xlpm.HourPart&lt;HOUR(T338)),A337+1,A337) + TIME(IF(_xlpm.HourPart &lt;= HOUR(T338), _xlpm.HourPart, _xlpm.HourPart + 12), _xlpm.MinutePart, 0),
        IF(_xlpm.Prefix = "తె",
            _xlpm.BaseTime + 1,
        IF(_xlpm.Prefix = "సా",
            A337 + TIME(12 + _xlpm.HourPart, _xlpm.MinutePart, 0),
        IF(LEFT(_xlpm.RawData, 1) = "ప",
            A337 + TIME(IF(AND(_xlpm.HourPart &gt;= HOUR(T338), _xlpm.HourPart &lt;= 12), _xlpm.HourPart, _xlpm.HourPart + 12), _xlpm.MinutePart, 0),
            _xlpm.BaseTime
        )))),
    _xlpm.isDateTime, ISNUMBER(DATEVALUE(P336)),
    _xlpm.adjustedResult,
        IF(AND(_xlpm.isDateTime, TEXT(_xlpm.AdjustedTime, "yyyy-MM-dd HH:mm") &lt; P336),
            _xlpm.AdjustedTime + 1,
            _xlpm.AdjustedTime),
    _xlpm.formattedResult, TEXT(_xlpm.adjustedResult, "yyyy-MM-dd HH:mm"),
    _xlpm.formattedResult
))</f>
        <v>2025-02-14 22:32</v>
      </c>
      <c r="Q337" s="4">
        <f t="shared" si="164"/>
        <v>0</v>
      </c>
      <c r="R337">
        <f>IF('Raw data'!F337="పూర్తి",1,0)</f>
        <v>0</v>
      </c>
      <c r="T337" t="str">
        <f>IF('Raw data'!G337="",T336,TEXT(SUBSTITUTE(SUBSTITUTE('Raw data'!G337, "సూ.ఉ.",""),".",":"), "hh:mm:ss"))</f>
        <v>06:32:00</v>
      </c>
      <c r="U337" t="str">
        <f>IF('Raw data'!H337="",U336,TEXT(SUBSTITUTE(SUBSTITUTE('Raw data'!H337, "సూ.అ.",""),".",":") + TIME(12, 0, 0), "hh:mm:ss"))</f>
        <v>17:57:00</v>
      </c>
    </row>
    <row r="338" spans="1:21" x14ac:dyDescent="0.35">
      <c r="A338" s="1">
        <f t="shared" si="155"/>
        <v>45703</v>
      </c>
      <c r="B338">
        <f t="shared" si="156"/>
        <v>38</v>
      </c>
      <c r="C338">
        <f t="shared" si="165"/>
        <v>1</v>
      </c>
      <c r="D338">
        <f t="shared" si="157"/>
        <v>6</v>
      </c>
      <c r="E338">
        <f t="shared" si="158"/>
        <v>2</v>
      </c>
      <c r="F338">
        <f>IFERROR(INDEX(vaaram!$A$1:$A$8, MATCH('Raw data'!B338, vaaram!$D$1:$D$8, 0)), "Not Found")</f>
        <v>7</v>
      </c>
      <c r="G338">
        <f t="shared" si="159"/>
        <v>11</v>
      </c>
      <c r="H338">
        <f t="shared" si="160"/>
        <v>2</v>
      </c>
      <c r="I338">
        <f>IFERROR(INDEX(thidhi!$A$1:$A$16, MATCH('Raw data'!C338, thidhi!$C$1:$C$16, 0)), "Not Found")</f>
        <v>3</v>
      </c>
      <c r="J338" s="2">
        <f t="shared" si="161"/>
        <v>45702.87268518519</v>
      </c>
      <c r="K338" t="str">
        <f>IF('Raw data'!D338 = "పూర్తి", "", _xlfn.LET(
    _xlpm.RawData, 'Raw data'!D338,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A338 + TIME(_xlpm.HourPart, _xlpm.MinutePart, 0),
    _xlpm.AdjustedTime,
        IF(_xlpm.Prefix = "రా",
            IF(OR(_xlpm.HourPart=12,_xlpm.HourPart&lt;HOUR(T339)),A338+1,A338) + TIME(IF(_xlpm.HourPart &lt;= HOUR(T339), _xlpm.HourPart, _xlpm.HourPart + 12), _xlpm.MinutePart, 0),
        IF(_xlpm.Prefix = "తె",
            _xlpm.BaseTime + 1,
        IF(_xlpm.Prefix = "సా",
            A338 + TIME(12 + _xlpm.HourPart, _xlpm.MinutePart, 0),
        IF(LEFT(_xlpm.RawData, 1) = "ప",
            A338 + TIME(IF(AND(_xlpm.HourPart &gt;= HOUR(T339), _xlpm.HourPart &lt;= 12), _xlpm.HourPart, _xlpm.HourPart + 12), _xlpm.MinutePart, 0),
            _xlpm.BaseTime
        )))),
    _xlpm.isDateTime, ISNUMBER(DATEVALUE(K337)),
    _xlpm.adjustedResult,
        IF(AND(_xlpm.isDateTime, TEXT(_xlpm.AdjustedTime, "yyyy-MM-dd HH:mm") &lt; K337),
            _xlpm.AdjustedTime + 1,
            _xlpm.AdjustedTime),
    _xlpm.formattedResult, TEXT(_xlpm.adjustedResult, "yyyy-MM-dd HH:mm"),
    _xlpm.formattedResult
))</f>
        <v>2025-02-15 22:28</v>
      </c>
      <c r="L338" s="4">
        <f t="shared" si="162"/>
        <v>0</v>
      </c>
      <c r="M338">
        <f>IF('Raw data'!D338="పూర్తి",1,0)</f>
        <v>0</v>
      </c>
      <c r="N338">
        <f>IFERROR(INDEX(nakshatram!$A$1:$A$27, MATCH('Raw data'!E338, nakshatram!$C$1:$C$27, 0)), "Not Found")</f>
        <v>12</v>
      </c>
      <c r="O338" s="2">
        <f t="shared" si="163"/>
        <v>45702.940046296295</v>
      </c>
      <c r="P338" s="2" t="str">
        <f>IF('Raw data'!F338 = "పూర్తి", "", _xlfn.LET(
    _xlpm.RawData, 'Raw data'!F338,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A338 + TIME(_xlpm.HourPart, _xlpm.MinutePart, 0),
    _xlpm.AdjustedTime,
        IF(_xlpm.Prefix = "రా",
            IF(OR(_xlpm.HourPart=12,_xlpm.HourPart&lt;HOUR(T339)),A338+1,A338) + TIME(IF(_xlpm.HourPart &lt;= HOUR(T339), _xlpm.HourPart, _xlpm.HourPart + 12), _xlpm.MinutePart, 0),
        IF(_xlpm.Prefix = "తె",
            _xlpm.BaseTime + 1,
        IF(_xlpm.Prefix = "సా",
            A338 + TIME(12 + _xlpm.HourPart, _xlpm.MinutePart, 0),
        IF(LEFT(_xlpm.RawData, 1) = "ప",
            A338 + TIME(IF(AND(_xlpm.HourPart &gt;= HOUR(T339), _xlpm.HourPart &lt;= 12), _xlpm.HourPart, _xlpm.HourPart + 12), _xlpm.MinutePart, 0),
            _xlpm.BaseTime
        )))),
    _xlpm.isDateTime, ISNUMBER(DATEVALUE(P337)),
    _xlpm.adjustedResult,
        IF(AND(_xlpm.isDateTime, TEXT(_xlpm.AdjustedTime, "yyyy-MM-dd HH:mm") &lt; P337),
            _xlpm.AdjustedTime + 1,
            _xlpm.AdjustedTime),
    _xlpm.formattedResult, TEXT(_xlpm.adjustedResult, "yyyy-MM-dd HH:mm"),
    _xlpm.formattedResult
))</f>
        <v>2025-02-16 00:38</v>
      </c>
      <c r="Q338" s="4">
        <f t="shared" si="164"/>
        <v>0</v>
      </c>
      <c r="R338">
        <f>IF('Raw data'!F338="పూర్తి",1,0)</f>
        <v>0</v>
      </c>
      <c r="T338" t="str">
        <f>IF('Raw data'!G338="",T337,TEXT(SUBSTITUTE(SUBSTITUTE('Raw data'!G338, "సూ.ఉ.",""),".",":"), "hh:mm:ss"))</f>
        <v>06:31:00</v>
      </c>
      <c r="U338" t="str">
        <f>IF('Raw data'!H338="",U337,TEXT(SUBSTITUTE(SUBSTITUTE('Raw data'!H338, "సూ.అ.",""),".",":") + TIME(12, 0, 0), "hh:mm:ss"))</f>
        <v>17:56:00</v>
      </c>
    </row>
    <row r="339" spans="1:21" x14ac:dyDescent="0.35">
      <c r="A339" s="1">
        <f t="shared" si="155"/>
        <v>45704</v>
      </c>
      <c r="B339">
        <f t="shared" si="156"/>
        <v>38</v>
      </c>
      <c r="C339">
        <f t="shared" si="165"/>
        <v>1</v>
      </c>
      <c r="D339">
        <f t="shared" si="157"/>
        <v>6</v>
      </c>
      <c r="E339">
        <f t="shared" si="158"/>
        <v>2</v>
      </c>
      <c r="F339">
        <f>IFERROR(INDEX(vaaram!$A$1:$A$8, MATCH('Raw data'!B339, vaaram!$D$1:$D$8, 0)), "Not Found")</f>
        <v>1</v>
      </c>
      <c r="G339">
        <f t="shared" si="159"/>
        <v>11</v>
      </c>
      <c r="H339">
        <f t="shared" si="160"/>
        <v>2</v>
      </c>
      <c r="I339">
        <f>IFERROR(INDEX(thidhi!$A$1:$A$16, MATCH('Raw data'!C339, thidhi!$C$1:$C$16, 0)), "Not Found")</f>
        <v>4</v>
      </c>
      <c r="J339" s="2">
        <f t="shared" si="161"/>
        <v>45703.937268518523</v>
      </c>
      <c r="K339" t="str">
        <f>IF('Raw data'!D339 = "పూర్తి", "", _xlfn.LET(
    _xlpm.RawData, 'Raw data'!D339,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A339 + TIME(_xlpm.HourPart, _xlpm.MinutePart, 0),
    _xlpm.AdjustedTime,
        IF(_xlpm.Prefix = "రా",
            IF(OR(_xlpm.HourPart=12,_xlpm.HourPart&lt;HOUR(T340)),A339+1,A339) + TIME(IF(_xlpm.HourPart &lt;= HOUR(T340), _xlpm.HourPart, _xlpm.HourPart + 12), _xlpm.MinutePart, 0),
        IF(_xlpm.Prefix = "తె",
            _xlpm.BaseTime + 1,
        IF(_xlpm.Prefix = "సా",
            A339 + TIME(12 + _xlpm.HourPart, _xlpm.MinutePart, 0),
        IF(LEFT(_xlpm.RawData, 1) = "ప",
            A339 + TIME(IF(AND(_xlpm.HourPart &gt;= HOUR(T340), _xlpm.HourPart &lt;= 12), _xlpm.HourPart, _xlpm.HourPart + 12), _xlpm.MinutePart, 0),
            _xlpm.BaseTime
        )))),
    _xlpm.isDateTime, ISNUMBER(DATEVALUE(K338)),
    _xlpm.adjustedResult,
        IF(AND(_xlpm.isDateTime, TEXT(_xlpm.AdjustedTime, "yyyy-MM-dd HH:mm") &lt; K338),
            _xlpm.AdjustedTime + 1,
            _xlpm.AdjustedTime),
    _xlpm.formattedResult, TEXT(_xlpm.adjustedResult, "yyyy-MM-dd HH:mm"),
    _xlpm.formattedResult
))</f>
        <v>2025-02-17 00:23</v>
      </c>
      <c r="L339" s="4">
        <f t="shared" si="162"/>
        <v>0</v>
      </c>
      <c r="M339">
        <f>IF('Raw data'!D339="పూర్తి",1,0)</f>
        <v>0</v>
      </c>
      <c r="N339">
        <f>IFERROR(INDEX(nakshatram!$A$1:$A$27, MATCH('Raw data'!E339, nakshatram!$C$1:$C$27, 0)), "Not Found")</f>
        <v>13</v>
      </c>
      <c r="O339" s="2">
        <f t="shared" si="163"/>
        <v>45704.027546296296</v>
      </c>
      <c r="P339" s="2" t="str">
        <f>IF('Raw data'!F339 = "పూర్తి", "", _xlfn.LET(
    _xlpm.RawData, 'Raw data'!F339,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A339 + TIME(_xlpm.HourPart, _xlpm.MinutePart, 0),
    _xlpm.AdjustedTime,
        IF(_xlpm.Prefix = "రా",
            IF(OR(_xlpm.HourPart=12,_xlpm.HourPart&lt;HOUR(T340)),A339+1,A339) + TIME(IF(_xlpm.HourPart &lt;= HOUR(T340), _xlpm.HourPart, _xlpm.HourPart + 12), _xlpm.MinutePart, 0),
        IF(_xlpm.Prefix = "తె",
            _xlpm.BaseTime + 1,
        IF(_xlpm.Prefix = "సా",
            A339 + TIME(12 + _xlpm.HourPart, _xlpm.MinutePart, 0),
        IF(LEFT(_xlpm.RawData, 1) = "ప",
            A339 + TIME(IF(AND(_xlpm.HourPart &gt;= HOUR(T340), _xlpm.HourPart &lt;= 12), _xlpm.HourPart, _xlpm.HourPart + 12), _xlpm.MinutePart, 0),
            _xlpm.BaseTime
        )))),
    _xlpm.isDateTime, ISNUMBER(DATEVALUE(P338)),
    _xlpm.adjustedResult,
        IF(AND(_xlpm.isDateTime, TEXT(_xlpm.AdjustedTime, "yyyy-MM-dd HH:mm") &lt; P338),
            _xlpm.AdjustedTime + 1,
            _xlpm.AdjustedTime),
    _xlpm.formattedResult, TEXT(_xlpm.adjustedResult, "yyyy-MM-dd HH:mm"),
    _xlpm.formattedResult
))</f>
        <v>2025-02-17 03:02</v>
      </c>
      <c r="Q339" s="4">
        <f t="shared" si="164"/>
        <v>0</v>
      </c>
      <c r="R339">
        <f>IF('Raw data'!F339="పూర్తి",1,0)</f>
        <v>0</v>
      </c>
      <c r="T339" t="str">
        <f>IF('Raw data'!G339="",T338,TEXT(SUBSTITUTE(SUBSTITUTE('Raw data'!G339, "సూ.ఉ.",""),".",":"), "hh:mm:ss"))</f>
        <v>06:31:00</v>
      </c>
      <c r="U339" t="str">
        <f>IF('Raw data'!H339="",U338,TEXT(SUBSTITUTE(SUBSTITUTE('Raw data'!H339, "సూ.అ.",""),".",":") + TIME(12, 0, 0), "hh:mm:ss"))</f>
        <v>17:57:00</v>
      </c>
    </row>
    <row r="340" spans="1:21" x14ac:dyDescent="0.35">
      <c r="A340" s="1">
        <f t="shared" si="155"/>
        <v>45705</v>
      </c>
      <c r="B340">
        <f t="shared" si="156"/>
        <v>38</v>
      </c>
      <c r="C340">
        <f t="shared" si="165"/>
        <v>1</v>
      </c>
      <c r="D340">
        <f t="shared" si="157"/>
        <v>6</v>
      </c>
      <c r="E340">
        <f t="shared" si="158"/>
        <v>2</v>
      </c>
      <c r="F340">
        <f>IFERROR(INDEX(vaaram!$A$1:$A$8, MATCH('Raw data'!B340, vaaram!$D$1:$D$8, 0)), "Not Found")</f>
        <v>2</v>
      </c>
      <c r="G340">
        <f t="shared" si="159"/>
        <v>11</v>
      </c>
      <c r="H340">
        <f t="shared" si="160"/>
        <v>2</v>
      </c>
      <c r="I340">
        <f>IFERROR(INDEX(thidhi!$A$1:$A$16, MATCH('Raw data'!C340, thidhi!$C$1:$C$16, 0)), "Not Found")</f>
        <v>5</v>
      </c>
      <c r="J340" s="2">
        <f t="shared" si="161"/>
        <v>45705.017129629632</v>
      </c>
      <c r="K340" t="str">
        <f>IF('Raw data'!D340 = "పూర్తి", "", _xlfn.LET(
    _xlpm.RawData, 'Raw data'!D340,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A340 + TIME(_xlpm.HourPart, _xlpm.MinutePart, 0),
    _xlpm.AdjustedTime,
        IF(_xlpm.Prefix = "రా",
            IF(OR(_xlpm.HourPart=12,_xlpm.HourPart&lt;HOUR(T341)),A340+1,A340) + TIME(IF(_xlpm.HourPart &lt;= HOUR(T341), _xlpm.HourPart, _xlpm.HourPart + 12), _xlpm.MinutePart, 0),
        IF(_xlpm.Prefix = "తె",
            _xlpm.BaseTime + 1,
        IF(_xlpm.Prefix = "సా",
            A340 + TIME(12 + _xlpm.HourPart, _xlpm.MinutePart, 0),
        IF(LEFT(_xlpm.RawData, 1) = "ప",
            A340 + TIME(IF(AND(_xlpm.HourPart &gt;= HOUR(T341), _xlpm.HourPart &lt;= 12), _xlpm.HourPart, _xlpm.HourPart + 12), _xlpm.MinutePart, 0),
            _xlpm.BaseTime
        )))),
    _xlpm.isDateTime, ISNUMBER(DATEVALUE(K339)),
    _xlpm.adjustedResult,
        IF(AND(_xlpm.isDateTime, TEXT(_xlpm.AdjustedTime, "yyyy-MM-dd HH:mm") &lt; K339),
            _xlpm.AdjustedTime + 1,
            _xlpm.AdjustedTime),
    _xlpm.formattedResult, TEXT(_xlpm.adjustedResult, "yyyy-MM-dd HH:mm"),
    _xlpm.formattedResult
))</f>
        <v>2025-02-18 02:28</v>
      </c>
      <c r="L340" s="4">
        <f t="shared" si="162"/>
        <v>0</v>
      </c>
      <c r="M340">
        <f>IF('Raw data'!D340="పూర్తి",1,0)</f>
        <v>0</v>
      </c>
      <c r="N340">
        <f>IFERROR(INDEX(nakshatram!$A$1:$A$27, MATCH('Raw data'!E340, nakshatram!$C$1:$C$27, 0)), "Not Found")</f>
        <v>14</v>
      </c>
      <c r="O340" s="2">
        <f t="shared" si="163"/>
        <v>45705.127546296295</v>
      </c>
      <c r="P340" s="2" t="str">
        <f>IF('Raw data'!F340 = "పూర్తి", "", _xlfn.LET(
    _xlpm.RawData, 'Raw data'!F340,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A340 + TIME(_xlpm.HourPart, _xlpm.MinutePart, 0),
    _xlpm.AdjustedTime,
        IF(_xlpm.Prefix = "రా",
            IF(OR(_xlpm.HourPart=12,_xlpm.HourPart&lt;HOUR(T341)),A340+1,A340) + TIME(IF(_xlpm.HourPart &lt;= HOUR(T341), _xlpm.HourPart, _xlpm.HourPart + 12), _xlpm.MinutePart, 0),
        IF(_xlpm.Prefix = "తె",
            _xlpm.BaseTime + 1,
        IF(_xlpm.Prefix = "సా",
            A340 + TIME(12 + _xlpm.HourPart, _xlpm.MinutePart, 0),
        IF(LEFT(_xlpm.RawData, 1) = "ప",
            A340 + TIME(IF(AND(_xlpm.HourPart &gt;= HOUR(T341), _xlpm.HourPart &lt;= 12), _xlpm.HourPart, _xlpm.HourPart + 12), _xlpm.MinutePart, 0),
            _xlpm.BaseTime
        )))),
    _xlpm.isDateTime, ISNUMBER(DATEVALUE(P339)),
    _xlpm.adjustedResult,
        IF(AND(_xlpm.isDateTime, TEXT(_xlpm.AdjustedTime, "yyyy-MM-dd HH:mm") &lt; P339),
            _xlpm.AdjustedTime + 1,
            _xlpm.AdjustedTime),
    _xlpm.formattedResult, TEXT(_xlpm.adjustedResult, "yyyy-MM-dd HH:mm"),
    _xlpm.formattedResult
))</f>
        <v>2025-02-18 05:35</v>
      </c>
      <c r="Q340" s="4">
        <f t="shared" si="164"/>
        <v>0</v>
      </c>
      <c r="R340">
        <f>IF('Raw data'!F340="పూర్తి",1,0)</f>
        <v>0</v>
      </c>
      <c r="T340" t="str">
        <f>IF('Raw data'!G340="",T339,TEXT(SUBSTITUTE(SUBSTITUTE('Raw data'!G340, "సూ.ఉ.",""),".",":"), "hh:mm:ss"))</f>
        <v>06:30:00</v>
      </c>
      <c r="U340" t="str">
        <f>IF('Raw data'!H340="",U339,TEXT(SUBSTITUTE(SUBSTITUTE('Raw data'!H340, "సూ.అ.",""),".",":") + TIME(12, 0, 0), "hh:mm:ss"))</f>
        <v>17:57:00</v>
      </c>
    </row>
    <row r="341" spans="1:21" x14ac:dyDescent="0.35">
      <c r="A341" s="1">
        <f t="shared" si="155"/>
        <v>45706</v>
      </c>
      <c r="B341">
        <f t="shared" si="156"/>
        <v>38</v>
      </c>
      <c r="C341">
        <f t="shared" si="165"/>
        <v>1</v>
      </c>
      <c r="D341">
        <f t="shared" si="157"/>
        <v>6</v>
      </c>
      <c r="E341">
        <f t="shared" si="158"/>
        <v>2</v>
      </c>
      <c r="F341">
        <f>IFERROR(INDEX(vaaram!$A$1:$A$8, MATCH('Raw data'!B341, vaaram!$D$1:$D$8, 0)), "Not Found")</f>
        <v>3</v>
      </c>
      <c r="G341">
        <f t="shared" si="159"/>
        <v>11</v>
      </c>
      <c r="H341">
        <f t="shared" si="160"/>
        <v>2</v>
      </c>
      <c r="I341">
        <f>IFERROR(INDEX(thidhi!$A$1:$A$16, MATCH('Raw data'!C341, thidhi!$C$1:$C$16, 0)), "Not Found")</f>
        <v>6</v>
      </c>
      <c r="J341" s="2">
        <f t="shared" si="161"/>
        <v>45706.103935185187</v>
      </c>
      <c r="K341" t="str">
        <f>IF('Raw data'!D341 = "పూర్తి", "", _xlfn.LET(
    _xlpm.RawData, 'Raw data'!D341,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A341 + TIME(_xlpm.HourPart, _xlpm.MinutePart, 0),
    _xlpm.AdjustedTime,
        IF(_xlpm.Prefix = "రా",
            IF(OR(_xlpm.HourPart=12,_xlpm.HourPart&lt;HOUR(T342)),A341+1,A341) + TIME(IF(_xlpm.HourPart &lt;= HOUR(T342), _xlpm.HourPart, _xlpm.HourPart + 12), _xlpm.MinutePart, 0),
        IF(_xlpm.Prefix = "తె",
            _xlpm.BaseTime + 1,
        IF(_xlpm.Prefix = "సా",
            A341 + TIME(12 + _xlpm.HourPart, _xlpm.MinutePart, 0),
        IF(LEFT(_xlpm.RawData, 1) = "ప",
            A341 + TIME(IF(AND(_xlpm.HourPart &gt;= HOUR(T342), _xlpm.HourPart &lt;= 12), _xlpm.HourPart, _xlpm.HourPart + 12), _xlpm.MinutePart, 0),
            _xlpm.BaseTime
        )))),
    _xlpm.isDateTime, ISNUMBER(DATEVALUE(K340)),
    _xlpm.adjustedResult,
        IF(AND(_xlpm.isDateTime, TEXT(_xlpm.AdjustedTime, "yyyy-MM-dd HH:mm") &lt; K340),
            _xlpm.AdjustedTime + 1,
            _xlpm.AdjustedTime),
    _xlpm.formattedResult, TEXT(_xlpm.adjustedResult, "yyyy-MM-dd HH:mm"),
    _xlpm.formattedResult
))</f>
        <v>2025-02-19 04:34</v>
      </c>
      <c r="L341" s="4">
        <f t="shared" si="162"/>
        <v>0</v>
      </c>
      <c r="M341">
        <f>IF('Raw data'!D341="పూర్తి",1,0)</f>
        <v>0</v>
      </c>
      <c r="N341">
        <f>IFERROR(INDEX(nakshatram!$A$1:$A$27, MATCH('Raw data'!E341, nakshatram!$C$1:$C$27, 0)), "Not Found")</f>
        <v>15</v>
      </c>
      <c r="O341" s="2">
        <f t="shared" si="163"/>
        <v>45706.233796296299</v>
      </c>
      <c r="P341" s="2" t="str">
        <f>IF('Raw data'!F341 = "పూర్తి", "", _xlfn.LET(
    _xlpm.RawData, 'Raw data'!F341,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A341 + TIME(_xlpm.HourPart, _xlpm.MinutePart, 0),
    _xlpm.AdjustedTime,
        IF(_xlpm.Prefix = "రా",
            IF(OR(_xlpm.HourPart=12,_xlpm.HourPart&lt;HOUR(T342)),A341+1,A341) + TIME(IF(_xlpm.HourPart &lt;= HOUR(T342), _xlpm.HourPart, _xlpm.HourPart + 12), _xlpm.MinutePart, 0),
        IF(_xlpm.Prefix = "తె",
            _xlpm.BaseTime + 1,
        IF(_xlpm.Prefix = "సా",
            A341 + TIME(12 + _xlpm.HourPart, _xlpm.MinutePart, 0),
        IF(LEFT(_xlpm.RawData, 1) = "ప",
            A341 + TIME(IF(AND(_xlpm.HourPart &gt;= HOUR(T342), _xlpm.HourPart &lt;= 12), _xlpm.HourPart, _xlpm.HourPart + 12), _xlpm.MinutePart, 0),
            _xlpm.BaseTime
        )))),
    _xlpm.isDateTime, ISNUMBER(DATEVALUE(P340)),
    _xlpm.adjustedResult,
        IF(AND(_xlpm.isDateTime, TEXT(_xlpm.AdjustedTime, "yyyy-MM-dd HH:mm") &lt; P340),
            _xlpm.AdjustedTime + 1,
            _xlpm.AdjustedTime),
    _xlpm.formattedResult, TEXT(_xlpm.adjustedResult, "yyyy-MM-dd HH:mm"),
    _xlpm.formattedResult
))</f>
        <v/>
      </c>
      <c r="Q341" s="4">
        <f t="shared" si="164"/>
        <v>0</v>
      </c>
      <c r="R341">
        <f>IF('Raw data'!F341="పూర్తి",1,0)</f>
        <v>1</v>
      </c>
      <c r="T341" t="str">
        <f>IF('Raw data'!G341="",T340,TEXT(SUBSTITUTE(SUBSTITUTE('Raw data'!G341, "సూ.ఉ.",""),".",":"), "hh:mm:ss"))</f>
        <v>06:30:00</v>
      </c>
      <c r="U341" t="str">
        <f>IF('Raw data'!H341="",U340,TEXT(SUBSTITUTE(SUBSTITUTE('Raw data'!H341, "సూ.అ.",""),".",":") + TIME(12, 0, 0), "hh:mm:ss"))</f>
        <v>17:57:00</v>
      </c>
    </row>
    <row r="342" spans="1:21" x14ac:dyDescent="0.35">
      <c r="A342" s="1">
        <f t="shared" si="155"/>
        <v>45707</v>
      </c>
      <c r="B342">
        <f t="shared" si="156"/>
        <v>38</v>
      </c>
      <c r="C342">
        <f t="shared" si="165"/>
        <v>1</v>
      </c>
      <c r="D342">
        <f t="shared" si="157"/>
        <v>6</v>
      </c>
      <c r="E342">
        <f t="shared" si="158"/>
        <v>2</v>
      </c>
      <c r="F342">
        <f>IFERROR(INDEX(vaaram!$A$1:$A$8, MATCH('Raw data'!B342, vaaram!$D$1:$D$8, 0)), "Not Found")</f>
        <v>4</v>
      </c>
      <c r="G342">
        <f t="shared" si="159"/>
        <v>11</v>
      </c>
      <c r="H342">
        <f t="shared" si="160"/>
        <v>2</v>
      </c>
      <c r="I342">
        <f>IFERROR(INDEX(thidhi!$A$1:$A$16, MATCH('Raw data'!C342, thidhi!$C$1:$C$16, 0)), "Not Found")</f>
        <v>7</v>
      </c>
      <c r="J342" s="2">
        <f t="shared" si="161"/>
        <v>45707.191435185188</v>
      </c>
      <c r="K342" t="str">
        <f>IF('Raw data'!D342 = "పూర్తి", "", _xlfn.LET(
    _xlpm.RawData, 'Raw data'!D342,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A342 + TIME(_xlpm.HourPart, _xlpm.MinutePart, 0),
    _xlpm.AdjustedTime,
        IF(_xlpm.Prefix = "రా",
            IF(OR(_xlpm.HourPart=12,_xlpm.HourPart&lt;HOUR(T343)),A342+1,A342) + TIME(IF(_xlpm.HourPart &lt;= HOUR(T343), _xlpm.HourPart, _xlpm.HourPart + 12), _xlpm.MinutePart, 0),
        IF(_xlpm.Prefix = "తె",
            _xlpm.BaseTime + 1,
        IF(_xlpm.Prefix = "సా",
            A342 + TIME(12 + _xlpm.HourPart, _xlpm.MinutePart, 0),
        IF(LEFT(_xlpm.RawData, 1) = "ప",
            A342 + TIME(IF(AND(_xlpm.HourPart &gt;= HOUR(T343), _xlpm.HourPart &lt;= 12), _xlpm.HourPart, _xlpm.HourPart + 12), _xlpm.MinutePart, 0),
            _xlpm.BaseTime
        )))),
    _xlpm.isDateTime, ISNUMBER(DATEVALUE(K341)),
    _xlpm.adjustedResult,
        IF(AND(_xlpm.isDateTime, TEXT(_xlpm.AdjustedTime, "yyyy-MM-dd HH:mm") &lt; K341),
            _xlpm.AdjustedTime + 1,
            _xlpm.AdjustedTime),
    _xlpm.formattedResult, TEXT(_xlpm.adjustedResult, "yyyy-MM-dd HH:mm"),
    _xlpm.formattedResult
))</f>
        <v/>
      </c>
      <c r="L342" s="4">
        <f t="shared" si="162"/>
        <v>0</v>
      </c>
      <c r="M342">
        <f>IF('Raw data'!D342="పూర్తి",1,0)</f>
        <v>1</v>
      </c>
      <c r="N342">
        <f>IFERROR(INDEX(nakshatram!$A$1:$A$27, MATCH('Raw data'!E342, nakshatram!$C$1:$C$27, 0)), "Not Found")</f>
        <v>15</v>
      </c>
      <c r="O342" s="2" t="str">
        <f t="shared" si="163"/>
        <v/>
      </c>
      <c r="P342" s="2" t="str">
        <f>IF('Raw data'!F342 = "పూర్తి", "", _xlfn.LET(
    _xlpm.RawData, 'Raw data'!F342,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A342 + TIME(_xlpm.HourPart, _xlpm.MinutePart, 0),
    _xlpm.AdjustedTime,
        IF(_xlpm.Prefix = "రా",
            IF(OR(_xlpm.HourPart=12,_xlpm.HourPart&lt;HOUR(T343)),A342+1,A342) + TIME(IF(_xlpm.HourPart &lt;= HOUR(T343), _xlpm.HourPart, _xlpm.HourPart + 12), _xlpm.MinutePart, 0),
        IF(_xlpm.Prefix = "తె",
            _xlpm.BaseTime + 1,
        IF(_xlpm.Prefix = "సా",
            A342 + TIME(12 + _xlpm.HourPart, _xlpm.MinutePart, 0),
        IF(LEFT(_xlpm.RawData, 1) = "ప",
            A342 + TIME(IF(AND(_xlpm.HourPart &gt;= HOUR(T343), _xlpm.HourPart &lt;= 12), _xlpm.HourPart, _xlpm.HourPart + 12), _xlpm.MinutePart, 0),
            _xlpm.BaseTime
        )))),
    _xlpm.isDateTime, ISNUMBER(DATEVALUE(P341)),
    _xlpm.adjustedResult,
        IF(AND(_xlpm.isDateTime, TEXT(_xlpm.AdjustedTime, "yyyy-MM-dd HH:mm") &lt; P341),
            _xlpm.AdjustedTime + 1,
            _xlpm.AdjustedTime),
    _xlpm.formattedResult, TEXT(_xlpm.adjustedResult, "yyyy-MM-dd HH:mm"),
    _xlpm.formattedResult
))</f>
        <v>2025-02-19 08:13</v>
      </c>
      <c r="Q342" s="4">
        <f t="shared" si="164"/>
        <v>0</v>
      </c>
      <c r="R342">
        <f>IF('Raw data'!F342="పూర్తి",1,0)</f>
        <v>0</v>
      </c>
      <c r="T342" t="str">
        <f>IF('Raw data'!G342="",T341,TEXT(SUBSTITUTE(SUBSTITUTE('Raw data'!G342, "సూ.ఉ.",""),".",":"), "hh:mm:ss"))</f>
        <v>06:29:00</v>
      </c>
      <c r="U342" t="str">
        <f>IF('Raw data'!H342="",U341,TEXT(SUBSTITUTE(SUBSTITUTE('Raw data'!H342, "సూ.అ.",""),".",":") + TIME(12, 0, 0), "hh:mm:ss"))</f>
        <v>17:58:00</v>
      </c>
    </row>
    <row r="343" spans="1:21" x14ac:dyDescent="0.35">
      <c r="A343" s="1">
        <f t="shared" si="155"/>
        <v>45708</v>
      </c>
      <c r="B343">
        <f t="shared" si="156"/>
        <v>38</v>
      </c>
      <c r="C343">
        <f t="shared" si="165"/>
        <v>1</v>
      </c>
      <c r="D343">
        <f t="shared" si="157"/>
        <v>6</v>
      </c>
      <c r="E343">
        <f t="shared" si="158"/>
        <v>2</v>
      </c>
      <c r="F343">
        <f>IFERROR(INDEX(vaaram!$A$1:$A$8, MATCH('Raw data'!B343, vaaram!$D$1:$D$8, 0)), "Not Found")</f>
        <v>5</v>
      </c>
      <c r="G343">
        <f t="shared" si="159"/>
        <v>11</v>
      </c>
      <c r="H343">
        <f t="shared" si="160"/>
        <v>2</v>
      </c>
      <c r="I343">
        <f>IFERROR(INDEX(thidhi!$A$1:$A$16, MATCH('Raw data'!C343, thidhi!$C$1:$C$16, 0)), "Not Found")</f>
        <v>7</v>
      </c>
      <c r="J343" s="2" t="str">
        <f t="shared" si="161"/>
        <v/>
      </c>
      <c r="K343" t="str">
        <f>IF('Raw data'!D343 = "పూర్తి", "", _xlfn.LET(
    _xlpm.RawData, 'Raw data'!D343,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A343 + TIME(_xlpm.HourPart, _xlpm.MinutePart, 0),
    _xlpm.AdjustedTime,
        IF(_xlpm.Prefix = "రా",
            IF(OR(_xlpm.HourPart=12,_xlpm.HourPart&lt;HOUR(T344)),A343+1,A343) + TIME(IF(_xlpm.HourPart &lt;= HOUR(T344), _xlpm.HourPart, _xlpm.HourPart + 12), _xlpm.MinutePart, 0),
        IF(_xlpm.Prefix = "తె",
            _xlpm.BaseTime + 1,
        IF(_xlpm.Prefix = "సా",
            A343 + TIME(12 + _xlpm.HourPart, _xlpm.MinutePart, 0),
        IF(LEFT(_xlpm.RawData, 1) = "ప",
            A343 + TIME(IF(AND(_xlpm.HourPart &gt;= HOUR(T344), _xlpm.HourPart &lt;= 12), _xlpm.HourPart, _xlpm.HourPart + 12), _xlpm.MinutePart, 0),
            _xlpm.BaseTime
        )))),
    _xlpm.isDateTime, ISNUMBER(DATEVALUE(K342)),
    _xlpm.adjustedResult,
        IF(AND(_xlpm.isDateTime, TEXT(_xlpm.AdjustedTime, "yyyy-MM-dd HH:mm") &lt; K342),
            _xlpm.AdjustedTime + 1,
            _xlpm.AdjustedTime),
    _xlpm.formattedResult, TEXT(_xlpm.adjustedResult, "yyyy-MM-dd HH:mm"),
    _xlpm.formattedResult
))</f>
        <v>2025-02-20 06:39</v>
      </c>
      <c r="L343" s="4">
        <f t="shared" si="162"/>
        <v>0</v>
      </c>
      <c r="M343">
        <f>IF('Raw data'!D343="పూర్తి",1,0)</f>
        <v>0</v>
      </c>
      <c r="N343">
        <f>IFERROR(INDEX(nakshatram!$A$1:$A$27, MATCH('Raw data'!E343, nakshatram!$C$1:$C$27, 0)), "Not Found")</f>
        <v>16</v>
      </c>
      <c r="O343" s="2">
        <f t="shared" si="163"/>
        <v>45707.343518518523</v>
      </c>
      <c r="P343" s="2" t="str">
        <f>IF('Raw data'!F343 = "పూర్తి", "", _xlfn.LET(
    _xlpm.RawData, 'Raw data'!F343,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A343 + TIME(_xlpm.HourPart, _xlpm.MinutePart, 0),
    _xlpm.AdjustedTime,
        IF(_xlpm.Prefix = "రా",
            IF(OR(_xlpm.HourPart=12,_xlpm.HourPart&lt;HOUR(T344)),A343+1,A343) + TIME(IF(_xlpm.HourPart &lt;= HOUR(T344), _xlpm.HourPart, _xlpm.HourPart + 12), _xlpm.MinutePart, 0),
        IF(_xlpm.Prefix = "తె",
            _xlpm.BaseTime + 1,
        IF(_xlpm.Prefix = "సా",
            A343 + TIME(12 + _xlpm.HourPart, _xlpm.MinutePart, 0),
        IF(LEFT(_xlpm.RawData, 1) = "ప",
            A343 + TIME(IF(AND(_xlpm.HourPart &gt;= HOUR(T344), _xlpm.HourPart &lt;= 12), _xlpm.HourPart, _xlpm.HourPart + 12), _xlpm.MinutePart, 0),
            _xlpm.BaseTime
        )))),
    _xlpm.isDateTime, ISNUMBER(DATEVALUE(P342)),
    _xlpm.adjustedResult,
        IF(AND(_xlpm.isDateTime, TEXT(_xlpm.AdjustedTime, "yyyy-MM-dd HH:mm") &lt; P342),
            _xlpm.AdjustedTime + 1,
            _xlpm.AdjustedTime),
    _xlpm.formattedResult, TEXT(_xlpm.adjustedResult, "yyyy-MM-dd HH:mm"),
    _xlpm.formattedResult
))</f>
        <v>2025-02-20 10:39</v>
      </c>
      <c r="Q343" s="4">
        <f t="shared" si="164"/>
        <v>0</v>
      </c>
      <c r="R343">
        <f>IF('Raw data'!F343="పూర్తి",1,0)</f>
        <v>0</v>
      </c>
      <c r="T343" t="str">
        <f>IF('Raw data'!G343="",T342,TEXT(SUBSTITUTE(SUBSTITUTE('Raw data'!G343, "సూ.ఉ.",""),".",":"), "hh:mm:ss"))</f>
        <v>06:29:00</v>
      </c>
      <c r="U343" t="str">
        <f>IF('Raw data'!H343="",U342,TEXT(SUBSTITUTE(SUBSTITUTE('Raw data'!H343, "సూ.అ.",""),".",":") + TIME(12, 0, 0), "hh:mm:ss"))</f>
        <v>17:59:00</v>
      </c>
    </row>
    <row r="344" spans="1:21" x14ac:dyDescent="0.35">
      <c r="A344" s="1">
        <f t="shared" si="155"/>
        <v>45709</v>
      </c>
      <c r="B344">
        <f t="shared" si="156"/>
        <v>38</v>
      </c>
      <c r="C344">
        <f t="shared" si="165"/>
        <v>1</v>
      </c>
      <c r="D344">
        <f t="shared" si="157"/>
        <v>6</v>
      </c>
      <c r="E344">
        <f t="shared" si="158"/>
        <v>2</v>
      </c>
      <c r="F344">
        <f>IFERROR(INDEX(vaaram!$A$1:$A$8, MATCH('Raw data'!B344, vaaram!$D$1:$D$8, 0)), "Not Found")</f>
        <v>6</v>
      </c>
      <c r="G344">
        <f t="shared" si="159"/>
        <v>11</v>
      </c>
      <c r="H344">
        <f t="shared" si="160"/>
        <v>2</v>
      </c>
      <c r="I344">
        <f>IFERROR(INDEX(thidhi!$A$1:$A$16, MATCH('Raw data'!C344, thidhi!$C$1:$C$16, 0)), "Not Found")</f>
        <v>8</v>
      </c>
      <c r="J344" s="2">
        <f t="shared" si="161"/>
        <v>45708.278240740743</v>
      </c>
      <c r="K344" t="str">
        <f>IF('Raw data'!D344 = "పూర్తి", "", _xlfn.LET(
    _xlpm.RawData, 'Raw data'!D344,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A344 + TIME(_xlpm.HourPart, _xlpm.MinutePart, 0),
    _xlpm.AdjustedTime,
        IF(_xlpm.Prefix = "రా",
            IF(OR(_xlpm.HourPart=12,_xlpm.HourPart&lt;HOUR(T345)),A344+1,A344) + TIME(IF(_xlpm.HourPart &lt;= HOUR(T345), _xlpm.HourPart, _xlpm.HourPart + 12), _xlpm.MinutePart, 0),
        IF(_xlpm.Prefix = "తె",
            _xlpm.BaseTime + 1,
        IF(_xlpm.Prefix = "సా",
            A344 + TIME(12 + _xlpm.HourPart, _xlpm.MinutePart, 0),
        IF(LEFT(_xlpm.RawData, 1) = "ప",
            A344 + TIME(IF(AND(_xlpm.HourPart &gt;= HOUR(T345), _xlpm.HourPart &lt;= 12), _xlpm.HourPart, _xlpm.HourPart + 12), _xlpm.MinutePart, 0),
            _xlpm.BaseTime
        )))),
    _xlpm.isDateTime, ISNUMBER(DATEVALUE(K343)),
    _xlpm.adjustedResult,
        IF(AND(_xlpm.isDateTime, TEXT(_xlpm.AdjustedTime, "yyyy-MM-dd HH:mm") &lt; K343),
            _xlpm.AdjustedTime + 1,
            _xlpm.AdjustedTime),
    _xlpm.formattedResult, TEXT(_xlpm.adjustedResult, "yyyy-MM-dd HH:mm"),
    _xlpm.formattedResult
))</f>
        <v>2025-02-21 08:20</v>
      </c>
      <c r="L344" s="4">
        <f t="shared" si="162"/>
        <v>0</v>
      </c>
      <c r="M344">
        <f>IF('Raw data'!D344="పూర్తి",1,0)</f>
        <v>0</v>
      </c>
      <c r="N344">
        <f>IFERROR(INDEX(nakshatram!$A$1:$A$27, MATCH('Raw data'!E344, nakshatram!$C$1:$C$27, 0)), "Not Found")</f>
        <v>17</v>
      </c>
      <c r="O344" s="2">
        <f t="shared" si="163"/>
        <v>45708.444907407407</v>
      </c>
      <c r="P344" s="2" t="str">
        <f>IF('Raw data'!F344 = "పూర్తి", "", _xlfn.LET(
    _xlpm.RawData, 'Raw data'!F344,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A344 + TIME(_xlpm.HourPart, _xlpm.MinutePart, 0),
    _xlpm.AdjustedTime,
        IF(_xlpm.Prefix = "రా",
            IF(OR(_xlpm.HourPart=12,_xlpm.HourPart&lt;HOUR(T345)),A344+1,A344) + TIME(IF(_xlpm.HourPart &lt;= HOUR(T345), _xlpm.HourPart, _xlpm.HourPart + 12), _xlpm.MinutePart, 0),
        IF(_xlpm.Prefix = "తె",
            _xlpm.BaseTime + 1,
        IF(_xlpm.Prefix = "సా",
            A344 + TIME(12 + _xlpm.HourPart, _xlpm.MinutePart, 0),
        IF(LEFT(_xlpm.RawData, 1) = "ప",
            A344 + TIME(IF(AND(_xlpm.HourPart &gt;= HOUR(T345), _xlpm.HourPart &lt;= 12), _xlpm.HourPart, _xlpm.HourPart + 12), _xlpm.MinutePart, 0),
            _xlpm.BaseTime
        )))),
    _xlpm.isDateTime, ISNUMBER(DATEVALUE(P343)),
    _xlpm.adjustedResult,
        IF(AND(_xlpm.isDateTime, TEXT(_xlpm.AdjustedTime, "yyyy-MM-dd HH:mm") &lt; P343),
            _xlpm.AdjustedTime + 1,
            _xlpm.AdjustedTime),
    _xlpm.formattedResult, TEXT(_xlpm.adjustedResult, "yyyy-MM-dd HH:mm"),
    _xlpm.formattedResult
))</f>
        <v>2025-02-21 12:46</v>
      </c>
      <c r="Q344" s="4">
        <f t="shared" si="164"/>
        <v>0</v>
      </c>
      <c r="R344">
        <f>IF('Raw data'!F344="పూర్తి",1,0)</f>
        <v>0</v>
      </c>
      <c r="T344" t="str">
        <f>IF('Raw data'!G344="",T343,TEXT(SUBSTITUTE(SUBSTITUTE('Raw data'!G344, "సూ.ఉ.",""),".",":"), "hh:mm:ss"))</f>
        <v>06:28:00</v>
      </c>
      <c r="U344" t="str">
        <f>IF('Raw data'!H344="",U343,TEXT(SUBSTITUTE(SUBSTITUTE('Raw data'!H344, "సూ.అ.",""),".",":") + TIME(12, 0, 0), "hh:mm:ss"))</f>
        <v>17:59:00</v>
      </c>
    </row>
    <row r="345" spans="1:21" x14ac:dyDescent="0.35">
      <c r="A345" s="1">
        <f t="shared" si="155"/>
        <v>45710</v>
      </c>
      <c r="B345">
        <f t="shared" si="156"/>
        <v>38</v>
      </c>
      <c r="C345">
        <f t="shared" si="165"/>
        <v>1</v>
      </c>
      <c r="D345">
        <f t="shared" si="157"/>
        <v>6</v>
      </c>
      <c r="E345">
        <f t="shared" si="158"/>
        <v>2</v>
      </c>
      <c r="F345">
        <f>IFERROR(INDEX(vaaram!$A$1:$A$8, MATCH('Raw data'!B345, vaaram!$D$1:$D$8, 0)), "Not Found")</f>
        <v>7</v>
      </c>
      <c r="G345">
        <f t="shared" si="159"/>
        <v>11</v>
      </c>
      <c r="H345">
        <f t="shared" si="160"/>
        <v>2</v>
      </c>
      <c r="I345">
        <f>IFERROR(INDEX(thidhi!$A$1:$A$16, MATCH('Raw data'!C345, thidhi!$C$1:$C$16, 0)), "Not Found")</f>
        <v>9</v>
      </c>
      <c r="J345" s="2">
        <f t="shared" si="161"/>
        <v>45709.348379629628</v>
      </c>
      <c r="K345" t="str">
        <f>IF('Raw data'!D345 = "పూర్తి", "", _xlfn.LET(
    _xlpm.RawData, 'Raw data'!D345,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A345 + TIME(_xlpm.HourPart, _xlpm.MinutePart, 0),
    _xlpm.AdjustedTime,
        IF(_xlpm.Prefix = "రా",
            IF(OR(_xlpm.HourPart=12,_xlpm.HourPart&lt;HOUR(T346)),A345+1,A345) + TIME(IF(_xlpm.HourPart &lt;= HOUR(T346), _xlpm.HourPart, _xlpm.HourPart + 12), _xlpm.MinutePart, 0),
        IF(_xlpm.Prefix = "తె",
            _xlpm.BaseTime + 1,
        IF(_xlpm.Prefix = "సా",
            A345 + TIME(12 + _xlpm.HourPart, _xlpm.MinutePart, 0),
        IF(LEFT(_xlpm.RawData, 1) = "ప",
            A345 + TIME(IF(AND(_xlpm.HourPart &gt;= HOUR(T346), _xlpm.HourPart &lt;= 12), _xlpm.HourPart, _xlpm.HourPart + 12), _xlpm.MinutePart, 0),
            _xlpm.BaseTime
        )))),
    _xlpm.isDateTime, ISNUMBER(DATEVALUE(K344)),
    _xlpm.adjustedResult,
        IF(AND(_xlpm.isDateTime, TEXT(_xlpm.AdjustedTime, "yyyy-MM-dd HH:mm") &lt; K344),
            _xlpm.AdjustedTime + 1,
            _xlpm.AdjustedTime),
    _xlpm.formattedResult, TEXT(_xlpm.adjustedResult, "yyyy-MM-dd HH:mm"),
    _xlpm.formattedResult
))</f>
        <v>2025-02-22 09:38</v>
      </c>
      <c r="L345" s="4">
        <f t="shared" si="162"/>
        <v>0</v>
      </c>
      <c r="M345">
        <f>IF('Raw data'!D345="పూర్తి",1,0)</f>
        <v>0</v>
      </c>
      <c r="N345">
        <f>IFERROR(INDEX(nakshatram!$A$1:$A$27, MATCH('Raw data'!E345, nakshatram!$C$1:$C$27, 0)), "Not Found")</f>
        <v>18</v>
      </c>
      <c r="O345" s="2">
        <f t="shared" si="163"/>
        <v>45709.533101851855</v>
      </c>
      <c r="P345" s="2" t="str">
        <f>IF('Raw data'!F345 = "పూర్తి", "", _xlfn.LET(
    _xlpm.RawData, 'Raw data'!F345,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A345 + TIME(_xlpm.HourPart, _xlpm.MinutePart, 0),
    _xlpm.AdjustedTime,
        IF(_xlpm.Prefix = "రా",
            IF(OR(_xlpm.HourPart=12,_xlpm.HourPart&lt;HOUR(T346)),A345+1,A345) + TIME(IF(_xlpm.HourPart &lt;= HOUR(T346), _xlpm.HourPart, _xlpm.HourPart + 12), _xlpm.MinutePart, 0),
        IF(_xlpm.Prefix = "తె",
            _xlpm.BaseTime + 1,
        IF(_xlpm.Prefix = "సా",
            A345 + TIME(12 + _xlpm.HourPart, _xlpm.MinutePart, 0),
        IF(LEFT(_xlpm.RawData, 1) = "ప",
            A345 + TIME(IF(AND(_xlpm.HourPart &gt;= HOUR(T346), _xlpm.HourPart &lt;= 12), _xlpm.HourPart, _xlpm.HourPart + 12), _xlpm.MinutePart, 0),
            _xlpm.BaseTime
        )))),
    _xlpm.isDateTime, ISNUMBER(DATEVALUE(P344)),
    _xlpm.adjustedResult,
        IF(AND(_xlpm.isDateTime, TEXT(_xlpm.AdjustedTime, "yyyy-MM-dd HH:mm") &lt; P344),
            _xlpm.AdjustedTime + 1,
            _xlpm.AdjustedTime),
    _xlpm.formattedResult, TEXT(_xlpm.adjustedResult, "yyyy-MM-dd HH:mm"),
    _xlpm.formattedResult
))</f>
        <v>2025-02-22 14:30</v>
      </c>
      <c r="Q345" s="4">
        <f t="shared" si="164"/>
        <v>0</v>
      </c>
      <c r="R345">
        <f>IF('Raw data'!F345="పూర్తి",1,0)</f>
        <v>0</v>
      </c>
      <c r="T345" t="str">
        <f>IF('Raw data'!G345="",T344,TEXT(SUBSTITUTE(SUBSTITUTE('Raw data'!G345, "సూ.ఉ.",""),".",":"), "hh:mm:ss"))</f>
        <v>06:28:00</v>
      </c>
      <c r="U345" t="str">
        <f>IF('Raw data'!H345="",U344,TEXT(SUBSTITUTE(SUBSTITUTE('Raw data'!H345, "సూ.అ.",""),".",":") + TIME(12, 0, 0), "hh:mm:ss"))</f>
        <v>18:00:00</v>
      </c>
    </row>
    <row r="346" spans="1:21" x14ac:dyDescent="0.35">
      <c r="A346" s="1">
        <f t="shared" si="155"/>
        <v>45711</v>
      </c>
      <c r="B346">
        <f t="shared" si="156"/>
        <v>38</v>
      </c>
      <c r="C346">
        <f t="shared" si="165"/>
        <v>1</v>
      </c>
      <c r="D346">
        <f t="shared" si="157"/>
        <v>6</v>
      </c>
      <c r="E346">
        <f t="shared" si="158"/>
        <v>2</v>
      </c>
      <c r="F346">
        <f>IFERROR(INDEX(vaaram!$A$1:$A$8, MATCH('Raw data'!B346, vaaram!$D$1:$D$8, 0)), "Not Found")</f>
        <v>1</v>
      </c>
      <c r="G346">
        <f t="shared" si="159"/>
        <v>11</v>
      </c>
      <c r="H346">
        <f t="shared" si="160"/>
        <v>2</v>
      </c>
      <c r="I346">
        <f>IFERROR(INDEX(thidhi!$A$1:$A$16, MATCH('Raw data'!C346, thidhi!$C$1:$C$16, 0)), "Not Found")</f>
        <v>10</v>
      </c>
      <c r="J346" s="2">
        <f t="shared" si="161"/>
        <v>45710.402546296296</v>
      </c>
      <c r="K346" t="str">
        <f>IF('Raw data'!D346 = "పూర్తి", "", _xlfn.LET(
    _xlpm.RawData, 'Raw data'!D346,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A346 + TIME(_xlpm.HourPart, _xlpm.MinutePart, 0),
    _xlpm.AdjustedTime,
        IF(_xlpm.Prefix = "రా",
            IF(OR(_xlpm.HourPart=12,_xlpm.HourPart&lt;HOUR(T347)),A346+1,A346) + TIME(IF(_xlpm.HourPart &lt;= HOUR(T347), _xlpm.HourPart, _xlpm.HourPart + 12), _xlpm.MinutePart, 0),
        IF(_xlpm.Prefix = "తె",
            _xlpm.BaseTime + 1,
        IF(_xlpm.Prefix = "సా",
            A346 + TIME(12 + _xlpm.HourPart, _xlpm.MinutePart, 0),
        IF(LEFT(_xlpm.RawData, 1) = "ప",
            A346 + TIME(IF(AND(_xlpm.HourPart &gt;= HOUR(T347), _xlpm.HourPart &lt;= 12), _xlpm.HourPart, _xlpm.HourPart + 12), _xlpm.MinutePart, 0),
            _xlpm.BaseTime
        )))),
    _xlpm.isDateTime, ISNUMBER(DATEVALUE(K345)),
    _xlpm.adjustedResult,
        IF(AND(_xlpm.isDateTime, TEXT(_xlpm.AdjustedTime, "yyyy-MM-dd HH:mm") &lt; K345),
            _xlpm.AdjustedTime + 1,
            _xlpm.AdjustedTime),
    _xlpm.formattedResult, TEXT(_xlpm.adjustedResult, "yyyy-MM-dd HH:mm"),
    _xlpm.formattedResult
))</f>
        <v>2025-02-23 10:27</v>
      </c>
      <c r="L346" s="4">
        <f t="shared" si="162"/>
        <v>0</v>
      </c>
      <c r="M346">
        <f>IF('Raw data'!D346="పూర్తి",1,0)</f>
        <v>0</v>
      </c>
      <c r="N346">
        <f>IFERROR(INDEX(nakshatram!$A$1:$A$27, MATCH('Raw data'!E346, nakshatram!$C$1:$C$27, 0)), "Not Found")</f>
        <v>19</v>
      </c>
      <c r="O346" s="2">
        <f t="shared" si="163"/>
        <v>45710.605324074073</v>
      </c>
      <c r="P346" s="2" t="str">
        <f>IF('Raw data'!F346 = "పూర్తి", "", _xlfn.LET(
    _xlpm.RawData, 'Raw data'!F346,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A346 + TIME(_xlpm.HourPart, _xlpm.MinutePart, 0),
    _xlpm.AdjustedTime,
        IF(_xlpm.Prefix = "రా",
            IF(OR(_xlpm.HourPart=12,_xlpm.HourPart&lt;HOUR(T347)),A346+1,A346) + TIME(IF(_xlpm.HourPart &lt;= HOUR(T347), _xlpm.HourPart, _xlpm.HourPart + 12), _xlpm.MinutePart, 0),
        IF(_xlpm.Prefix = "తె",
            _xlpm.BaseTime + 1,
        IF(_xlpm.Prefix = "సా",
            A346 + TIME(12 + _xlpm.HourPart, _xlpm.MinutePart, 0),
        IF(LEFT(_xlpm.RawData, 1) = "ప",
            A346 + TIME(IF(AND(_xlpm.HourPart &gt;= HOUR(T347), _xlpm.HourPart &lt;= 12), _xlpm.HourPart, _xlpm.HourPart + 12), _xlpm.MinutePart, 0),
            _xlpm.BaseTime
        )))),
    _xlpm.isDateTime, ISNUMBER(DATEVALUE(P345)),
    _xlpm.adjustedResult,
        IF(AND(_xlpm.isDateTime, TEXT(_xlpm.AdjustedTime, "yyyy-MM-dd HH:mm") &lt; P345),
            _xlpm.AdjustedTime + 1,
            _xlpm.AdjustedTime),
    _xlpm.formattedResult, TEXT(_xlpm.adjustedResult, "yyyy-MM-dd HH:mm"),
    _xlpm.formattedResult
))</f>
        <v>2025-02-23 15:46</v>
      </c>
      <c r="Q346" s="4">
        <f t="shared" si="164"/>
        <v>0</v>
      </c>
      <c r="R346">
        <f>IF('Raw data'!F346="పూర్తి",1,0)</f>
        <v>0</v>
      </c>
      <c r="T346" t="str">
        <f>IF('Raw data'!G346="",T345,TEXT(SUBSTITUTE(SUBSTITUTE('Raw data'!G346, "సూ.ఉ.",""),".",":"), "hh:mm:ss"))</f>
        <v>06:27:00</v>
      </c>
      <c r="U346" t="str">
        <f>IF('Raw data'!H346="",U345,TEXT(SUBSTITUTE(SUBSTITUTE('Raw data'!H346, "సూ.అ.",""),".",":") + TIME(12, 0, 0), "hh:mm:ss"))</f>
        <v>18:00:00</v>
      </c>
    </row>
    <row r="347" spans="1:21" x14ac:dyDescent="0.35">
      <c r="A347" s="1">
        <f t="shared" si="155"/>
        <v>45712</v>
      </c>
      <c r="B347">
        <f t="shared" si="156"/>
        <v>38</v>
      </c>
      <c r="C347">
        <f t="shared" si="165"/>
        <v>1</v>
      </c>
      <c r="D347">
        <f t="shared" si="157"/>
        <v>6</v>
      </c>
      <c r="E347">
        <f t="shared" si="158"/>
        <v>2</v>
      </c>
      <c r="F347">
        <f>IFERROR(INDEX(vaaram!$A$1:$A$8, MATCH('Raw data'!B347, vaaram!$D$1:$D$8, 0)), "Not Found")</f>
        <v>2</v>
      </c>
      <c r="G347">
        <f t="shared" si="159"/>
        <v>11</v>
      </c>
      <c r="H347">
        <f t="shared" si="160"/>
        <v>2</v>
      </c>
      <c r="I347">
        <f>IFERROR(INDEX(thidhi!$A$1:$A$16, MATCH('Raw data'!C347, thidhi!$C$1:$C$16, 0)), "Not Found")</f>
        <v>11</v>
      </c>
      <c r="J347" s="2">
        <f t="shared" si="161"/>
        <v>45711.436574074076</v>
      </c>
      <c r="K347" t="str">
        <f>IF('Raw data'!D347 = "పూర్తి", "", _xlfn.LET(
    _xlpm.RawData, 'Raw data'!D347,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A347 + TIME(_xlpm.HourPart, _xlpm.MinutePart, 0),
    _xlpm.AdjustedTime,
        IF(_xlpm.Prefix = "రా",
            IF(OR(_xlpm.HourPart=12,_xlpm.HourPart&lt;HOUR(T348)),A347+1,A347) + TIME(IF(_xlpm.HourPart &lt;= HOUR(T348), _xlpm.HourPart, _xlpm.HourPart + 12), _xlpm.MinutePart, 0),
        IF(_xlpm.Prefix = "తె",
            _xlpm.BaseTime + 1,
        IF(_xlpm.Prefix = "సా",
            A347 + TIME(12 + _xlpm.HourPart, _xlpm.MinutePart, 0),
        IF(LEFT(_xlpm.RawData, 1) = "ప",
            A347 + TIME(IF(AND(_xlpm.HourPart &gt;= HOUR(T348), _xlpm.HourPart &lt;= 12), _xlpm.HourPart, _xlpm.HourPart + 12), _xlpm.MinutePart, 0),
            _xlpm.BaseTime
        )))),
    _xlpm.isDateTime, ISNUMBER(DATEVALUE(K346)),
    _xlpm.adjustedResult,
        IF(AND(_xlpm.isDateTime, TEXT(_xlpm.AdjustedTime, "yyyy-MM-dd HH:mm") &lt; K346),
            _xlpm.AdjustedTime + 1,
            _xlpm.AdjustedTime),
    _xlpm.formattedResult, TEXT(_xlpm.adjustedResult, "yyyy-MM-dd HH:mm"),
    _xlpm.formattedResult
))</f>
        <v>2025-02-24 10:44</v>
      </c>
      <c r="L347" s="4">
        <f t="shared" si="162"/>
        <v>0</v>
      </c>
      <c r="M347">
        <f>IF('Raw data'!D347="పూర్తి",1,0)</f>
        <v>0</v>
      </c>
      <c r="N347">
        <f>IFERROR(INDEX(nakshatram!$A$1:$A$27, MATCH('Raw data'!E347, nakshatram!$C$1:$C$27, 0)), "Not Found")</f>
        <v>20</v>
      </c>
      <c r="O347" s="2">
        <f t="shared" si="163"/>
        <v>45711.658101851855</v>
      </c>
      <c r="P347" s="2" t="str">
        <f>IF('Raw data'!F347 = "పూర్తి", "", _xlfn.LET(
    _xlpm.RawData, 'Raw data'!F347,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A347 + TIME(_xlpm.HourPart, _xlpm.MinutePart, 0),
    _xlpm.AdjustedTime,
        IF(_xlpm.Prefix = "రా",
            IF(OR(_xlpm.HourPart=12,_xlpm.HourPart&lt;HOUR(T348)),A347+1,A347) + TIME(IF(_xlpm.HourPart &lt;= HOUR(T348), _xlpm.HourPart, _xlpm.HourPart + 12), _xlpm.MinutePart, 0),
        IF(_xlpm.Prefix = "తె",
            _xlpm.BaseTime + 1,
        IF(_xlpm.Prefix = "సా",
            A347 + TIME(12 + _xlpm.HourPart, _xlpm.MinutePart, 0),
        IF(LEFT(_xlpm.RawData, 1) = "ప",
            A347 + TIME(IF(AND(_xlpm.HourPart &gt;= HOUR(T348), _xlpm.HourPart &lt;= 12), _xlpm.HourPart, _xlpm.HourPart + 12), _xlpm.MinutePart, 0),
            _xlpm.BaseTime
        )))),
    _xlpm.isDateTime, ISNUMBER(DATEVALUE(P346)),
    _xlpm.adjustedResult,
        IF(AND(_xlpm.isDateTime, TEXT(_xlpm.AdjustedTime, "yyyy-MM-dd HH:mm") &lt; P346),
            _xlpm.AdjustedTime + 1,
            _xlpm.AdjustedTime),
    _xlpm.formattedResult, TEXT(_xlpm.adjustedResult, "yyyy-MM-dd HH:mm"),
    _xlpm.formattedResult
))</f>
        <v>2025-02-24 16:31</v>
      </c>
      <c r="Q347" s="4">
        <f t="shared" si="164"/>
        <v>0</v>
      </c>
      <c r="R347">
        <f>IF('Raw data'!F347="పూర్తి",1,0)</f>
        <v>0</v>
      </c>
      <c r="T347" t="str">
        <f>IF('Raw data'!G347="",T346,TEXT(SUBSTITUTE(SUBSTITUTE('Raw data'!G347, "సూ.ఉ.",""),".",":"), "hh:mm:ss"))</f>
        <v>06:26:00</v>
      </c>
      <c r="U347" t="str">
        <f>IF('Raw data'!H347="",U346,TEXT(SUBSTITUTE(SUBSTITUTE('Raw data'!H347, "సూ.అ.",""),".",":") + TIME(12, 0, 0), "hh:mm:ss"))</f>
        <v>18:01:00</v>
      </c>
    </row>
    <row r="348" spans="1:21" x14ac:dyDescent="0.35">
      <c r="A348" s="1">
        <f t="shared" si="155"/>
        <v>45713</v>
      </c>
      <c r="B348">
        <f t="shared" si="156"/>
        <v>38</v>
      </c>
      <c r="C348">
        <f t="shared" si="165"/>
        <v>1</v>
      </c>
      <c r="D348">
        <f t="shared" si="157"/>
        <v>6</v>
      </c>
      <c r="E348">
        <f t="shared" si="158"/>
        <v>2</v>
      </c>
      <c r="F348">
        <f>IFERROR(INDEX(vaaram!$A$1:$A$8, MATCH('Raw data'!B348, vaaram!$D$1:$D$8, 0)), "Not Found")</f>
        <v>3</v>
      </c>
      <c r="G348">
        <f t="shared" si="159"/>
        <v>11</v>
      </c>
      <c r="H348">
        <f t="shared" si="160"/>
        <v>2</v>
      </c>
      <c r="I348">
        <f>IFERROR(INDEX(thidhi!$A$1:$A$16, MATCH('Raw data'!C348, thidhi!$C$1:$C$16, 0)), "Not Found")</f>
        <v>12</v>
      </c>
      <c r="J348" s="2">
        <f t="shared" si="161"/>
        <v>45712.448379629634</v>
      </c>
      <c r="K348" t="str">
        <f>IF('Raw data'!D348 = "పూర్తి", "", _xlfn.LET(
    _xlpm.RawData, 'Raw data'!D348,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A348 + TIME(_xlpm.HourPart, _xlpm.MinutePart, 0),
    _xlpm.AdjustedTime,
        IF(_xlpm.Prefix = "రా",
            IF(OR(_xlpm.HourPart=12,_xlpm.HourPart&lt;HOUR(T349)),A348+1,A348) + TIME(IF(_xlpm.HourPart &lt;= HOUR(T349), _xlpm.HourPart, _xlpm.HourPart + 12), _xlpm.MinutePart, 0),
        IF(_xlpm.Prefix = "తె",
            _xlpm.BaseTime + 1,
        IF(_xlpm.Prefix = "సా",
            A348 + TIME(12 + _xlpm.HourPart, _xlpm.MinutePart, 0),
        IF(LEFT(_xlpm.RawData, 1) = "ప",
            A348 + TIME(IF(AND(_xlpm.HourPart &gt;= HOUR(T349), _xlpm.HourPart &lt;= 12), _xlpm.HourPart, _xlpm.HourPart + 12), _xlpm.MinutePart, 0),
            _xlpm.BaseTime
        )))),
    _xlpm.isDateTime, ISNUMBER(DATEVALUE(K347)),
    _xlpm.adjustedResult,
        IF(AND(_xlpm.isDateTime, TEXT(_xlpm.AdjustedTime, "yyyy-MM-dd HH:mm") &lt; K347),
            _xlpm.AdjustedTime + 1,
            _xlpm.AdjustedTime),
    _xlpm.formattedResult, TEXT(_xlpm.adjustedResult, "yyyy-MM-dd HH:mm"),
    _xlpm.formattedResult
))</f>
        <v>2025-02-25 10:32</v>
      </c>
      <c r="L348" s="4">
        <f t="shared" si="162"/>
        <v>0</v>
      </c>
      <c r="M348">
        <f>IF('Raw data'!D348="పూర్తి",1,0)</f>
        <v>0</v>
      </c>
      <c r="N348">
        <f>IFERROR(INDEX(nakshatram!$A$1:$A$27, MATCH('Raw data'!E348, nakshatram!$C$1:$C$27, 0)), "Not Found")</f>
        <v>21</v>
      </c>
      <c r="O348" s="2">
        <f t="shared" si="163"/>
        <v>45712.689351851855</v>
      </c>
      <c r="P348" s="2" t="str">
        <f>IF('Raw data'!F348 = "పూర్తి", "", _xlfn.LET(
    _xlpm.RawData, 'Raw data'!F348,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A348 + TIME(_xlpm.HourPart, _xlpm.MinutePart, 0),
    _xlpm.AdjustedTime,
        IF(_xlpm.Prefix = "రా",
            IF(OR(_xlpm.HourPart=12,_xlpm.HourPart&lt;HOUR(T349)),A348+1,A348) + TIME(IF(_xlpm.HourPart &lt;= HOUR(T349), _xlpm.HourPart, _xlpm.HourPart + 12), _xlpm.MinutePart, 0),
        IF(_xlpm.Prefix = "తె",
            _xlpm.BaseTime + 1,
        IF(_xlpm.Prefix = "సా",
            A348 + TIME(12 + _xlpm.HourPart, _xlpm.MinutePart, 0),
        IF(LEFT(_xlpm.RawData, 1) = "ప",
            A348 + TIME(IF(AND(_xlpm.HourPart &gt;= HOUR(T349), _xlpm.HourPart &lt;= 12), _xlpm.HourPart, _xlpm.HourPart + 12), _xlpm.MinutePart, 0),
            _xlpm.BaseTime
        )))),
    _xlpm.isDateTime, ISNUMBER(DATEVALUE(P347)),
    _xlpm.adjustedResult,
        IF(AND(_xlpm.isDateTime, TEXT(_xlpm.AdjustedTime, "yyyy-MM-dd HH:mm") &lt; P347),
            _xlpm.AdjustedTime + 1,
            _xlpm.AdjustedTime),
    _xlpm.formattedResult, TEXT(_xlpm.adjustedResult, "yyyy-MM-dd HH:mm"),
    _xlpm.formattedResult
))</f>
        <v>2025-02-25 16:47</v>
      </c>
      <c r="Q348" s="4">
        <f t="shared" si="164"/>
        <v>0</v>
      </c>
      <c r="R348">
        <f>IF('Raw data'!F348="పూర్తి",1,0)</f>
        <v>0</v>
      </c>
      <c r="T348" t="str">
        <f>IF('Raw data'!G348="",T347,TEXT(SUBSTITUTE(SUBSTITUTE('Raw data'!G348, "సూ.ఉ.",""),".",":"), "hh:mm:ss"))</f>
        <v>06:26:00</v>
      </c>
      <c r="U348" t="str">
        <f>IF('Raw data'!H348="",U347,TEXT(SUBSTITUTE(SUBSTITUTE('Raw data'!H348, "సూ.అ.",""),".",":") + TIME(12, 0, 0), "hh:mm:ss"))</f>
        <v>18:01:00</v>
      </c>
    </row>
    <row r="349" spans="1:21" x14ac:dyDescent="0.35">
      <c r="A349" s="1">
        <f t="shared" si="155"/>
        <v>45714</v>
      </c>
      <c r="B349">
        <f t="shared" si="156"/>
        <v>38</v>
      </c>
      <c r="C349">
        <f t="shared" si="165"/>
        <v>1</v>
      </c>
      <c r="D349">
        <f t="shared" si="157"/>
        <v>6</v>
      </c>
      <c r="E349">
        <f t="shared" si="158"/>
        <v>2</v>
      </c>
      <c r="F349">
        <f>IFERROR(INDEX(vaaram!$A$1:$A$8, MATCH('Raw data'!B349, vaaram!$D$1:$D$8, 0)), "Not Found")</f>
        <v>4</v>
      </c>
      <c r="G349">
        <f t="shared" si="159"/>
        <v>11</v>
      </c>
      <c r="H349">
        <f t="shared" si="160"/>
        <v>2</v>
      </c>
      <c r="I349">
        <f>IFERROR(INDEX(thidhi!$A$1:$A$16, MATCH('Raw data'!C349, thidhi!$C$1:$C$16, 0)), "Not Found")</f>
        <v>13</v>
      </c>
      <c r="J349" s="2">
        <f t="shared" si="161"/>
        <v>45713.440046296295</v>
      </c>
      <c r="K349" t="str">
        <f>IF('Raw data'!D349 = "పూర్తి", "", _xlfn.LET(
    _xlpm.RawData, 'Raw data'!D349,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A349 + TIME(_xlpm.HourPart, _xlpm.MinutePart, 0),
    _xlpm.AdjustedTime,
        IF(_xlpm.Prefix = "రా",
            IF(OR(_xlpm.HourPart=12,_xlpm.HourPart&lt;HOUR(T350)),A349+1,A349) + TIME(IF(_xlpm.HourPart &lt;= HOUR(T350), _xlpm.HourPart, _xlpm.HourPart + 12), _xlpm.MinutePart, 0),
        IF(_xlpm.Prefix = "తె",
            _xlpm.BaseTime + 1,
        IF(_xlpm.Prefix = "సా",
            A349 + TIME(12 + _xlpm.HourPart, _xlpm.MinutePart, 0),
        IF(LEFT(_xlpm.RawData, 1) = "ప",
            A349 + TIME(IF(AND(_xlpm.HourPart &gt;= HOUR(T350), _xlpm.HourPart &lt;= 12), _xlpm.HourPart, _xlpm.HourPart + 12), _xlpm.MinutePart, 0),
            _xlpm.BaseTime
        )))),
    _xlpm.isDateTime, ISNUMBER(DATEVALUE(K348)),
    _xlpm.adjustedResult,
        IF(AND(_xlpm.isDateTime, TEXT(_xlpm.AdjustedTime, "yyyy-MM-dd HH:mm") &lt; K348),
            _xlpm.AdjustedTime + 1,
            _xlpm.AdjustedTime),
    _xlpm.formattedResult, TEXT(_xlpm.adjustedResult, "yyyy-MM-dd HH:mm"),
    _xlpm.formattedResult
))</f>
        <v>2025-02-26 09:46</v>
      </c>
      <c r="L349" s="4">
        <f t="shared" si="162"/>
        <v>0</v>
      </c>
      <c r="M349">
        <f>IF('Raw data'!D349="పూర్తి",1,0)</f>
        <v>0</v>
      </c>
      <c r="N349">
        <f>IFERROR(INDEX(nakshatram!$A$1:$A$27, MATCH('Raw data'!E349, nakshatram!$C$1:$C$27, 0)), "Not Found")</f>
        <v>22</v>
      </c>
      <c r="O349" s="2">
        <f t="shared" si="163"/>
        <v>45713.700462962966</v>
      </c>
      <c r="P349" s="2" t="str">
        <f>IF('Raw data'!F349 = "పూర్తి", "", _xlfn.LET(
    _xlpm.RawData, 'Raw data'!F349,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A349 + TIME(_xlpm.HourPart, _xlpm.MinutePart, 0),
    _xlpm.AdjustedTime,
        IF(_xlpm.Prefix = "రా",
            IF(OR(_xlpm.HourPart=12,_xlpm.HourPart&lt;HOUR(T350)),A349+1,A349) + TIME(IF(_xlpm.HourPart &lt;= HOUR(T350), _xlpm.HourPart, _xlpm.HourPart + 12), _xlpm.MinutePart, 0),
        IF(_xlpm.Prefix = "తె",
            _xlpm.BaseTime + 1,
        IF(_xlpm.Prefix = "సా",
            A349 + TIME(12 + _xlpm.HourPart, _xlpm.MinutePart, 0),
        IF(LEFT(_xlpm.RawData, 1) = "ప",
            A349 + TIME(IF(AND(_xlpm.HourPart &gt;= HOUR(T350), _xlpm.HourPart &lt;= 12), _xlpm.HourPart, _xlpm.HourPart + 12), _xlpm.MinutePart, 0),
            _xlpm.BaseTime
        )))),
    _xlpm.isDateTime, ISNUMBER(DATEVALUE(P348)),
    _xlpm.adjustedResult,
        IF(AND(_xlpm.isDateTime, TEXT(_xlpm.AdjustedTime, "yyyy-MM-dd HH:mm") &lt; P348),
            _xlpm.AdjustedTime + 1,
            _xlpm.AdjustedTime),
    _xlpm.formattedResult, TEXT(_xlpm.adjustedResult, "yyyy-MM-dd HH:mm"),
    _xlpm.formattedResult
))</f>
        <v>2025-02-26 16:34</v>
      </c>
      <c r="Q349" s="4">
        <f t="shared" si="164"/>
        <v>0</v>
      </c>
      <c r="R349">
        <f>IF('Raw data'!F349="పూర్తి",1,0)</f>
        <v>0</v>
      </c>
      <c r="T349" t="str">
        <f>IF('Raw data'!G349="",T348,TEXT(SUBSTITUTE(SUBSTITUTE('Raw data'!G349, "సూ.ఉ.",""),".",":"), "hh:mm:ss"))</f>
        <v>06:26:00</v>
      </c>
      <c r="U349" t="str">
        <f>IF('Raw data'!H349="",U348,TEXT(SUBSTITUTE(SUBSTITUTE('Raw data'!H349, "సూ.అ.",""),".",":") + TIME(12, 0, 0), "hh:mm:ss"))</f>
        <v>18:01:00</v>
      </c>
    </row>
    <row r="350" spans="1:21" x14ac:dyDescent="0.35">
      <c r="A350" s="1">
        <f t="shared" si="155"/>
        <v>45715</v>
      </c>
      <c r="B350">
        <f t="shared" si="156"/>
        <v>38</v>
      </c>
      <c r="C350">
        <f t="shared" si="165"/>
        <v>1</v>
      </c>
      <c r="D350">
        <f t="shared" si="157"/>
        <v>6</v>
      </c>
      <c r="E350">
        <f t="shared" si="158"/>
        <v>2</v>
      </c>
      <c r="F350">
        <f>IFERROR(INDEX(vaaram!$A$1:$A$8, MATCH('Raw data'!B350, vaaram!$D$1:$D$8, 0)), "Not Found")</f>
        <v>5</v>
      </c>
      <c r="G350">
        <f t="shared" si="159"/>
        <v>11</v>
      </c>
      <c r="H350">
        <f t="shared" si="160"/>
        <v>2</v>
      </c>
      <c r="I350">
        <f>IFERROR(INDEX(thidhi!$A$1:$A$16, MATCH('Raw data'!C350, thidhi!$C$1:$C$16, 0)), "Not Found")</f>
        <v>14</v>
      </c>
      <c r="J350" s="2">
        <f t="shared" si="161"/>
        <v>45714.408101851855</v>
      </c>
      <c r="K350" t="str">
        <f>IF('Raw data'!D350 = "పూర్తి", "", _xlfn.LET(
    _xlpm.RawData, 'Raw data'!D350,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A350 + TIME(_xlpm.HourPart, _xlpm.MinutePart, 0),
    _xlpm.AdjustedTime,
        IF(_xlpm.Prefix = "రా",
            IF(OR(_xlpm.HourPart=12,_xlpm.HourPart&lt;HOUR(T351)),A350+1,A350) + TIME(IF(_xlpm.HourPart &lt;= HOUR(T351), _xlpm.HourPart, _xlpm.HourPart + 12), _xlpm.MinutePart, 0),
        IF(_xlpm.Prefix = "తె",
            _xlpm.BaseTime + 1,
        IF(_xlpm.Prefix = "సా",
            A350 + TIME(12 + _xlpm.HourPart, _xlpm.MinutePart, 0),
        IF(LEFT(_xlpm.RawData, 1) = "ప",
            A350 + TIME(IF(AND(_xlpm.HourPart &gt;= HOUR(T351), _xlpm.HourPart &lt;= 12), _xlpm.HourPart, _xlpm.HourPart + 12), _xlpm.MinutePart, 0),
            _xlpm.BaseTime
        )))),
    _xlpm.isDateTime, ISNUMBER(DATEVALUE(K349)),
    _xlpm.adjustedResult,
        IF(AND(_xlpm.isDateTime, TEXT(_xlpm.AdjustedTime, "yyyy-MM-dd HH:mm") &lt; K349),
            _xlpm.AdjustedTime + 1,
            _xlpm.AdjustedTime),
    _xlpm.formattedResult, TEXT(_xlpm.adjustedResult, "yyyy-MM-dd HH:mm"),
    _xlpm.formattedResult
))</f>
        <v>2025-02-27 08:41</v>
      </c>
      <c r="L350" s="4">
        <f t="shared" si="162"/>
        <v>0</v>
      </c>
      <c r="M350">
        <f>IF('Raw data'!D350="పూర్తి",1,0)</f>
        <v>0</v>
      </c>
      <c r="N350">
        <f>IFERROR(INDEX(nakshatram!$A$1:$A$27, MATCH('Raw data'!E350, nakshatram!$C$1:$C$27, 0)), "Not Found")</f>
        <v>23</v>
      </c>
      <c r="O350" s="2">
        <f t="shared" si="163"/>
        <v>45714.691435185188</v>
      </c>
      <c r="P350" s="2" t="str">
        <f>IF('Raw data'!F350 = "పూర్తి", "", _xlfn.LET(
    _xlpm.RawData, 'Raw data'!F350,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A350 + TIME(_xlpm.HourPart, _xlpm.MinutePart, 0),
    _xlpm.AdjustedTime,
        IF(_xlpm.Prefix = "రా",
            IF(OR(_xlpm.HourPart=12,_xlpm.HourPart&lt;HOUR(T351)),A350+1,A350) + TIME(IF(_xlpm.HourPart &lt;= HOUR(T351), _xlpm.HourPart, _xlpm.HourPart + 12), _xlpm.MinutePart, 0),
        IF(_xlpm.Prefix = "తె",
            _xlpm.BaseTime + 1,
        IF(_xlpm.Prefix = "సా",
            A350 + TIME(12 + _xlpm.HourPart, _xlpm.MinutePart, 0),
        IF(LEFT(_xlpm.RawData, 1) = "ప",
            A350 + TIME(IF(AND(_xlpm.HourPart &gt;= HOUR(T351), _xlpm.HourPart &lt;= 12), _xlpm.HourPart, _xlpm.HourPart + 12), _xlpm.MinutePart, 0),
            _xlpm.BaseTime
        )))),
    _xlpm.isDateTime, ISNUMBER(DATEVALUE(P349)),
    _xlpm.adjustedResult,
        IF(AND(_xlpm.isDateTime, TEXT(_xlpm.AdjustedTime, "yyyy-MM-dd HH:mm") &lt; P349),
            _xlpm.AdjustedTime + 1,
            _xlpm.AdjustedTime),
    _xlpm.formattedResult, TEXT(_xlpm.adjustedResult, "yyyy-MM-dd HH:mm"),
    _xlpm.formattedResult
))</f>
        <v>2025-02-27 16:00</v>
      </c>
      <c r="Q350" s="4">
        <f t="shared" si="164"/>
        <v>0</v>
      </c>
      <c r="R350">
        <f>IF('Raw data'!F350="పూర్తి",1,0)</f>
        <v>0</v>
      </c>
      <c r="T350" t="str">
        <f>IF('Raw data'!G350="",T349,TEXT(SUBSTITUTE(SUBSTITUTE('Raw data'!G350, "సూ.ఉ.",""),".",":"), "hh:mm:ss"))</f>
        <v>06:24:00</v>
      </c>
      <c r="U350" t="str">
        <f>IF('Raw data'!H350="",U349,TEXT(SUBSTITUTE(SUBSTITUTE('Raw data'!H350, "సూ.అ.",""),".",":") + TIME(12, 0, 0), "hh:mm:ss"))</f>
        <v>18:01:00</v>
      </c>
    </row>
    <row r="351" spans="1:21" x14ac:dyDescent="0.35">
      <c r="A351" s="1">
        <f t="shared" si="155"/>
        <v>45716</v>
      </c>
      <c r="B351">
        <f t="shared" si="156"/>
        <v>38</v>
      </c>
      <c r="C351">
        <f t="shared" si="165"/>
        <v>1</v>
      </c>
      <c r="D351">
        <f t="shared" si="157"/>
        <v>6</v>
      </c>
      <c r="E351">
        <f t="shared" si="158"/>
        <v>2</v>
      </c>
      <c r="F351">
        <f>IFERROR(INDEX(vaaram!$A$1:$A$8, MATCH('Raw data'!B351, vaaram!$D$1:$D$8, 0)), "Not Found")</f>
        <v>6</v>
      </c>
      <c r="G351">
        <f t="shared" si="159"/>
        <v>11</v>
      </c>
      <c r="H351">
        <f t="shared" si="160"/>
        <v>2</v>
      </c>
      <c r="I351">
        <f>IFERROR(INDEX(thidhi!$A$1:$A$16, MATCH('Raw data'!C351, thidhi!$C$1:$C$16, 0)), "Not Found")</f>
        <v>16</v>
      </c>
      <c r="J351" s="2">
        <f t="shared" si="161"/>
        <v>45715.362962962965</v>
      </c>
      <c r="K351" t="str">
        <f>IF('Raw data'!D351 = "పూర్తి", "", _xlfn.LET(
    _xlpm.RawData, 'Raw data'!D351,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A351 + TIME(_xlpm.HourPart, _xlpm.MinutePart, 0),
    _xlpm.AdjustedTime,
        IF(_xlpm.Prefix = "రా",
            IF(OR(_xlpm.HourPart=12,_xlpm.HourPart&lt;HOUR(T352)),A351+1,A351) + TIME(IF(_xlpm.HourPart &lt;= HOUR(T352), _xlpm.HourPart, _xlpm.HourPart + 12), _xlpm.MinutePart, 0),
        IF(_xlpm.Prefix = "తె",
            _xlpm.BaseTime + 1,
        IF(_xlpm.Prefix = "సా",
            A351 + TIME(12 + _xlpm.HourPart, _xlpm.MinutePart, 0),
        IF(LEFT(_xlpm.RawData, 1) = "ప",
            A351 + TIME(IF(AND(_xlpm.HourPart &gt;= HOUR(T352), _xlpm.HourPart &lt;= 12), _xlpm.HourPart, _xlpm.HourPart + 12), _xlpm.MinutePart, 0),
            _xlpm.BaseTime
        )))),
    _xlpm.isDateTime, ISNUMBER(DATEVALUE(K350)),
    _xlpm.adjustedResult,
        IF(AND(_xlpm.isDateTime, TEXT(_xlpm.AdjustedTime, "yyyy-MM-dd HH:mm") &lt; K350),
            _xlpm.AdjustedTime + 1,
            _xlpm.AdjustedTime),
    _xlpm.formattedResult, TEXT(_xlpm.adjustedResult, "yyyy-MM-dd HH:mm"),
    _xlpm.formattedResult
))</f>
        <v>2025-02-28 07:06</v>
      </c>
      <c r="L351" s="4">
        <f t="shared" si="162"/>
        <v>1</v>
      </c>
      <c r="M351">
        <f>IF('Raw data'!D351="పూర్తి",1,0)</f>
        <v>0</v>
      </c>
      <c r="N351">
        <f>IFERROR(INDEX(nakshatram!$A$1:$A$27, MATCH('Raw data'!E351, nakshatram!$C$1:$C$27, 0)), "Not Found")</f>
        <v>24</v>
      </c>
      <c r="O351" s="2">
        <f t="shared" si="163"/>
        <v>45715.667824074073</v>
      </c>
      <c r="P351" s="2" t="str">
        <f>IF('Raw data'!F351 = "పూర్తి", "", _xlfn.LET(
    _xlpm.RawData, 'Raw data'!F351,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A351 + TIME(_xlpm.HourPart, _xlpm.MinutePart, 0),
    _xlpm.AdjustedTime,
        IF(_xlpm.Prefix = "రా",
            IF(OR(_xlpm.HourPart=12,_xlpm.HourPart&lt;HOUR(T352)),A351+1,A351) + TIME(IF(_xlpm.HourPart &lt;= HOUR(T352), _xlpm.HourPart, _xlpm.HourPart + 12), _xlpm.MinutePart, 0),
        IF(_xlpm.Prefix = "తె",
            _xlpm.BaseTime + 1,
        IF(_xlpm.Prefix = "సా",
            A351 + TIME(12 + _xlpm.HourPart, _xlpm.MinutePart, 0),
        IF(LEFT(_xlpm.RawData, 1) = "ప",
            A351 + TIME(IF(AND(_xlpm.HourPart &gt;= HOUR(T352), _xlpm.HourPart &lt;= 12), _xlpm.HourPart, _xlpm.HourPart + 12), _xlpm.MinutePart, 0),
            _xlpm.BaseTime
        )))),
    _xlpm.isDateTime, ISNUMBER(DATEVALUE(P350)),
    _xlpm.adjustedResult,
        IF(AND(_xlpm.isDateTime, TEXT(_xlpm.AdjustedTime, "yyyy-MM-dd HH:mm") &lt; P350),
            _xlpm.AdjustedTime + 1,
            _xlpm.AdjustedTime),
    _xlpm.formattedResult, TEXT(_xlpm.adjustedResult, "yyyy-MM-dd HH:mm"),
    _xlpm.formattedResult
))</f>
        <v>2025-02-28 15:05</v>
      </c>
      <c r="Q351" s="4">
        <f t="shared" si="164"/>
        <v>0</v>
      </c>
      <c r="R351">
        <f>IF('Raw data'!F351="పూర్తి",1,0)</f>
        <v>0</v>
      </c>
      <c r="T351" t="str">
        <f>IF('Raw data'!G351="",T350,TEXT(SUBSTITUTE(SUBSTITUTE('Raw data'!G351, "సూ.ఉ.",""),".",":"), "hh:mm:ss"))</f>
        <v>06:24:00</v>
      </c>
      <c r="U351" t="str">
        <f>IF('Raw data'!H351="",U350,TEXT(SUBSTITUTE(SUBSTITUTE('Raw data'!H351, "సూ.అ.",""),".",":") + TIME(12, 0, 0), "hh:mm:ss"))</f>
        <v>18:01:00</v>
      </c>
    </row>
    <row r="352" spans="1:21" x14ac:dyDescent="0.35">
      <c r="A352" s="1">
        <f t="shared" si="155"/>
        <v>45716</v>
      </c>
      <c r="B352">
        <f t="shared" si="156"/>
        <v>38</v>
      </c>
      <c r="C352">
        <f t="shared" si="165"/>
        <v>1</v>
      </c>
      <c r="D352">
        <f t="shared" si="157"/>
        <v>6</v>
      </c>
      <c r="E352">
        <f t="shared" si="158"/>
        <v>2</v>
      </c>
      <c r="F352">
        <f>IFERROR(INDEX(vaaram!$A$1:$A$8, MATCH('Raw data'!B352, vaaram!$D$1:$D$8, 0)), "Not Found")</f>
        <v>6</v>
      </c>
      <c r="G352">
        <f t="shared" si="159"/>
        <v>12</v>
      </c>
      <c r="H352">
        <f t="shared" si="160"/>
        <v>1</v>
      </c>
      <c r="I352">
        <f>IFERROR(INDEX(thidhi!$A$1:$A$16, MATCH('Raw data'!C352, thidhi!$C$1:$C$16, 0)), "Not Found")</f>
        <v>1</v>
      </c>
      <c r="J352" s="2">
        <f t="shared" si="161"/>
        <v>45716.296990740739</v>
      </c>
      <c r="K352" t="str">
        <f>IF('Raw data'!D352 = "పూర్తి", "", _xlfn.LET(
    _xlpm.RawData, 'Raw data'!D352,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A352 + TIME(_xlpm.HourPart, _xlpm.MinutePart, 0),
    _xlpm.AdjustedTime,
        IF(_xlpm.Prefix = "రా",
            IF(OR(_xlpm.HourPart=12,_xlpm.HourPart&lt;HOUR(T353)),A352+1,A352) + TIME(IF(_xlpm.HourPart &lt;= HOUR(T353), _xlpm.HourPart, _xlpm.HourPart + 12), _xlpm.MinutePart, 0),
        IF(_xlpm.Prefix = "తె",
            _xlpm.BaseTime + 1,
        IF(_xlpm.Prefix = "సా",
            A352 + TIME(12 + _xlpm.HourPart, _xlpm.MinutePart, 0),
        IF(LEFT(_xlpm.RawData, 1) = "ప",
            A352 + TIME(IF(AND(_xlpm.HourPart &gt;= HOUR(T353), _xlpm.HourPart &lt;= 12), _xlpm.HourPart, _xlpm.HourPart + 12), _xlpm.MinutePart, 0),
            _xlpm.BaseTime
        )))),
    _xlpm.isDateTime, ISNUMBER(DATEVALUE(K351)),
    _xlpm.adjustedResult,
        IF(AND(_xlpm.isDateTime, TEXT(_xlpm.AdjustedTime, "yyyy-MM-dd HH:mm") &lt; K351),
            _xlpm.AdjustedTime + 1,
            _xlpm.AdjustedTime),
    _xlpm.formattedResult, TEXT(_xlpm.adjustedResult, "yyyy-MM-dd HH:mm"),
    _xlpm.formattedResult
))</f>
        <v>2025-03-01 05:30</v>
      </c>
      <c r="L352" s="4">
        <f t="shared" si="162"/>
        <v>0</v>
      </c>
      <c r="M352">
        <f>IF('Raw data'!D352="పూర్తి",1,0)</f>
        <v>0</v>
      </c>
      <c r="N352">
        <f>IFERROR(INDEX(nakshatram!$A$1:$A$27, MATCH('Raw data'!E352, nakshatram!$C$1:$C$27, 0)), "Not Found")</f>
        <v>24</v>
      </c>
      <c r="O352" s="2">
        <f t="shared" si="163"/>
        <v>45715.667824074073</v>
      </c>
      <c r="P352" s="2" t="str">
        <f>IF('Raw data'!F352 = "పూర్తి", "", _xlfn.LET(
    _xlpm.RawData, 'Raw data'!F352,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A352 + TIME(_xlpm.HourPart, _xlpm.MinutePart, 0),
    _xlpm.AdjustedTime,
        IF(_xlpm.Prefix = "రా",
            IF(OR(_xlpm.HourPart=12,_xlpm.HourPart&lt;HOUR(T353)),A352+1,A352) + TIME(IF(_xlpm.HourPart &lt;= HOUR(T353), _xlpm.HourPart, _xlpm.HourPart + 12), _xlpm.MinutePart, 0),
        IF(_xlpm.Prefix = "తె",
            _xlpm.BaseTime + 1,
        IF(_xlpm.Prefix = "సా",
            A352 + TIME(12 + _xlpm.HourPart, _xlpm.MinutePart, 0),
        IF(LEFT(_xlpm.RawData, 1) = "ప",
            A352 + TIME(IF(AND(_xlpm.HourPart &gt;= HOUR(T353), _xlpm.HourPart &lt;= 12), _xlpm.HourPart, _xlpm.HourPart + 12), _xlpm.MinutePart, 0),
            _xlpm.BaseTime
        )))),
    _xlpm.isDateTime, ISNUMBER(DATEVALUE(P351)),
    _xlpm.adjustedResult,
        IF(AND(_xlpm.isDateTime, TEXT(_xlpm.AdjustedTime, "yyyy-MM-dd HH:mm") &lt; P351),
            _xlpm.AdjustedTime + 1,
            _xlpm.AdjustedTime),
    _xlpm.formattedResult, TEXT(_xlpm.adjustedResult, "yyyy-MM-dd HH:mm"),
    _xlpm.formattedResult
))</f>
        <v>2025-02-28 15:05</v>
      </c>
      <c r="Q352" s="4">
        <f t="shared" si="164"/>
        <v>0</v>
      </c>
      <c r="R352">
        <f>IF('Raw data'!F352="పూర్తి",1,0)</f>
        <v>0</v>
      </c>
      <c r="T352" t="str">
        <f>IF('Raw data'!G352="",T351,TEXT(SUBSTITUTE(SUBSTITUTE('Raw data'!G352, "సూ.ఉ.",""),".",":"), "hh:mm:ss"))</f>
        <v>06:24:00</v>
      </c>
      <c r="U352" t="str">
        <f>IF('Raw data'!H352="",U351,TEXT(SUBSTITUTE(SUBSTITUTE('Raw data'!H352, "సూ.అ.",""),".",":") + TIME(12, 0, 0), "hh:mm:ss"))</f>
        <v>18:01:00</v>
      </c>
    </row>
    <row r="353" spans="1:21" x14ac:dyDescent="0.35">
      <c r="A353" s="1">
        <f t="shared" ref="A353:A384" si="166">IF(F353=F352,A352,A352+1)</f>
        <v>45717</v>
      </c>
      <c r="B353">
        <f t="shared" ref="B353:B384" si="167">IF(OR(D352=D353, D352&lt;D353),B352,B352+1)</f>
        <v>38</v>
      </c>
      <c r="C353">
        <f t="shared" si="165"/>
        <v>1</v>
      </c>
      <c r="D353">
        <f t="shared" ref="D353:D384" si="168">INT((G353+1)/2)</f>
        <v>6</v>
      </c>
      <c r="E353">
        <f t="shared" ref="E353:E384" si="169">MONTH(A353)</f>
        <v>3</v>
      </c>
      <c r="F353">
        <f>IFERROR(INDEX(vaaram!$A$1:$A$8, MATCH('Raw data'!B353, vaaram!$D$1:$D$8, 0)), "Not Found")</f>
        <v>7</v>
      </c>
      <c r="G353">
        <f t="shared" ref="G353:G384" si="170">IF(OR(H352=H353, H352&lt;H353),G352,IF(G352=12,1,G352+1))</f>
        <v>12</v>
      </c>
      <c r="H353">
        <f t="shared" ref="H353:H384" si="171">IF(I353&lt;I352,IF(I352=15,2,1),H352)</f>
        <v>1</v>
      </c>
      <c r="I353">
        <f>IFERROR(INDEX(thidhi!$A$1:$A$16, MATCH('Raw data'!C353, thidhi!$C$1:$C$16, 0)), "Not Found")</f>
        <v>2</v>
      </c>
      <c r="J353" s="2">
        <f t="shared" ref="J353:J384" si="172">IF(K353=K352,J352,IF(M352=0,K352+100/86400,""))</f>
        <v>45717.230324074073</v>
      </c>
      <c r="K353" t="str">
        <f>IF('Raw data'!D353 = "పూర్తి", "", _xlfn.LET(
    _xlpm.RawData, 'Raw data'!D353,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A353 + TIME(_xlpm.HourPart, _xlpm.MinutePart, 0),
    _xlpm.AdjustedTime,
        IF(_xlpm.Prefix = "రా",
            IF(OR(_xlpm.HourPart=12,_xlpm.HourPart&lt;HOUR(T354)),A353+1,A353) + TIME(IF(_xlpm.HourPart &lt;= HOUR(T354), _xlpm.HourPart, _xlpm.HourPart + 12), _xlpm.MinutePart, 0),
        IF(_xlpm.Prefix = "తె",
            _xlpm.BaseTime + 1,
        IF(_xlpm.Prefix = "సా",
            A353 + TIME(12 + _xlpm.HourPart, _xlpm.MinutePart, 0),
        IF(LEFT(_xlpm.RawData, 1) = "ప",
            A353 + TIME(IF(AND(_xlpm.HourPart &gt;= HOUR(T354), _xlpm.HourPart &lt;= 12), _xlpm.HourPart, _xlpm.HourPart + 12), _xlpm.MinutePart, 0),
            _xlpm.BaseTime
        )))),
    _xlpm.isDateTime, ISNUMBER(DATEVALUE(K352)),
    _xlpm.adjustedResult,
        IF(AND(_xlpm.isDateTime, TEXT(_xlpm.AdjustedTime, "yyyy-MM-dd HH:mm") &lt; K352),
            _xlpm.AdjustedTime + 1,
            _xlpm.AdjustedTime),
    _xlpm.formattedResult, TEXT(_xlpm.adjustedResult, "yyyy-MM-dd HH:mm"),
    _xlpm.formattedResult
))</f>
        <v>2025-03-02 03:17</v>
      </c>
      <c r="L353" s="4">
        <f t="shared" ref="L353:L384" si="173">IF(A353=A354,IF(I353&lt;&gt;I354,1,0),0)</f>
        <v>0</v>
      </c>
      <c r="M353">
        <f>IF('Raw data'!D353="పూర్తి",1,0)</f>
        <v>0</v>
      </c>
      <c r="N353">
        <f>IFERROR(INDEX(nakshatram!$A$1:$A$27, MATCH('Raw data'!E353, nakshatram!$C$1:$C$27, 0)), "Not Found")</f>
        <v>25</v>
      </c>
      <c r="O353" s="2">
        <f t="shared" ref="O353:O384" si="174">IF(P353=P352,O352,IF(R352=0,P352+100/86400,""))</f>
        <v>45716.629629629628</v>
      </c>
      <c r="P353" s="2" t="str">
        <f>IF('Raw data'!F353 = "పూర్తి", "", _xlfn.LET(
    _xlpm.RawData, 'Raw data'!F353,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A353 + TIME(_xlpm.HourPart, _xlpm.MinutePart, 0),
    _xlpm.AdjustedTime,
        IF(_xlpm.Prefix = "రా",
            IF(OR(_xlpm.HourPart=12,_xlpm.HourPart&lt;HOUR(T354)),A353+1,A353) + TIME(IF(_xlpm.HourPart &lt;= HOUR(T354), _xlpm.HourPart, _xlpm.HourPart + 12), _xlpm.MinutePart, 0),
        IF(_xlpm.Prefix = "తె",
            _xlpm.BaseTime + 1,
        IF(_xlpm.Prefix = "సా",
            A353 + TIME(12 + _xlpm.HourPart, _xlpm.MinutePart, 0),
        IF(LEFT(_xlpm.RawData, 1) = "ప",
            A353 + TIME(IF(AND(_xlpm.HourPart &gt;= HOUR(T354), _xlpm.HourPart &lt;= 12), _xlpm.HourPart, _xlpm.HourPart + 12), _xlpm.MinutePart, 0),
            _xlpm.BaseTime
        )))),
    _xlpm.isDateTime, ISNUMBER(DATEVALUE(P352)),
    _xlpm.adjustedResult,
        IF(AND(_xlpm.isDateTime, TEXT(_xlpm.AdjustedTime, "yyyy-MM-dd HH:mm") &lt; P352),
            _xlpm.AdjustedTime + 1,
            _xlpm.AdjustedTime),
    _xlpm.formattedResult, TEXT(_xlpm.adjustedResult, "yyyy-MM-dd HH:mm"),
    _xlpm.formattedResult
))</f>
        <v>2025-03-01 14:06</v>
      </c>
      <c r="Q353" s="4">
        <f t="shared" ref="Q353:Q384" si="175">IF(A353=A354,IF(N353&lt;&gt;N354,1,0),0)</f>
        <v>0</v>
      </c>
      <c r="R353">
        <f>IF('Raw data'!F353="పూర్తి",1,0)</f>
        <v>0</v>
      </c>
      <c r="T353" t="str">
        <f>IF('Raw data'!G353="",T352,TEXT(SUBSTITUTE(SUBSTITUTE('Raw data'!G353, "సూ.ఉ.",""),".",":"), "hh:mm:ss"))</f>
        <v>06:24:00</v>
      </c>
      <c r="U353" t="str">
        <f>IF('Raw data'!H353="",U352,TEXT(SUBSTITUTE(SUBSTITUTE('Raw data'!H353, "సూ.అ.",""),".",":") + TIME(12, 0, 0), "hh:mm:ss"))</f>
        <v>18:01:00</v>
      </c>
    </row>
    <row r="354" spans="1:21" x14ac:dyDescent="0.35">
      <c r="A354" s="1">
        <f t="shared" si="166"/>
        <v>45718</v>
      </c>
      <c r="B354">
        <f t="shared" si="167"/>
        <v>38</v>
      </c>
      <c r="C354">
        <f t="shared" si="165"/>
        <v>1</v>
      </c>
      <c r="D354">
        <f t="shared" si="168"/>
        <v>6</v>
      </c>
      <c r="E354">
        <f t="shared" si="169"/>
        <v>3</v>
      </c>
      <c r="F354">
        <f>IFERROR(INDEX(vaaram!$A$1:$A$8, MATCH('Raw data'!B354, vaaram!$D$1:$D$8, 0)), "Not Found")</f>
        <v>1</v>
      </c>
      <c r="G354">
        <f t="shared" si="170"/>
        <v>12</v>
      </c>
      <c r="H354">
        <f t="shared" si="171"/>
        <v>1</v>
      </c>
      <c r="I354">
        <f>IFERROR(INDEX(thidhi!$A$1:$A$16, MATCH('Raw data'!C354, thidhi!$C$1:$C$16, 0)), "Not Found")</f>
        <v>3</v>
      </c>
      <c r="J354" s="2">
        <f t="shared" si="172"/>
        <v>45718.137962962966</v>
      </c>
      <c r="K354" t="str">
        <f>IF('Raw data'!D354 = "పూర్తి", "", _xlfn.LET(
    _xlpm.RawData, 'Raw data'!D354,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A354 + TIME(_xlpm.HourPart, _xlpm.MinutePart, 0),
    _xlpm.AdjustedTime,
        IF(_xlpm.Prefix = "రా",
            IF(OR(_xlpm.HourPart=12,_xlpm.HourPart&lt;HOUR(T355)),A354+1,A354) + TIME(IF(_xlpm.HourPart &lt;= HOUR(T355), _xlpm.HourPart, _xlpm.HourPart + 12), _xlpm.MinutePart, 0),
        IF(_xlpm.Prefix = "తె",
            _xlpm.BaseTime + 1,
        IF(_xlpm.Prefix = "సా",
            A354 + TIME(12 + _xlpm.HourPart, _xlpm.MinutePart, 0),
        IF(LEFT(_xlpm.RawData, 1) = "ప",
            A354 + TIME(IF(AND(_xlpm.HourPart &gt;= HOUR(T355), _xlpm.HourPart &lt;= 12), _xlpm.HourPart, _xlpm.HourPart + 12), _xlpm.MinutePart, 0),
            _xlpm.BaseTime
        )))),
    _xlpm.isDateTime, ISNUMBER(DATEVALUE(K353)),
    _xlpm.adjustedResult,
        IF(AND(_xlpm.isDateTime, TEXT(_xlpm.AdjustedTime, "yyyy-MM-dd HH:mm") &lt; K353),
            _xlpm.AdjustedTime + 1,
            _xlpm.AdjustedTime),
    _xlpm.formattedResult, TEXT(_xlpm.adjustedResult, "yyyy-MM-dd HH:mm"),
    _xlpm.formattedResult
))</f>
        <v>2025-03-03 00:52</v>
      </c>
      <c r="L354" s="4">
        <f t="shared" si="173"/>
        <v>0</v>
      </c>
      <c r="M354">
        <f>IF('Raw data'!D354="పూర్తి",1,0)</f>
        <v>0</v>
      </c>
      <c r="N354">
        <f>IFERROR(INDEX(nakshatram!$A$1:$A$27, MATCH('Raw data'!E354, nakshatram!$C$1:$C$27, 0)), "Not Found")</f>
        <v>26</v>
      </c>
      <c r="O354" s="2">
        <f t="shared" si="174"/>
        <v>45717.58865740741</v>
      </c>
      <c r="P354" s="2" t="str">
        <f>IF('Raw data'!F354 = "పూర్తి", "", _xlfn.LET(
    _xlpm.RawData, 'Raw data'!F354,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A354 + TIME(_xlpm.HourPart, _xlpm.MinutePart, 0),
    _xlpm.AdjustedTime,
        IF(_xlpm.Prefix = "రా",
            IF(OR(_xlpm.HourPart=12,_xlpm.HourPart&lt;HOUR(T355)),A354+1,A354) + TIME(IF(_xlpm.HourPart &lt;= HOUR(T355), _xlpm.HourPart, _xlpm.HourPart + 12), _xlpm.MinutePart, 0),
        IF(_xlpm.Prefix = "తె",
            _xlpm.BaseTime + 1,
        IF(_xlpm.Prefix = "సా",
            A354 + TIME(12 + _xlpm.HourPart, _xlpm.MinutePart, 0),
        IF(LEFT(_xlpm.RawData, 1) = "ప",
            A354 + TIME(IF(AND(_xlpm.HourPart &gt;= HOUR(T355), _xlpm.HourPart &lt;= 12), _xlpm.HourPart, _xlpm.HourPart + 12), _xlpm.MinutePart, 0),
            _xlpm.BaseTime
        )))),
    _xlpm.isDateTime, ISNUMBER(DATEVALUE(P353)),
    _xlpm.adjustedResult,
        IF(AND(_xlpm.isDateTime, TEXT(_xlpm.AdjustedTime, "yyyy-MM-dd HH:mm") &lt; P353),
            _xlpm.AdjustedTime + 1,
            _xlpm.AdjustedTime),
    _xlpm.formattedResult, TEXT(_xlpm.adjustedResult, "yyyy-MM-dd HH:mm"),
    _xlpm.formattedResult
))</f>
        <v>2025-03-02 12:20</v>
      </c>
      <c r="Q354" s="4">
        <f t="shared" si="175"/>
        <v>0</v>
      </c>
      <c r="R354">
        <f>IF('Raw data'!F354="పూర్తి",1,0)</f>
        <v>0</v>
      </c>
      <c r="T354" t="str">
        <f>IF('Raw data'!G354="",T353,TEXT(SUBSTITUTE(SUBSTITUTE('Raw data'!G354, "సూ.ఉ.",""),".",":"), "hh:mm:ss"))</f>
        <v>06:23:00</v>
      </c>
      <c r="U354" t="str">
        <f>IF('Raw data'!H354="",U353,TEXT(SUBSTITUTE(SUBSTITUTE('Raw data'!H354, "సూ.అ.",""),".",":") + TIME(12, 0, 0), "hh:mm:ss"))</f>
        <v>18:02:00</v>
      </c>
    </row>
    <row r="355" spans="1:21" x14ac:dyDescent="0.35">
      <c r="A355" s="1">
        <f t="shared" si="166"/>
        <v>45719</v>
      </c>
      <c r="B355">
        <f t="shared" si="167"/>
        <v>38</v>
      </c>
      <c r="C355">
        <f t="shared" si="165"/>
        <v>1</v>
      </c>
      <c r="D355">
        <f t="shared" si="168"/>
        <v>6</v>
      </c>
      <c r="E355">
        <f t="shared" si="169"/>
        <v>3</v>
      </c>
      <c r="F355">
        <f>IFERROR(INDEX(vaaram!$A$1:$A$8, MATCH('Raw data'!B355, vaaram!$D$1:$D$8, 0)), "Not Found")</f>
        <v>2</v>
      </c>
      <c r="G355">
        <f t="shared" si="170"/>
        <v>12</v>
      </c>
      <c r="H355">
        <f t="shared" si="171"/>
        <v>1</v>
      </c>
      <c r="I355">
        <f>IFERROR(INDEX(thidhi!$A$1:$A$16, MATCH('Raw data'!C355, thidhi!$C$1:$C$16, 0)), "Not Found")</f>
        <v>4</v>
      </c>
      <c r="J355" s="2">
        <f t="shared" si="172"/>
        <v>45719.037268518521</v>
      </c>
      <c r="K355" t="str">
        <f>IF('Raw data'!D355 = "పూర్తి", "", _xlfn.LET(
    _xlpm.RawData, 'Raw data'!D355,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A355 + TIME(_xlpm.HourPart, _xlpm.MinutePart, 0),
    _xlpm.AdjustedTime,
        IF(_xlpm.Prefix = "రా",
            IF(OR(_xlpm.HourPart=12,_xlpm.HourPart&lt;HOUR(T356)),A355+1,A355) + TIME(IF(_xlpm.HourPart &lt;= HOUR(T356), _xlpm.HourPart, _xlpm.HourPart + 12), _xlpm.MinutePart, 0),
        IF(_xlpm.Prefix = "తె",
            _xlpm.BaseTime + 1,
        IF(_xlpm.Prefix = "సా",
            A355 + TIME(12 + _xlpm.HourPart, _xlpm.MinutePart, 0),
        IF(LEFT(_xlpm.RawData, 1) = "ప",
            A355 + TIME(IF(AND(_xlpm.HourPart &gt;= HOUR(T356), _xlpm.HourPart &lt;= 12), _xlpm.HourPart, _xlpm.HourPart + 12), _xlpm.MinutePart, 0),
            _xlpm.BaseTime
        )))),
    _xlpm.isDateTime, ISNUMBER(DATEVALUE(K354)),
    _xlpm.adjustedResult,
        IF(AND(_xlpm.isDateTime, TEXT(_xlpm.AdjustedTime, "yyyy-MM-dd HH:mm") &lt; K354),
            _xlpm.AdjustedTime + 1,
            _xlpm.AdjustedTime),
    _xlpm.formattedResult, TEXT(_xlpm.adjustedResult, "yyyy-MM-dd HH:mm"),
    _xlpm.formattedResult
))</f>
        <v>2025-03-03 22:30</v>
      </c>
      <c r="L355" s="4">
        <f t="shared" si="173"/>
        <v>0</v>
      </c>
      <c r="M355">
        <f>IF('Raw data'!D355="పూర్తి",1,0)</f>
        <v>0</v>
      </c>
      <c r="N355">
        <f>IFERROR(INDEX(nakshatram!$A$1:$A$27, MATCH('Raw data'!E355, nakshatram!$C$1:$C$27, 0)), "Not Found")</f>
        <v>27</v>
      </c>
      <c r="O355" s="2">
        <f t="shared" si="174"/>
        <v>45718.515046296299</v>
      </c>
      <c r="P355" s="2" t="str">
        <f>IF('Raw data'!F355 = "పూర్తి", "", _xlfn.LET(
    _xlpm.RawData, 'Raw data'!F355,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A355 + TIME(_xlpm.HourPart, _xlpm.MinutePart, 0),
    _xlpm.AdjustedTime,
        IF(_xlpm.Prefix = "రా",
            IF(OR(_xlpm.HourPart=12,_xlpm.HourPart&lt;HOUR(T356)),A355+1,A355) + TIME(IF(_xlpm.HourPart &lt;= HOUR(T356), _xlpm.HourPart, _xlpm.HourPart + 12), _xlpm.MinutePart, 0),
        IF(_xlpm.Prefix = "తె",
            _xlpm.BaseTime + 1,
        IF(_xlpm.Prefix = "సా",
            A355 + TIME(12 + _xlpm.HourPart, _xlpm.MinutePart, 0),
        IF(LEFT(_xlpm.RawData, 1) = "ప",
            A355 + TIME(IF(AND(_xlpm.HourPart &gt;= HOUR(T356), _xlpm.HourPart &lt;= 12), _xlpm.HourPart, _xlpm.HourPart + 12), _xlpm.MinutePart, 0),
            _xlpm.BaseTime
        )))),
    _xlpm.isDateTime, ISNUMBER(DATEVALUE(P354)),
    _xlpm.adjustedResult,
        IF(AND(_xlpm.isDateTime, TEXT(_xlpm.AdjustedTime, "yyyy-MM-dd HH:mm") &lt; P354),
            _xlpm.AdjustedTime + 1,
            _xlpm.AdjustedTime),
    _xlpm.formattedResult, TEXT(_xlpm.adjustedResult, "yyyy-MM-dd HH:mm"),
    _xlpm.formattedResult
))</f>
        <v>2025-03-03 10:43</v>
      </c>
      <c r="Q355" s="4">
        <f t="shared" si="175"/>
        <v>0</v>
      </c>
      <c r="R355">
        <f>IF('Raw data'!F355="పూర్తి",1,0)</f>
        <v>0</v>
      </c>
      <c r="T355" t="str">
        <f>IF('Raw data'!G355="",T354,TEXT(SUBSTITUTE(SUBSTITUTE('Raw data'!G355, "సూ.ఉ.",""),".",":"), "hh:mm:ss"))</f>
        <v>06:23:00</v>
      </c>
      <c r="U355" t="str">
        <f>IF('Raw data'!H355="",U354,TEXT(SUBSTITUTE(SUBSTITUTE('Raw data'!H355, "సూ.అ.",""),".",":") + TIME(12, 0, 0), "hh:mm:ss"))</f>
        <v>18:02:00</v>
      </c>
    </row>
    <row r="356" spans="1:21" x14ac:dyDescent="0.35">
      <c r="A356" s="1">
        <f t="shared" si="166"/>
        <v>45720</v>
      </c>
      <c r="B356">
        <f t="shared" si="167"/>
        <v>38</v>
      </c>
      <c r="C356">
        <f t="shared" si="165"/>
        <v>1</v>
      </c>
      <c r="D356">
        <f t="shared" si="168"/>
        <v>6</v>
      </c>
      <c r="E356">
        <f t="shared" si="169"/>
        <v>3</v>
      </c>
      <c r="F356">
        <f>IFERROR(INDEX(vaaram!$A$1:$A$8, MATCH('Raw data'!B356, vaaram!$D$1:$D$8, 0)), "Not Found")</f>
        <v>3</v>
      </c>
      <c r="G356">
        <f t="shared" si="170"/>
        <v>12</v>
      </c>
      <c r="H356">
        <f t="shared" si="171"/>
        <v>1</v>
      </c>
      <c r="I356">
        <f>IFERROR(INDEX(thidhi!$A$1:$A$16, MATCH('Raw data'!C356, thidhi!$C$1:$C$16, 0)), "Not Found")</f>
        <v>5</v>
      </c>
      <c r="J356" s="2">
        <f t="shared" si="172"/>
        <v>45719.938657407409</v>
      </c>
      <c r="K356" t="str">
        <f>IF('Raw data'!D356 = "పూర్తి", "", _xlfn.LET(
    _xlpm.RawData, 'Raw data'!D356,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A356 + TIME(_xlpm.HourPart, _xlpm.MinutePart, 0),
    _xlpm.AdjustedTime,
        IF(_xlpm.Prefix = "రా",
            IF(OR(_xlpm.HourPart=12,_xlpm.HourPart&lt;HOUR(T357)),A356+1,A356) + TIME(IF(_xlpm.HourPart &lt;= HOUR(T357), _xlpm.HourPart, _xlpm.HourPart + 12), _xlpm.MinutePart, 0),
        IF(_xlpm.Prefix = "తె",
            _xlpm.BaseTime + 1,
        IF(_xlpm.Prefix = "సా",
            A356 + TIME(12 + _xlpm.HourPart, _xlpm.MinutePart, 0),
        IF(LEFT(_xlpm.RawData, 1) = "ప",
            A356 + TIME(IF(AND(_xlpm.HourPart &gt;= HOUR(T357), _xlpm.HourPart &lt;= 12), _xlpm.HourPart, _xlpm.HourPart + 12), _xlpm.MinutePart, 0),
            _xlpm.BaseTime
        )))),
    _xlpm.isDateTime, ISNUMBER(DATEVALUE(K355)),
    _xlpm.adjustedResult,
        IF(AND(_xlpm.isDateTime, TEXT(_xlpm.AdjustedTime, "yyyy-MM-dd HH:mm") &lt; K355),
            _xlpm.AdjustedTime + 1,
            _xlpm.AdjustedTime),
    _xlpm.formattedResult, TEXT(_xlpm.adjustedResult, "yyyy-MM-dd HH:mm"),
    _xlpm.formattedResult
))</f>
        <v>2025-03-04 20:07</v>
      </c>
      <c r="L356" s="4">
        <f t="shared" si="173"/>
        <v>0</v>
      </c>
      <c r="M356">
        <f>IF('Raw data'!D356="పూర్తి",1,0)</f>
        <v>0</v>
      </c>
      <c r="N356">
        <f>IFERROR(INDEX(nakshatram!$A$1:$A$27, MATCH('Raw data'!E356, nakshatram!$C$1:$C$27, 0)), "Not Found")</f>
        <v>1</v>
      </c>
      <c r="O356" s="2">
        <f t="shared" si="174"/>
        <v>45719.447685185187</v>
      </c>
      <c r="P356" s="2" t="str">
        <f>IF('Raw data'!F356 = "పూర్తి", "", _xlfn.LET(
    _xlpm.RawData, 'Raw data'!F356,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A356 + TIME(_xlpm.HourPart, _xlpm.MinutePart, 0),
    _xlpm.AdjustedTime,
        IF(_xlpm.Prefix = "రా",
            IF(OR(_xlpm.HourPart=12,_xlpm.HourPart&lt;HOUR(T357)),A356+1,A356) + TIME(IF(_xlpm.HourPart &lt;= HOUR(T357), _xlpm.HourPart, _xlpm.HourPart + 12), _xlpm.MinutePart, 0),
        IF(_xlpm.Prefix = "తె",
            _xlpm.BaseTime + 1,
        IF(_xlpm.Prefix = "సా",
            A356 + TIME(12 + _xlpm.HourPart, _xlpm.MinutePart, 0),
        IF(LEFT(_xlpm.RawData, 1) = "ప",
            A356 + TIME(IF(AND(_xlpm.HourPart &gt;= HOUR(T357), _xlpm.HourPart &lt;= 12), _xlpm.HourPart, _xlpm.HourPart + 12), _xlpm.MinutePart, 0),
            _xlpm.BaseTime
        )))),
    _xlpm.isDateTime, ISNUMBER(DATEVALUE(P355)),
    _xlpm.adjustedResult,
        IF(AND(_xlpm.isDateTime, TEXT(_xlpm.AdjustedTime, "yyyy-MM-dd HH:mm") &lt; P355),
            _xlpm.AdjustedTime + 1,
            _xlpm.AdjustedTime),
    _xlpm.formattedResult, TEXT(_xlpm.adjustedResult, "yyyy-MM-dd HH:mm"),
    _xlpm.formattedResult
))</f>
        <v>2025-03-04 09:02</v>
      </c>
      <c r="Q356" s="4">
        <f t="shared" si="175"/>
        <v>0</v>
      </c>
      <c r="R356">
        <f>IF('Raw data'!F356="పూర్తి",1,0)</f>
        <v>0</v>
      </c>
      <c r="T356" t="str">
        <f>IF('Raw data'!G356="",T355,TEXT(SUBSTITUTE(SUBSTITUTE('Raw data'!G356, "సూ.ఉ.",""),".",":"), "hh:mm:ss"))</f>
        <v>06:23:00</v>
      </c>
      <c r="U356" t="str">
        <f>IF('Raw data'!H356="",U355,TEXT(SUBSTITUTE(SUBSTITUTE('Raw data'!H356, "సూ.అ.",""),".",":") + TIME(12, 0, 0), "hh:mm:ss"))</f>
        <v>18:02:00</v>
      </c>
    </row>
    <row r="357" spans="1:21" x14ac:dyDescent="0.35">
      <c r="A357" s="1">
        <f t="shared" si="166"/>
        <v>45721</v>
      </c>
      <c r="B357">
        <f t="shared" si="167"/>
        <v>38</v>
      </c>
      <c r="C357">
        <f t="shared" si="165"/>
        <v>1</v>
      </c>
      <c r="D357">
        <f t="shared" si="168"/>
        <v>6</v>
      </c>
      <c r="E357">
        <f t="shared" si="169"/>
        <v>3</v>
      </c>
      <c r="F357">
        <f>IFERROR(INDEX(vaaram!$A$1:$A$8, MATCH('Raw data'!B357, vaaram!$D$1:$D$8, 0)), "Not Found")</f>
        <v>4</v>
      </c>
      <c r="G357">
        <f t="shared" si="170"/>
        <v>12</v>
      </c>
      <c r="H357">
        <f t="shared" si="171"/>
        <v>1</v>
      </c>
      <c r="I357">
        <f>IFERROR(INDEX(thidhi!$A$1:$A$16, MATCH('Raw data'!C357, thidhi!$C$1:$C$16, 0)), "Not Found")</f>
        <v>6</v>
      </c>
      <c r="J357" s="2">
        <f t="shared" si="172"/>
        <v>45720.83935185185</v>
      </c>
      <c r="K357" t="str">
        <f>IF('Raw data'!D357 = "పూర్తి", "", _xlfn.LET(
    _xlpm.RawData, 'Raw data'!D357,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A357 + TIME(_xlpm.HourPart, _xlpm.MinutePart, 0),
    _xlpm.AdjustedTime,
        IF(_xlpm.Prefix = "రా",
            IF(OR(_xlpm.HourPart=12,_xlpm.HourPart&lt;HOUR(T358)),A357+1,A357) + TIME(IF(_xlpm.HourPart &lt;= HOUR(T358), _xlpm.HourPart, _xlpm.HourPart + 12), _xlpm.MinutePart, 0),
        IF(_xlpm.Prefix = "తె",
            _xlpm.BaseTime + 1,
        IF(_xlpm.Prefix = "సా",
            A357 + TIME(12 + _xlpm.HourPart, _xlpm.MinutePart, 0),
        IF(LEFT(_xlpm.RawData, 1) = "ప",
            A357 + TIME(IF(AND(_xlpm.HourPart &gt;= HOUR(T358), _xlpm.HourPart &lt;= 12), _xlpm.HourPart, _xlpm.HourPart + 12), _xlpm.MinutePart, 0),
            _xlpm.BaseTime
        )))),
    _xlpm.isDateTime, ISNUMBER(DATEVALUE(K356)),
    _xlpm.adjustedResult,
        IF(AND(_xlpm.isDateTime, TEXT(_xlpm.AdjustedTime, "yyyy-MM-dd HH:mm") &lt; K356),
            _xlpm.AdjustedTime + 1,
            _xlpm.AdjustedTime),
    _xlpm.formattedResult, TEXT(_xlpm.adjustedResult, "yyyy-MM-dd HH:mm"),
    _xlpm.formattedResult
))</f>
        <v>2025-03-05 17:48</v>
      </c>
      <c r="L357" s="4">
        <f t="shared" si="173"/>
        <v>0</v>
      </c>
      <c r="M357">
        <f>IF('Raw data'!D357="పూర్తి",1,0)</f>
        <v>0</v>
      </c>
      <c r="N357">
        <f>IFERROR(INDEX(nakshatram!$A$1:$A$27, MATCH('Raw data'!E357, nakshatram!$C$1:$C$27, 0)), "Not Found")</f>
        <v>2</v>
      </c>
      <c r="O357" s="2">
        <f t="shared" si="174"/>
        <v>45720.377546296295</v>
      </c>
      <c r="P357" s="2" t="str">
        <f>IF('Raw data'!F357 = "పూర్తి", "", _xlfn.LET(
    _xlpm.RawData, 'Raw data'!F357,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A357 + TIME(_xlpm.HourPart, _xlpm.MinutePart, 0),
    _xlpm.AdjustedTime,
        IF(_xlpm.Prefix = "రా",
            IF(OR(_xlpm.HourPart=12,_xlpm.HourPart&lt;HOUR(T358)),A357+1,A357) + TIME(IF(_xlpm.HourPart &lt;= HOUR(T358), _xlpm.HourPart, _xlpm.HourPart + 12), _xlpm.MinutePart, 0),
        IF(_xlpm.Prefix = "తె",
            _xlpm.BaseTime + 1,
        IF(_xlpm.Prefix = "సా",
            A357 + TIME(12 + _xlpm.HourPart, _xlpm.MinutePart, 0),
        IF(LEFT(_xlpm.RawData, 1) = "ప",
            A357 + TIME(IF(AND(_xlpm.HourPart &gt;= HOUR(T358), _xlpm.HourPart &lt;= 12), _xlpm.HourPart, _xlpm.HourPart + 12), _xlpm.MinutePart, 0),
            _xlpm.BaseTime
        )))),
    _xlpm.isDateTime, ISNUMBER(DATEVALUE(P356)),
    _xlpm.adjustedResult,
        IF(AND(_xlpm.isDateTime, TEXT(_xlpm.AdjustedTime, "yyyy-MM-dd HH:mm") &lt; P356),
            _xlpm.AdjustedTime + 1,
            _xlpm.AdjustedTime),
    _xlpm.formattedResult, TEXT(_xlpm.adjustedResult, "yyyy-MM-dd HH:mm"),
    _xlpm.formattedResult
))</f>
        <v>2025-03-05 07:22</v>
      </c>
      <c r="Q357" s="4">
        <f t="shared" si="175"/>
        <v>1</v>
      </c>
      <c r="R357">
        <f>IF('Raw data'!F357="పూర్తి",1,0)</f>
        <v>0</v>
      </c>
      <c r="T357" t="str">
        <f>IF('Raw data'!G357="",T356,TEXT(SUBSTITUTE(SUBSTITUTE('Raw data'!G357, "సూ.ఉ.",""),".",":"), "hh:mm:ss"))</f>
        <v>00:00:00</v>
      </c>
      <c r="U357" t="str">
        <f>IF('Raw data'!H357="",U356,TEXT(SUBSTITUTE(SUBSTITUTE('Raw data'!H357, "సూ.అ.",""),".",":") + TIME(12, 0, 0), "hh:mm:ss"))</f>
        <v>18:03:00</v>
      </c>
    </row>
    <row r="358" spans="1:21" x14ac:dyDescent="0.35">
      <c r="A358" s="1">
        <f t="shared" si="166"/>
        <v>45721</v>
      </c>
      <c r="B358">
        <f t="shared" si="167"/>
        <v>38</v>
      </c>
      <c r="C358">
        <f t="shared" si="165"/>
        <v>1</v>
      </c>
      <c r="D358">
        <f t="shared" si="168"/>
        <v>6</v>
      </c>
      <c r="E358">
        <f t="shared" si="169"/>
        <v>3</v>
      </c>
      <c r="F358">
        <f>IFERROR(INDEX(vaaram!$A$1:$A$8, MATCH('Raw data'!B358, vaaram!$D$1:$D$8, 0)), "Not Found")</f>
        <v>4</v>
      </c>
      <c r="G358">
        <f t="shared" si="170"/>
        <v>12</v>
      </c>
      <c r="H358">
        <f t="shared" si="171"/>
        <v>1</v>
      </c>
      <c r="I358">
        <f>IFERROR(INDEX(thidhi!$A$1:$A$16, MATCH('Raw data'!C358, thidhi!$C$1:$C$16, 0)), "Not Found")</f>
        <v>6</v>
      </c>
      <c r="J358" s="2">
        <f t="shared" si="172"/>
        <v>45720.83935185185</v>
      </c>
      <c r="K358" t="str">
        <f>IF('Raw data'!D358 = "పూర్తి", "", _xlfn.LET(
    _xlpm.RawData, 'Raw data'!D358,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A358 + TIME(_xlpm.HourPart, _xlpm.MinutePart, 0),
    _xlpm.AdjustedTime,
        IF(_xlpm.Prefix = "రా",
            IF(OR(_xlpm.HourPart=12,_xlpm.HourPart&lt;HOUR(T359)),A358+1,A358) + TIME(IF(_xlpm.HourPart &lt;= HOUR(T359), _xlpm.HourPart, _xlpm.HourPart + 12), _xlpm.MinutePart, 0),
        IF(_xlpm.Prefix = "తె",
            _xlpm.BaseTime + 1,
        IF(_xlpm.Prefix = "సా",
            A358 + TIME(12 + _xlpm.HourPart, _xlpm.MinutePart, 0),
        IF(LEFT(_xlpm.RawData, 1) = "ప",
            A358 + TIME(IF(AND(_xlpm.HourPart &gt;= HOUR(T359), _xlpm.HourPart &lt;= 12), _xlpm.HourPart, _xlpm.HourPart + 12), _xlpm.MinutePart, 0),
            _xlpm.BaseTime
        )))),
    _xlpm.isDateTime, ISNUMBER(DATEVALUE(K357)),
    _xlpm.adjustedResult,
        IF(AND(_xlpm.isDateTime, TEXT(_xlpm.AdjustedTime, "yyyy-MM-dd HH:mm") &lt; K357),
            _xlpm.AdjustedTime + 1,
            _xlpm.AdjustedTime),
    _xlpm.formattedResult, TEXT(_xlpm.adjustedResult, "yyyy-MM-dd HH:mm"),
    _xlpm.formattedResult
))</f>
        <v>2025-03-05 17:48</v>
      </c>
      <c r="L358" s="4">
        <f t="shared" si="173"/>
        <v>0</v>
      </c>
      <c r="M358">
        <f>IF('Raw data'!D358="పూర్తి",1,0)</f>
        <v>0</v>
      </c>
      <c r="N358">
        <f>IFERROR(INDEX(nakshatram!$A$1:$A$27, MATCH('Raw data'!E358, nakshatram!$C$1:$C$27, 0)), "Not Found")</f>
        <v>3</v>
      </c>
      <c r="O358" s="2">
        <f t="shared" si="174"/>
        <v>45721.30810185185</v>
      </c>
      <c r="P358" s="2" t="str">
        <f>IF('Raw data'!F358 = "పూర్తి", "", _xlfn.LET(
    _xlpm.RawData, 'Raw data'!F358,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A358 + TIME(_xlpm.HourPart, _xlpm.MinutePart, 0),
    _xlpm.AdjustedTime,
        IF(_xlpm.Prefix = "రా",
            IF(OR(_xlpm.HourPart=12,_xlpm.HourPart&lt;HOUR(T359)),A358+1,A358) + TIME(IF(_xlpm.HourPart &lt;= HOUR(T359), _xlpm.HourPart, _xlpm.HourPart + 12), _xlpm.MinutePart, 0),
        IF(_xlpm.Prefix = "తె",
            _xlpm.BaseTime + 1,
        IF(_xlpm.Prefix = "సా",
            A358 + TIME(12 + _xlpm.HourPart, _xlpm.MinutePart, 0),
        IF(LEFT(_xlpm.RawData, 1) = "ప",
            A358 + TIME(IF(AND(_xlpm.HourPart &gt;= HOUR(T359), _xlpm.HourPart &lt;= 12), _xlpm.HourPart, _xlpm.HourPart + 12), _xlpm.MinutePart, 0),
            _xlpm.BaseTime
        )))),
    _xlpm.isDateTime, ISNUMBER(DATEVALUE(P357)),
    _xlpm.adjustedResult,
        IF(AND(_xlpm.isDateTime, TEXT(_xlpm.AdjustedTime, "yyyy-MM-dd HH:mm") &lt; P357),
            _xlpm.AdjustedTime + 1,
            _xlpm.AdjustedTime),
    _xlpm.formattedResult, TEXT(_xlpm.adjustedResult, "yyyy-MM-dd HH:mm"),
    _xlpm.formattedResult
))</f>
        <v>2025-03-06 05:53</v>
      </c>
      <c r="Q358" s="4">
        <f t="shared" si="175"/>
        <v>0</v>
      </c>
      <c r="R358">
        <f>IF('Raw data'!F358="పూర్తి",1,0)</f>
        <v>0</v>
      </c>
      <c r="T358" t="str">
        <f>IF('Raw data'!G358="",T357,TEXT(SUBSTITUTE(SUBSTITUTE('Raw data'!G358, "సూ.ఉ.",""),".",":"), "hh:mm:ss"))</f>
        <v>00:00:00</v>
      </c>
      <c r="U358" t="str">
        <f>IF('Raw data'!H358="",U357,TEXT(SUBSTITUTE(SUBSTITUTE('Raw data'!H358, "సూ.అ.",""),".",":") + TIME(12, 0, 0), "hh:mm:ss"))</f>
        <v>18:03:00</v>
      </c>
    </row>
    <row r="359" spans="1:21" x14ac:dyDescent="0.35">
      <c r="A359" s="1">
        <f t="shared" si="166"/>
        <v>45722</v>
      </c>
      <c r="B359">
        <f t="shared" si="167"/>
        <v>38</v>
      </c>
      <c r="C359">
        <f t="shared" si="165"/>
        <v>1</v>
      </c>
      <c r="D359">
        <f t="shared" si="168"/>
        <v>6</v>
      </c>
      <c r="E359">
        <f t="shared" si="169"/>
        <v>3</v>
      </c>
      <c r="F359">
        <f>IFERROR(INDEX(vaaram!$A$1:$A$8, MATCH('Raw data'!B359, vaaram!$D$1:$D$8, 0)), "Not Found")</f>
        <v>5</v>
      </c>
      <c r="G359">
        <f t="shared" si="170"/>
        <v>12</v>
      </c>
      <c r="H359">
        <f t="shared" si="171"/>
        <v>1</v>
      </c>
      <c r="I359">
        <f>IFERROR(INDEX(thidhi!$A$1:$A$16, MATCH('Raw data'!C359, thidhi!$C$1:$C$16, 0)), "Not Found")</f>
        <v>7</v>
      </c>
      <c r="J359" s="2">
        <f t="shared" si="172"/>
        <v>45721.742824074077</v>
      </c>
      <c r="K359" t="str">
        <f>IF('Raw data'!D359 = "పూర్తి", "", _xlfn.LET(
    _xlpm.RawData, 'Raw data'!D359,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A359 + TIME(_xlpm.HourPart, _xlpm.MinutePart, 0),
    _xlpm.AdjustedTime,
        IF(_xlpm.Prefix = "రా",
            IF(OR(_xlpm.HourPart=12,_xlpm.HourPart&lt;HOUR(T360)),A359+1,A359) + TIME(IF(_xlpm.HourPart &lt;= HOUR(T360), _xlpm.HourPart, _xlpm.HourPart + 12), _xlpm.MinutePart, 0),
        IF(_xlpm.Prefix = "తె",
            _xlpm.BaseTime + 1,
        IF(_xlpm.Prefix = "సా",
            A359 + TIME(12 + _xlpm.HourPart, _xlpm.MinutePart, 0),
        IF(LEFT(_xlpm.RawData, 1) = "ప",
            A359 + TIME(IF(AND(_xlpm.HourPart &gt;= HOUR(T360), _xlpm.HourPart &lt;= 12), _xlpm.HourPart, _xlpm.HourPart + 12), _xlpm.MinutePart, 0),
            _xlpm.BaseTime
        )))),
    _xlpm.isDateTime, ISNUMBER(DATEVALUE(K358)),
    _xlpm.adjustedResult,
        IF(AND(_xlpm.isDateTime, TEXT(_xlpm.AdjustedTime, "yyyy-MM-dd HH:mm") &lt; K358),
            _xlpm.AdjustedTime + 1,
            _xlpm.AdjustedTime),
    _xlpm.formattedResult, TEXT(_xlpm.adjustedResult, "yyyy-MM-dd HH:mm"),
    _xlpm.formattedResult
))</f>
        <v>2025-03-06 15:39</v>
      </c>
      <c r="L359" s="4">
        <f t="shared" si="173"/>
        <v>0</v>
      </c>
      <c r="M359">
        <f>IF('Raw data'!D359="పూర్తి",1,0)</f>
        <v>0</v>
      </c>
      <c r="N359">
        <f>IFERROR(INDEX(nakshatram!$A$1:$A$27, MATCH('Raw data'!E359, nakshatram!$C$1:$C$27, 0)), "Not Found")</f>
        <v>4</v>
      </c>
      <c r="O359" s="2">
        <f t="shared" si="174"/>
        <v>45722.246296296296</v>
      </c>
      <c r="P359" s="2" t="str">
        <f>IF('Raw data'!F359 = "పూర్తి", "", _xlfn.LET(
    _xlpm.RawData, 'Raw data'!F359,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A359 + TIME(_xlpm.HourPart, _xlpm.MinutePart, 0),
    _xlpm.AdjustedTime,
        IF(_xlpm.Prefix = "రా",
            IF(OR(_xlpm.HourPart=12,_xlpm.HourPart&lt;HOUR(T360)),A359+1,A359) + TIME(IF(_xlpm.HourPart &lt;= HOUR(T360), _xlpm.HourPart, _xlpm.HourPart + 12), _xlpm.MinutePart, 0),
        IF(_xlpm.Prefix = "తె",
            _xlpm.BaseTime + 1,
        IF(_xlpm.Prefix = "సా",
            A359 + TIME(12 + _xlpm.HourPart, _xlpm.MinutePart, 0),
        IF(LEFT(_xlpm.RawData, 1) = "ప",
            A359 + TIME(IF(AND(_xlpm.HourPart &gt;= HOUR(T360), _xlpm.HourPart &lt;= 12), _xlpm.HourPart, _xlpm.HourPart + 12), _xlpm.MinutePart, 0),
            _xlpm.BaseTime
        )))),
    _xlpm.isDateTime, ISNUMBER(DATEVALUE(P358)),
    _xlpm.adjustedResult,
        IF(AND(_xlpm.isDateTime, TEXT(_xlpm.AdjustedTime, "yyyy-MM-dd HH:mm") &lt; P358),
            _xlpm.AdjustedTime + 1,
            _xlpm.AdjustedTime),
    _xlpm.formattedResult, TEXT(_xlpm.adjustedResult, "yyyy-MM-dd HH:mm"),
    _xlpm.formattedResult
))</f>
        <v>2025-03-07 04:34</v>
      </c>
      <c r="Q359" s="4">
        <f t="shared" si="175"/>
        <v>0</v>
      </c>
      <c r="R359">
        <f>IF('Raw data'!F359="పూర్తి",1,0)</f>
        <v>0</v>
      </c>
      <c r="T359" t="str">
        <f>IF('Raw data'!G359="",T358,TEXT(SUBSTITUTE(SUBSTITUTE('Raw data'!G359, "సూ.ఉ.",""),".",":"), "hh:mm:ss"))</f>
        <v>00:00:00</v>
      </c>
      <c r="U359" t="str">
        <f>IF('Raw data'!H359="",U358,TEXT(SUBSTITUTE(SUBSTITUTE('Raw data'!H359, "సూ.అ.",""),".",":") + TIME(12, 0, 0), "hh:mm:ss"))</f>
        <v>18:03:00</v>
      </c>
    </row>
    <row r="360" spans="1:21" x14ac:dyDescent="0.35">
      <c r="A360" s="1">
        <f t="shared" si="166"/>
        <v>45723</v>
      </c>
      <c r="B360">
        <f t="shared" si="167"/>
        <v>38</v>
      </c>
      <c r="C360">
        <f t="shared" si="165"/>
        <v>1</v>
      </c>
      <c r="D360">
        <f t="shared" si="168"/>
        <v>6</v>
      </c>
      <c r="E360">
        <f t="shared" si="169"/>
        <v>3</v>
      </c>
      <c r="F360">
        <f>IFERROR(INDEX(vaaram!$A$1:$A$8, MATCH('Raw data'!B360, vaaram!$D$1:$D$8, 0)), "Not Found")</f>
        <v>6</v>
      </c>
      <c r="G360">
        <f t="shared" si="170"/>
        <v>12</v>
      </c>
      <c r="H360">
        <f t="shared" si="171"/>
        <v>1</v>
      </c>
      <c r="I360">
        <f>IFERROR(INDEX(thidhi!$A$1:$A$16, MATCH('Raw data'!C360, thidhi!$C$1:$C$16, 0)), "Not Found")</f>
        <v>8</v>
      </c>
      <c r="J360" s="2">
        <f t="shared" si="172"/>
        <v>45722.653240740743</v>
      </c>
      <c r="K360" t="str">
        <f>IF('Raw data'!D360 = "పూర్తి", "", _xlfn.LET(
    _xlpm.RawData, 'Raw data'!D360,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A360 + TIME(_xlpm.HourPart, _xlpm.MinutePart, 0),
    _xlpm.AdjustedTime,
        IF(_xlpm.Prefix = "రా",
            IF(OR(_xlpm.HourPart=12,_xlpm.HourPart&lt;HOUR(T361)),A360+1,A360) + TIME(IF(_xlpm.HourPart &lt;= HOUR(T361), _xlpm.HourPart, _xlpm.HourPart + 12), _xlpm.MinutePart, 0),
        IF(_xlpm.Prefix = "తె",
            _xlpm.BaseTime + 1,
        IF(_xlpm.Prefix = "సా",
            A360 + TIME(12 + _xlpm.HourPart, _xlpm.MinutePart, 0),
        IF(LEFT(_xlpm.RawData, 1) = "ప",
            A360 + TIME(IF(AND(_xlpm.HourPart &gt;= HOUR(T361), _xlpm.HourPart &lt;= 12), _xlpm.HourPart, _xlpm.HourPart + 12), _xlpm.MinutePart, 0),
            _xlpm.BaseTime
        )))),
    _xlpm.isDateTime, ISNUMBER(DATEVALUE(K359)),
    _xlpm.adjustedResult,
        IF(AND(_xlpm.isDateTime, TEXT(_xlpm.AdjustedTime, "yyyy-MM-dd HH:mm") &lt; K359),
            _xlpm.AdjustedTime + 1,
            _xlpm.AdjustedTime),
    _xlpm.formattedResult, TEXT(_xlpm.adjustedResult, "yyyy-MM-dd HH:mm"),
    _xlpm.formattedResult
))</f>
        <v>2025-03-07 13:41</v>
      </c>
      <c r="L360" s="4">
        <f t="shared" si="173"/>
        <v>0</v>
      </c>
      <c r="M360">
        <f>IF('Raw data'!D360="పూర్తి",1,0)</f>
        <v>0</v>
      </c>
      <c r="N360">
        <f>IFERROR(INDEX(nakshatram!$A$1:$A$27, MATCH('Raw data'!E360, nakshatram!$C$1:$C$27, 0)), "Not Found")</f>
        <v>5</v>
      </c>
      <c r="O360" s="2">
        <f t="shared" si="174"/>
        <v>45723.191435185188</v>
      </c>
      <c r="P360" s="2" t="str">
        <f>IF('Raw data'!F360 = "పూర్తి", "", _xlfn.LET(
    _xlpm.RawData, 'Raw data'!F360,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A360 + TIME(_xlpm.HourPart, _xlpm.MinutePart, 0),
    _xlpm.AdjustedTime,
        IF(_xlpm.Prefix = "రా",
            IF(OR(_xlpm.HourPart=12,_xlpm.HourPart&lt;HOUR(T361)),A360+1,A360) + TIME(IF(_xlpm.HourPart &lt;= HOUR(T361), _xlpm.HourPart, _xlpm.HourPart + 12), _xlpm.MinutePart, 0),
        IF(_xlpm.Prefix = "తె",
            _xlpm.BaseTime + 1,
        IF(_xlpm.Prefix = "సా",
            A360 + TIME(12 + _xlpm.HourPart, _xlpm.MinutePart, 0),
        IF(LEFT(_xlpm.RawData, 1) = "ప",
            A360 + TIME(IF(AND(_xlpm.HourPart &gt;= HOUR(T361), _xlpm.HourPart &lt;= 12), _xlpm.HourPart, _xlpm.HourPart + 12), _xlpm.MinutePart, 0),
            _xlpm.BaseTime
        )))),
    _xlpm.isDateTime, ISNUMBER(DATEVALUE(P359)),
    _xlpm.adjustedResult,
        IF(AND(_xlpm.isDateTime, TEXT(_xlpm.AdjustedTime, "yyyy-MM-dd HH:mm") &lt; P359),
            _xlpm.AdjustedTime + 1,
            _xlpm.AdjustedTime),
    _xlpm.formattedResult, TEXT(_xlpm.adjustedResult, "yyyy-MM-dd HH:mm"),
    _xlpm.formattedResult
))</f>
        <v>2025-03-08 03:29</v>
      </c>
      <c r="Q360" s="4">
        <f t="shared" si="175"/>
        <v>0</v>
      </c>
      <c r="R360">
        <f>IF('Raw data'!F360="పూర్తి",1,0)</f>
        <v>0</v>
      </c>
      <c r="T360" t="str">
        <f>IF('Raw data'!G360="",T359,TEXT(SUBSTITUTE(SUBSTITUTE('Raw data'!G360, "సూ.ఉ.",""),".",":"), "hh:mm:ss"))</f>
        <v>06:19:00</v>
      </c>
      <c r="U360" t="str">
        <f>IF('Raw data'!H360="",U359,TEXT(SUBSTITUTE(SUBSTITUTE('Raw data'!H360, "సూ.అ.",""),".",":") + TIME(12, 0, 0), "hh:mm:ss"))</f>
        <v>18:03:00</v>
      </c>
    </row>
    <row r="361" spans="1:21" x14ac:dyDescent="0.35">
      <c r="A361" s="1">
        <f t="shared" si="166"/>
        <v>45724</v>
      </c>
      <c r="B361">
        <f t="shared" si="167"/>
        <v>38</v>
      </c>
      <c r="C361">
        <f t="shared" si="165"/>
        <v>1</v>
      </c>
      <c r="D361">
        <f t="shared" si="168"/>
        <v>6</v>
      </c>
      <c r="E361">
        <f t="shared" si="169"/>
        <v>3</v>
      </c>
      <c r="F361">
        <f>IFERROR(INDEX(vaaram!$A$1:$A$8, MATCH('Raw data'!B361, vaaram!$D$1:$D$8, 0)), "Not Found")</f>
        <v>7</v>
      </c>
      <c r="G361">
        <f t="shared" si="170"/>
        <v>12</v>
      </c>
      <c r="H361">
        <f t="shared" si="171"/>
        <v>1</v>
      </c>
      <c r="I361">
        <f>IFERROR(INDEX(thidhi!$A$1:$A$16, MATCH('Raw data'!C361, thidhi!$C$1:$C$16, 0)), "Not Found")</f>
        <v>9</v>
      </c>
      <c r="J361" s="2">
        <f t="shared" si="172"/>
        <v>45723.571296296301</v>
      </c>
      <c r="K361" t="str">
        <f>IF('Raw data'!D361 = "పూర్తి", "", _xlfn.LET(
    _xlpm.RawData, 'Raw data'!D361,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A361 + TIME(_xlpm.HourPart, _xlpm.MinutePart, 0),
    _xlpm.AdjustedTime,
        IF(_xlpm.Prefix = "రా",
            IF(OR(_xlpm.HourPart=12,_xlpm.HourPart&lt;HOUR(T362)),A361+1,A361) + TIME(IF(_xlpm.HourPart &lt;= HOUR(T362), _xlpm.HourPart, _xlpm.HourPart + 12), _xlpm.MinutePart, 0),
        IF(_xlpm.Prefix = "తె",
            _xlpm.BaseTime + 1,
        IF(_xlpm.Prefix = "సా",
            A361 + TIME(12 + _xlpm.HourPart, _xlpm.MinutePart, 0),
        IF(LEFT(_xlpm.RawData, 1) = "ప",
            A361 + TIME(IF(AND(_xlpm.HourPart &gt;= HOUR(T362), _xlpm.HourPart &lt;= 12), _xlpm.HourPart, _xlpm.HourPart + 12), _xlpm.MinutePart, 0),
            _xlpm.BaseTime
        )))),
    _xlpm.isDateTime, ISNUMBER(DATEVALUE(K360)),
    _xlpm.adjustedResult,
        IF(AND(_xlpm.isDateTime, TEXT(_xlpm.AdjustedTime, "yyyy-MM-dd HH:mm") &lt; K360),
            _xlpm.AdjustedTime + 1,
            _xlpm.AdjustedTime),
    _xlpm.formattedResult, TEXT(_xlpm.adjustedResult, "yyyy-MM-dd HH:mm"),
    _xlpm.formattedResult
))</f>
        <v>2025-03-08 12:01</v>
      </c>
      <c r="L361" s="4">
        <f t="shared" si="173"/>
        <v>0</v>
      </c>
      <c r="M361">
        <f>IF('Raw data'!D361="పూర్తి",1,0)</f>
        <v>0</v>
      </c>
      <c r="N361">
        <f>IFERROR(INDEX(nakshatram!$A$1:$A$27, MATCH('Raw data'!E361, nakshatram!$C$1:$C$27, 0)), "Not Found")</f>
        <v>6</v>
      </c>
      <c r="O361" s="2">
        <f t="shared" si="174"/>
        <v>45724.146296296298</v>
      </c>
      <c r="P361" s="2" t="str">
        <f>IF('Raw data'!F361 = "పూర్తి", "", _xlfn.LET(
    _xlpm.RawData, 'Raw data'!F361,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A361 + TIME(_xlpm.HourPart, _xlpm.MinutePart, 0),
    _xlpm.AdjustedTime,
        IF(_xlpm.Prefix = "రా",
            IF(OR(_xlpm.HourPart=12,_xlpm.HourPart&lt;HOUR(T362)),A361+1,A361) + TIME(IF(_xlpm.HourPart &lt;= HOUR(T362), _xlpm.HourPart, _xlpm.HourPart + 12), _xlpm.MinutePart, 0),
        IF(_xlpm.Prefix = "తె",
            _xlpm.BaseTime + 1,
        IF(_xlpm.Prefix = "సా",
            A361 + TIME(12 + _xlpm.HourPart, _xlpm.MinutePart, 0),
        IF(LEFT(_xlpm.RawData, 1) = "ప",
            A361 + TIME(IF(AND(_xlpm.HourPart &gt;= HOUR(T362), _xlpm.HourPart &lt;= 12), _xlpm.HourPart, _xlpm.HourPart + 12), _xlpm.MinutePart, 0),
            _xlpm.BaseTime
        )))),
    _xlpm.isDateTime, ISNUMBER(DATEVALUE(P360)),
    _xlpm.adjustedResult,
        IF(AND(_xlpm.isDateTime, TEXT(_xlpm.AdjustedTime, "yyyy-MM-dd HH:mm") &lt; P360),
            _xlpm.AdjustedTime + 1,
            _xlpm.AdjustedTime),
    _xlpm.formattedResult, TEXT(_xlpm.adjustedResult, "yyyy-MM-dd HH:mm"),
    _xlpm.formattedResult
))</f>
        <v>2025-03-09 02:44</v>
      </c>
      <c r="Q361" s="4">
        <f t="shared" si="175"/>
        <v>0</v>
      </c>
      <c r="R361">
        <f>IF('Raw data'!F361="పూర్తి",1,0)</f>
        <v>0</v>
      </c>
      <c r="T361" t="str">
        <f>IF('Raw data'!G361="",T360,TEXT(SUBSTITUTE(SUBSTITUTE('Raw data'!G361, "సూ.ఉ.",""),".",":"), "hh:mm:ss"))</f>
        <v>06:18:00</v>
      </c>
      <c r="U361" t="str">
        <f>IF('Raw data'!H361="",U360,TEXT(SUBSTITUTE(SUBSTITUTE('Raw data'!H361, "సూ.అ.",""),".",":") + TIME(12, 0, 0), "hh:mm:ss"))</f>
        <v>18:04:00</v>
      </c>
    </row>
    <row r="362" spans="1:21" x14ac:dyDescent="0.35">
      <c r="A362" s="1">
        <f t="shared" si="166"/>
        <v>45725</v>
      </c>
      <c r="B362">
        <f t="shared" si="167"/>
        <v>38</v>
      </c>
      <c r="C362">
        <f t="shared" si="165"/>
        <v>1</v>
      </c>
      <c r="D362">
        <f t="shared" si="168"/>
        <v>6</v>
      </c>
      <c r="E362">
        <f t="shared" si="169"/>
        <v>3</v>
      </c>
      <c r="F362">
        <f>IFERROR(INDEX(vaaram!$A$1:$A$8, MATCH('Raw data'!B362, vaaram!$D$1:$D$8, 0)), "Not Found")</f>
        <v>1</v>
      </c>
      <c r="G362">
        <f t="shared" si="170"/>
        <v>12</v>
      </c>
      <c r="H362">
        <f t="shared" si="171"/>
        <v>1</v>
      </c>
      <c r="I362">
        <f>IFERROR(INDEX(thidhi!$A$1:$A$16, MATCH('Raw data'!C362, thidhi!$C$1:$C$16, 0)), "Not Found")</f>
        <v>10</v>
      </c>
      <c r="J362" s="2">
        <f t="shared" si="172"/>
        <v>45724.501851851855</v>
      </c>
      <c r="K362" t="str">
        <f>IF('Raw data'!D362 = "పూర్తి", "", _xlfn.LET(
    _xlpm.RawData, 'Raw data'!D362,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A362 + TIME(_xlpm.HourPart, _xlpm.MinutePart, 0),
    _xlpm.AdjustedTime,
        IF(_xlpm.Prefix = "రా",
            IF(OR(_xlpm.HourPart=12,_xlpm.HourPart&lt;HOUR(T363)),A362+1,A362) + TIME(IF(_xlpm.HourPart &lt;= HOUR(T363), _xlpm.HourPart, _xlpm.HourPart + 12), _xlpm.MinutePart, 0),
        IF(_xlpm.Prefix = "తె",
            _xlpm.BaseTime + 1,
        IF(_xlpm.Prefix = "సా",
            A362 + TIME(12 + _xlpm.HourPart, _xlpm.MinutePart, 0),
        IF(LEFT(_xlpm.RawData, 1) = "ప",
            A362 + TIME(IF(AND(_xlpm.HourPart &gt;= HOUR(T363), _xlpm.HourPart &lt;= 12), _xlpm.HourPart, _xlpm.HourPart + 12), _xlpm.MinutePart, 0),
            _xlpm.BaseTime
        )))),
    _xlpm.isDateTime, ISNUMBER(DATEVALUE(K361)),
    _xlpm.adjustedResult,
        IF(AND(_xlpm.isDateTime, TEXT(_xlpm.AdjustedTime, "yyyy-MM-dd HH:mm") &lt; K361),
            _xlpm.AdjustedTime + 1,
            _xlpm.AdjustedTime),
    _xlpm.formattedResult, TEXT(_xlpm.adjustedResult, "yyyy-MM-dd HH:mm"),
    _xlpm.formattedResult
))</f>
        <v>2025-03-09 10:44</v>
      </c>
      <c r="L362" s="4">
        <f t="shared" si="173"/>
        <v>0</v>
      </c>
      <c r="M362">
        <f>IF('Raw data'!D362="పూర్తి",1,0)</f>
        <v>0</v>
      </c>
      <c r="N362">
        <f>IFERROR(INDEX(nakshatram!$A$1:$A$27, MATCH('Raw data'!E362, nakshatram!$C$1:$C$27, 0)), "Not Found")</f>
        <v>7</v>
      </c>
      <c r="O362" s="2">
        <f t="shared" si="174"/>
        <v>45725.115046296298</v>
      </c>
      <c r="P362" s="2" t="str">
        <f>IF('Raw data'!F362 = "పూర్తి", "", _xlfn.LET(
    _xlpm.RawData, 'Raw data'!F362,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A362 + TIME(_xlpm.HourPart, _xlpm.MinutePart, 0),
    _xlpm.AdjustedTime,
        IF(_xlpm.Prefix = "రా",
            IF(OR(_xlpm.HourPart=12,_xlpm.HourPart&lt;HOUR(T363)),A362+1,A362) + TIME(IF(_xlpm.HourPart &lt;= HOUR(T363), _xlpm.HourPart, _xlpm.HourPart + 12), _xlpm.MinutePart, 0),
        IF(_xlpm.Prefix = "తె",
            _xlpm.BaseTime + 1,
        IF(_xlpm.Prefix = "సా",
            A362 + TIME(12 + _xlpm.HourPart, _xlpm.MinutePart, 0),
        IF(LEFT(_xlpm.RawData, 1) = "ప",
            A362 + TIME(IF(AND(_xlpm.HourPart &gt;= HOUR(T363), _xlpm.HourPart &lt;= 12), _xlpm.HourPart, _xlpm.HourPart + 12), _xlpm.MinutePart, 0),
            _xlpm.BaseTime
        )))),
    _xlpm.isDateTime, ISNUMBER(DATEVALUE(P361)),
    _xlpm.adjustedResult,
        IF(AND(_xlpm.isDateTime, TEXT(_xlpm.AdjustedTime, "yyyy-MM-dd HH:mm") &lt; P361),
            _xlpm.AdjustedTime + 1,
            _xlpm.AdjustedTime),
    _xlpm.formattedResult, TEXT(_xlpm.adjustedResult, "yyyy-MM-dd HH:mm"),
    _xlpm.formattedResult
))</f>
        <v>2025-03-10 02:25</v>
      </c>
      <c r="Q362" s="4">
        <f t="shared" si="175"/>
        <v>0</v>
      </c>
      <c r="R362">
        <f>IF('Raw data'!F362="పూర్తి",1,0)</f>
        <v>0</v>
      </c>
      <c r="T362" t="str">
        <f>IF('Raw data'!G362="",T361,TEXT(SUBSTITUTE(SUBSTITUTE('Raw data'!G362, "సూ.ఉ.",""),".",":"), "hh:mm:ss"))</f>
        <v>06:17:00</v>
      </c>
      <c r="U362" t="str">
        <f>IF('Raw data'!H362="",U361,TEXT(SUBSTITUTE(SUBSTITUTE('Raw data'!H362, "సూ.అ.",""),".",":") + TIME(12, 0, 0), "hh:mm:ss"))</f>
        <v>18:04:00</v>
      </c>
    </row>
    <row r="363" spans="1:21" x14ac:dyDescent="0.35">
      <c r="A363" s="1">
        <f t="shared" si="166"/>
        <v>45726</v>
      </c>
      <c r="B363">
        <f t="shared" si="167"/>
        <v>38</v>
      </c>
      <c r="C363">
        <f t="shared" si="165"/>
        <v>1</v>
      </c>
      <c r="D363">
        <f t="shared" si="168"/>
        <v>6</v>
      </c>
      <c r="E363">
        <f t="shared" si="169"/>
        <v>3</v>
      </c>
      <c r="F363">
        <f>IFERROR(INDEX(vaaram!$A$1:$A$8, MATCH('Raw data'!B363, vaaram!$D$1:$D$8, 0)), "Not Found")</f>
        <v>2</v>
      </c>
      <c r="G363">
        <f t="shared" si="170"/>
        <v>12</v>
      </c>
      <c r="H363">
        <f t="shared" si="171"/>
        <v>1</v>
      </c>
      <c r="I363">
        <f>IFERROR(INDEX(thidhi!$A$1:$A$16, MATCH('Raw data'!C363, thidhi!$C$1:$C$16, 0)), "Not Found")</f>
        <v>11</v>
      </c>
      <c r="J363" s="2">
        <f t="shared" si="172"/>
        <v>45725.448379629634</v>
      </c>
      <c r="K363" t="str">
        <f>IF('Raw data'!D363 = "పూర్తి", "", _xlfn.LET(
    _xlpm.RawData, 'Raw data'!D363,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A363 + TIME(_xlpm.HourPart, _xlpm.MinutePart, 0),
    _xlpm.AdjustedTime,
        IF(_xlpm.Prefix = "రా",
            IF(OR(_xlpm.HourPart=12,_xlpm.HourPart&lt;HOUR(T364)),A363+1,A363) + TIME(IF(_xlpm.HourPart &lt;= HOUR(T364), _xlpm.HourPart, _xlpm.HourPart + 12), _xlpm.MinutePart, 0),
        IF(_xlpm.Prefix = "తె",
            _xlpm.BaseTime + 1,
        IF(_xlpm.Prefix = "సా",
            A363 + TIME(12 + _xlpm.HourPart, _xlpm.MinutePart, 0),
        IF(LEFT(_xlpm.RawData, 1) = "ప",
            A363 + TIME(IF(AND(_xlpm.HourPart &gt;= HOUR(T364), _xlpm.HourPart &lt;= 12), _xlpm.HourPart, _xlpm.HourPart + 12), _xlpm.MinutePart, 0),
            _xlpm.BaseTime
        )))),
    _xlpm.isDateTime, ISNUMBER(DATEVALUE(K362)),
    _xlpm.adjustedResult,
        IF(AND(_xlpm.isDateTime, TEXT(_xlpm.AdjustedTime, "yyyy-MM-dd HH:mm") &lt; K362),
            _xlpm.AdjustedTime + 1,
            _xlpm.AdjustedTime),
    _xlpm.formattedResult, TEXT(_xlpm.adjustedResult, "yyyy-MM-dd HH:mm"),
    _xlpm.formattedResult
))</f>
        <v>2025-03-10 09:52</v>
      </c>
      <c r="L363" s="4">
        <f t="shared" si="173"/>
        <v>0</v>
      </c>
      <c r="M363">
        <f>IF('Raw data'!D363="పూర్తి",1,0)</f>
        <v>0</v>
      </c>
      <c r="N363">
        <f>IFERROR(INDEX(nakshatram!$A$1:$A$27, MATCH('Raw data'!E363, nakshatram!$C$1:$C$27, 0)), "Not Found")</f>
        <v>8</v>
      </c>
      <c r="O363" s="2">
        <f t="shared" si="174"/>
        <v>45726.101851851854</v>
      </c>
      <c r="P363" s="2" t="str">
        <f>IF('Raw data'!F363 = "పూర్తి", "", _xlfn.LET(
    _xlpm.RawData, 'Raw data'!F363,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A363 + TIME(_xlpm.HourPart, _xlpm.MinutePart, 0),
    _xlpm.AdjustedTime,
        IF(_xlpm.Prefix = "రా",
            IF(OR(_xlpm.HourPart=12,_xlpm.HourPart&lt;HOUR(T364)),A363+1,A363) + TIME(IF(_xlpm.HourPart &lt;= HOUR(T364), _xlpm.HourPart, _xlpm.HourPart + 12), _xlpm.MinutePart, 0),
        IF(_xlpm.Prefix = "తె",
            _xlpm.BaseTime + 1,
        IF(_xlpm.Prefix = "సా",
            A363 + TIME(12 + _xlpm.HourPart, _xlpm.MinutePart, 0),
        IF(LEFT(_xlpm.RawData, 1) = "ప",
            A363 + TIME(IF(AND(_xlpm.HourPart &gt;= HOUR(T364), _xlpm.HourPart &lt;= 12), _xlpm.HourPart, _xlpm.HourPart + 12), _xlpm.MinutePart, 0),
            _xlpm.BaseTime
        )))),
    _xlpm.isDateTime, ISNUMBER(DATEVALUE(P362)),
    _xlpm.adjustedResult,
        IF(AND(_xlpm.isDateTime, TEXT(_xlpm.AdjustedTime, "yyyy-MM-dd HH:mm") &lt; P362),
            _xlpm.AdjustedTime + 1,
            _xlpm.AdjustedTime),
    _xlpm.formattedResult, TEXT(_xlpm.adjustedResult, "yyyy-MM-dd HH:mm"),
    _xlpm.formattedResult
))</f>
        <v>2025-03-11 02:32</v>
      </c>
      <c r="Q363" s="4">
        <f t="shared" si="175"/>
        <v>0</v>
      </c>
      <c r="R363">
        <f>IF('Raw data'!F363="పూర్తి",1,0)</f>
        <v>0</v>
      </c>
      <c r="T363" t="str">
        <f>IF('Raw data'!G363="",T362,TEXT(SUBSTITUTE(SUBSTITUTE('Raw data'!G363, "సూ.ఉ.",""),".",":"), "hh:mm:ss"))</f>
        <v>06:17:00</v>
      </c>
      <c r="U363" t="str">
        <f>IF('Raw data'!H363="",U362,TEXT(SUBSTITUTE(SUBSTITUTE('Raw data'!H363, "సూ.అ.",""),".",":") + TIME(12, 0, 0), "hh:mm:ss"))</f>
        <v>18:04:00</v>
      </c>
    </row>
    <row r="364" spans="1:21" x14ac:dyDescent="0.35">
      <c r="A364" s="1">
        <f t="shared" si="166"/>
        <v>45727</v>
      </c>
      <c r="B364">
        <f t="shared" si="167"/>
        <v>38</v>
      </c>
      <c r="C364">
        <f t="shared" si="165"/>
        <v>1</v>
      </c>
      <c r="D364">
        <f t="shared" si="168"/>
        <v>6</v>
      </c>
      <c r="E364">
        <f t="shared" si="169"/>
        <v>3</v>
      </c>
      <c r="F364">
        <f>IFERROR(INDEX(vaaram!$A$1:$A$8, MATCH('Raw data'!B364, vaaram!$D$1:$D$8, 0)), "Not Found")</f>
        <v>3</v>
      </c>
      <c r="G364">
        <f t="shared" si="170"/>
        <v>12</v>
      </c>
      <c r="H364">
        <f t="shared" si="171"/>
        <v>1</v>
      </c>
      <c r="I364">
        <f>IFERROR(INDEX(thidhi!$A$1:$A$16, MATCH('Raw data'!C364, thidhi!$C$1:$C$16, 0)), "Not Found")</f>
        <v>12</v>
      </c>
      <c r="J364" s="2">
        <f t="shared" si="172"/>
        <v>45726.412268518521</v>
      </c>
      <c r="K364" t="str">
        <f>IF('Raw data'!D364 = "పూర్తి", "", _xlfn.LET(
    _xlpm.RawData, 'Raw data'!D364,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A364 + TIME(_xlpm.HourPart, _xlpm.MinutePart, 0),
    _xlpm.AdjustedTime,
        IF(_xlpm.Prefix = "రా",
            IF(OR(_xlpm.HourPart=12,_xlpm.HourPart&lt;HOUR(T365)),A364+1,A364) + TIME(IF(_xlpm.HourPart &lt;= HOUR(T365), _xlpm.HourPart, _xlpm.HourPart + 12), _xlpm.MinutePart, 0),
        IF(_xlpm.Prefix = "తె",
            _xlpm.BaseTime + 1,
        IF(_xlpm.Prefix = "సా",
            A364 + TIME(12 + _xlpm.HourPart, _xlpm.MinutePart, 0),
        IF(LEFT(_xlpm.RawData, 1) = "ప",
            A364 + TIME(IF(AND(_xlpm.HourPart &gt;= HOUR(T365), _xlpm.HourPart &lt;= 12), _xlpm.HourPart, _xlpm.HourPart + 12), _xlpm.MinutePart, 0),
            _xlpm.BaseTime
        )))),
    _xlpm.isDateTime, ISNUMBER(DATEVALUE(K363)),
    _xlpm.adjustedResult,
        IF(AND(_xlpm.isDateTime, TEXT(_xlpm.AdjustedTime, "yyyy-MM-dd HH:mm") &lt; K363),
            _xlpm.AdjustedTime + 1,
            _xlpm.AdjustedTime),
    _xlpm.formattedResult, TEXT(_xlpm.adjustedResult, "yyyy-MM-dd HH:mm"),
    _xlpm.formattedResult
))</f>
        <v>2025-03-11 09:29</v>
      </c>
      <c r="L364" s="4">
        <f t="shared" si="173"/>
        <v>0</v>
      </c>
      <c r="M364">
        <f>IF('Raw data'!D364="పూర్తి",1,0)</f>
        <v>0</v>
      </c>
      <c r="N364">
        <f>IFERROR(INDEX(nakshatram!$A$1:$A$27, MATCH('Raw data'!E364, nakshatram!$C$1:$C$27, 0)), "Not Found")</f>
        <v>9</v>
      </c>
      <c r="O364" s="2">
        <f t="shared" si="174"/>
        <v>45727.106712962966</v>
      </c>
      <c r="P364" s="2" t="str">
        <f>IF('Raw data'!F364 = "పూర్తి", "", _xlfn.LET(
    _xlpm.RawData, 'Raw data'!F364,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A364 + TIME(_xlpm.HourPart, _xlpm.MinutePart, 0),
    _xlpm.AdjustedTime,
        IF(_xlpm.Prefix = "రా",
            IF(OR(_xlpm.HourPart=12,_xlpm.HourPart&lt;HOUR(T365)),A364+1,A364) + TIME(IF(_xlpm.HourPart &lt;= HOUR(T365), _xlpm.HourPart, _xlpm.HourPart + 12), _xlpm.MinutePart, 0),
        IF(_xlpm.Prefix = "తె",
            _xlpm.BaseTime + 1,
        IF(_xlpm.Prefix = "సా",
            A364 + TIME(12 + _xlpm.HourPart, _xlpm.MinutePart, 0),
        IF(LEFT(_xlpm.RawData, 1) = "ప",
            A364 + TIME(IF(AND(_xlpm.HourPart &gt;= HOUR(T365), _xlpm.HourPart &lt;= 12), _xlpm.HourPart, _xlpm.HourPart + 12), _xlpm.MinutePart, 0),
            _xlpm.BaseTime
        )))),
    _xlpm.isDateTime, ISNUMBER(DATEVALUE(P363)),
    _xlpm.adjustedResult,
        IF(AND(_xlpm.isDateTime, TEXT(_xlpm.AdjustedTime, "yyyy-MM-dd HH:mm") &lt; P363),
            _xlpm.AdjustedTime + 1,
            _xlpm.AdjustedTime),
    _xlpm.formattedResult, TEXT(_xlpm.adjustedResult, "yyyy-MM-dd HH:mm"),
    _xlpm.formattedResult
))</f>
        <v>2025-03-12 03:07</v>
      </c>
      <c r="Q364" s="4">
        <f t="shared" si="175"/>
        <v>0</v>
      </c>
      <c r="R364">
        <f>IF('Raw data'!F364="పూర్తి",1,0)</f>
        <v>0</v>
      </c>
      <c r="T364" t="str">
        <f>IF('Raw data'!G364="",T363,TEXT(SUBSTITUTE(SUBSTITUTE('Raw data'!G364, "సూ.ఉ.",""),".",":"), "hh:mm:ss"))</f>
        <v>06:17:00</v>
      </c>
      <c r="U364" t="str">
        <f>IF('Raw data'!H364="",U363,TEXT(SUBSTITUTE(SUBSTITUTE('Raw data'!H364, "సూ.అ.",""),".",":") + TIME(12, 0, 0), "hh:mm:ss"))</f>
        <v>18:04:00</v>
      </c>
    </row>
    <row r="365" spans="1:21" x14ac:dyDescent="0.35">
      <c r="A365" s="1">
        <f t="shared" si="166"/>
        <v>45728</v>
      </c>
      <c r="B365">
        <f t="shared" si="167"/>
        <v>38</v>
      </c>
      <c r="C365">
        <f t="shared" si="165"/>
        <v>1</v>
      </c>
      <c r="D365">
        <f t="shared" si="168"/>
        <v>6</v>
      </c>
      <c r="E365">
        <f t="shared" si="169"/>
        <v>3</v>
      </c>
      <c r="F365">
        <f>IFERROR(INDEX(vaaram!$A$1:$A$8, MATCH('Raw data'!B365, vaaram!$D$1:$D$8, 0)), "Not Found")</f>
        <v>4</v>
      </c>
      <c r="G365">
        <f t="shared" si="170"/>
        <v>12</v>
      </c>
      <c r="H365">
        <f t="shared" si="171"/>
        <v>1</v>
      </c>
      <c r="I365">
        <f>IFERROR(INDEX(thidhi!$A$1:$A$16, MATCH('Raw data'!C365, thidhi!$C$1:$C$16, 0)), "Not Found")</f>
        <v>13</v>
      </c>
      <c r="J365" s="2">
        <f t="shared" si="172"/>
        <v>45727.396296296298</v>
      </c>
      <c r="K365" t="str">
        <f>IF('Raw data'!D365 = "పూర్తి", "", _xlfn.LET(
    _xlpm.RawData, 'Raw data'!D365,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A365 + TIME(_xlpm.HourPart, _xlpm.MinutePart, 0),
    _xlpm.AdjustedTime,
        IF(_xlpm.Prefix = "రా",
            IF(OR(_xlpm.HourPart=12,_xlpm.HourPart&lt;HOUR(T366)),A365+1,A365) + TIME(IF(_xlpm.HourPart &lt;= HOUR(T366), _xlpm.HourPart, _xlpm.HourPart + 12), _xlpm.MinutePart, 0),
        IF(_xlpm.Prefix = "తె",
            _xlpm.BaseTime + 1,
        IF(_xlpm.Prefix = "సా",
            A365 + TIME(12 + _xlpm.HourPart, _xlpm.MinutePart, 0),
        IF(LEFT(_xlpm.RawData, 1) = "ప",
            A365 + TIME(IF(AND(_xlpm.HourPart &gt;= HOUR(T366), _xlpm.HourPart &lt;= 12), _xlpm.HourPart, _xlpm.HourPart + 12), _xlpm.MinutePart, 0),
            _xlpm.BaseTime
        )))),
    _xlpm.isDateTime, ISNUMBER(DATEVALUE(K364)),
    _xlpm.adjustedResult,
        IF(AND(_xlpm.isDateTime, TEXT(_xlpm.AdjustedTime, "yyyy-MM-dd HH:mm") &lt; K364),
            _xlpm.AdjustedTime + 1,
            _xlpm.AdjustedTime),
    _xlpm.formattedResult, TEXT(_xlpm.adjustedResult, "yyyy-MM-dd HH:mm"),
    _xlpm.formattedResult
))</f>
        <v>2025-03-12 09:38</v>
      </c>
      <c r="L365" s="4">
        <f t="shared" si="173"/>
        <v>0</v>
      </c>
      <c r="M365">
        <f>IF('Raw data'!D365="పూర్తి",1,0)</f>
        <v>0</v>
      </c>
      <c r="N365">
        <f>IFERROR(INDEX(nakshatram!$A$1:$A$27, MATCH('Raw data'!E365, nakshatram!$C$1:$C$27, 0)), "Not Found")</f>
        <v>10</v>
      </c>
      <c r="O365" s="2">
        <f t="shared" si="174"/>
        <v>45728.131018518521</v>
      </c>
      <c r="P365" s="2" t="str">
        <f>IF('Raw data'!F365 = "పూర్తి", "", _xlfn.LET(
    _xlpm.RawData, 'Raw data'!F365,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A365 + TIME(_xlpm.HourPart, _xlpm.MinutePart, 0),
    _xlpm.AdjustedTime,
        IF(_xlpm.Prefix = "రా",
            IF(OR(_xlpm.HourPart=12,_xlpm.HourPart&lt;HOUR(T366)),A365+1,A365) + TIME(IF(_xlpm.HourPart &lt;= HOUR(T366), _xlpm.HourPart, _xlpm.HourPart + 12), _xlpm.MinutePart, 0),
        IF(_xlpm.Prefix = "తె",
            _xlpm.BaseTime + 1,
        IF(_xlpm.Prefix = "సా",
            A365 + TIME(12 + _xlpm.HourPart, _xlpm.MinutePart, 0),
        IF(LEFT(_xlpm.RawData, 1) = "ప",
            A365 + TIME(IF(AND(_xlpm.HourPart &gt;= HOUR(T366), _xlpm.HourPart &lt;= 12), _xlpm.HourPart, _xlpm.HourPart + 12), _xlpm.MinutePart, 0),
            _xlpm.BaseTime
        )))),
    _xlpm.isDateTime, ISNUMBER(DATEVALUE(P364)),
    _xlpm.adjustedResult,
        IF(AND(_xlpm.isDateTime, TEXT(_xlpm.AdjustedTime, "yyyy-MM-dd HH:mm") &lt; P364),
            _xlpm.AdjustedTime + 1,
            _xlpm.AdjustedTime),
    _xlpm.formattedResult, TEXT(_xlpm.adjustedResult, "yyyy-MM-dd HH:mm"),
    _xlpm.formattedResult
))</f>
        <v>2025-03-13 04:13</v>
      </c>
      <c r="Q365" s="4">
        <f t="shared" si="175"/>
        <v>0</v>
      </c>
      <c r="R365">
        <f>IF('Raw data'!F365="పూర్తి",1,0)</f>
        <v>0</v>
      </c>
      <c r="T365" t="str">
        <f>IF('Raw data'!G365="",T364,TEXT(SUBSTITUTE(SUBSTITUTE('Raw data'!G365, "సూ.ఉ.",""),".",":"), "hh:mm:ss"))</f>
        <v>06:15:00</v>
      </c>
      <c r="U365" t="str">
        <f>IF('Raw data'!H365="",U364,TEXT(SUBSTITUTE(SUBSTITUTE('Raw data'!H365, "సూ.అ.",""),".",":") + TIME(12, 0, 0), "hh:mm:ss"))</f>
        <v>18:05:00</v>
      </c>
    </row>
    <row r="366" spans="1:21" x14ac:dyDescent="0.35">
      <c r="A366" s="1">
        <f t="shared" si="166"/>
        <v>45729</v>
      </c>
      <c r="B366">
        <f t="shared" si="167"/>
        <v>38</v>
      </c>
      <c r="C366">
        <f t="shared" si="165"/>
        <v>1</v>
      </c>
      <c r="D366">
        <f t="shared" si="168"/>
        <v>6</v>
      </c>
      <c r="E366">
        <f t="shared" si="169"/>
        <v>3</v>
      </c>
      <c r="F366">
        <f>IFERROR(INDEX(vaaram!$A$1:$A$8, MATCH('Raw data'!B366, vaaram!$D$1:$D$8, 0)), "Not Found")</f>
        <v>5</v>
      </c>
      <c r="G366">
        <f t="shared" si="170"/>
        <v>12</v>
      </c>
      <c r="H366">
        <f t="shared" si="171"/>
        <v>1</v>
      </c>
      <c r="I366">
        <f>IFERROR(INDEX(thidhi!$A$1:$A$16, MATCH('Raw data'!C366, thidhi!$C$1:$C$16, 0)), "Not Found")</f>
        <v>14</v>
      </c>
      <c r="J366" s="2">
        <f t="shared" si="172"/>
        <v>45728.402546296296</v>
      </c>
      <c r="K366" t="str">
        <f>IF('Raw data'!D366 = "పూర్తి", "", _xlfn.LET(
    _xlpm.RawData, 'Raw data'!D366,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A366 + TIME(_xlpm.HourPart, _xlpm.MinutePart, 0),
    _xlpm.AdjustedTime,
        IF(_xlpm.Prefix = "రా",
            IF(OR(_xlpm.HourPart=12,_xlpm.HourPart&lt;HOUR(T367)),A366+1,A366) + TIME(IF(_xlpm.HourPart &lt;= HOUR(T367), _xlpm.HourPart, _xlpm.HourPart + 12), _xlpm.MinutePart, 0),
        IF(_xlpm.Prefix = "తె",
            _xlpm.BaseTime + 1,
        IF(_xlpm.Prefix = "సా",
            A366 + TIME(12 + _xlpm.HourPart, _xlpm.MinutePart, 0),
        IF(LEFT(_xlpm.RawData, 1) = "ప",
            A366 + TIME(IF(AND(_xlpm.HourPart &gt;= HOUR(T367), _xlpm.HourPart &lt;= 12), _xlpm.HourPart, _xlpm.HourPart + 12), _xlpm.MinutePart, 0),
            _xlpm.BaseTime
        )))),
    _xlpm.isDateTime, ISNUMBER(DATEVALUE(K365)),
    _xlpm.adjustedResult,
        IF(AND(_xlpm.isDateTime, TEXT(_xlpm.AdjustedTime, "yyyy-MM-dd HH:mm") &lt; K365),
            _xlpm.AdjustedTime + 1,
            _xlpm.AdjustedTime),
    _xlpm.formattedResult, TEXT(_xlpm.adjustedResult, "yyyy-MM-dd HH:mm"),
    _xlpm.formattedResult
))</f>
        <v>2025-03-13 10:15</v>
      </c>
      <c r="L366" s="4">
        <f t="shared" si="173"/>
        <v>0</v>
      </c>
      <c r="M366">
        <f>IF('Raw data'!D366="పూర్తి",1,0)</f>
        <v>0</v>
      </c>
      <c r="N366">
        <f>IFERROR(INDEX(nakshatram!$A$1:$A$27, MATCH('Raw data'!E366, nakshatram!$C$1:$C$27, 0)), "Not Found")</f>
        <v>11</v>
      </c>
      <c r="O366" s="2">
        <f t="shared" si="174"/>
        <v>45729.176851851851</v>
      </c>
      <c r="P366" s="2" t="str">
        <f>IF('Raw data'!F366 = "పూర్తి", "", _xlfn.LET(
    _xlpm.RawData, 'Raw data'!F366,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A366 + TIME(_xlpm.HourPart, _xlpm.MinutePart, 0),
    _xlpm.AdjustedTime,
        IF(_xlpm.Prefix = "రా",
            IF(OR(_xlpm.HourPart=12,_xlpm.HourPart&lt;HOUR(T367)),A366+1,A366) + TIME(IF(_xlpm.HourPart &lt;= HOUR(T367), _xlpm.HourPart, _xlpm.HourPart + 12), _xlpm.MinutePart, 0),
        IF(_xlpm.Prefix = "తె",
            _xlpm.BaseTime + 1,
        IF(_xlpm.Prefix = "సా",
            A366 + TIME(12 + _xlpm.HourPart, _xlpm.MinutePart, 0),
        IF(LEFT(_xlpm.RawData, 1) = "ప",
            A366 + TIME(IF(AND(_xlpm.HourPart &gt;= HOUR(T367), _xlpm.HourPart &lt;= 12), _xlpm.HourPart, _xlpm.HourPart + 12), _xlpm.MinutePart, 0),
            _xlpm.BaseTime
        )))),
    _xlpm.isDateTime, ISNUMBER(DATEVALUE(P365)),
    _xlpm.adjustedResult,
        IF(AND(_xlpm.isDateTime, TEXT(_xlpm.AdjustedTime, "yyyy-MM-dd HH:mm") &lt; P365),
            _xlpm.AdjustedTime + 1,
            _xlpm.AdjustedTime),
    _xlpm.formattedResult, TEXT(_xlpm.adjustedResult, "yyyy-MM-dd HH:mm"),
    _xlpm.formattedResult
))</f>
        <v>2025-03-14 05:47</v>
      </c>
      <c r="Q366" s="4">
        <f t="shared" si="175"/>
        <v>0</v>
      </c>
      <c r="R366">
        <f>IF('Raw data'!F366="పూర్తి",1,0)</f>
        <v>0</v>
      </c>
      <c r="T366" t="str">
        <f>IF('Raw data'!G366="",T365,TEXT(SUBSTITUTE(SUBSTITUTE('Raw data'!G366, "సూ.ఉ.",""),".",":"), "hh:mm:ss"))</f>
        <v>06:15:00</v>
      </c>
      <c r="U366" t="str">
        <f>IF('Raw data'!H366="",U365,TEXT(SUBSTITUTE(SUBSTITUTE('Raw data'!H366, "సూ.అ.",""),".",":") + TIME(12, 0, 0), "hh:mm:ss"))</f>
        <v>18:05:00</v>
      </c>
    </row>
    <row r="367" spans="1:21" x14ac:dyDescent="0.35">
      <c r="A367" s="1">
        <f t="shared" si="166"/>
        <v>45730</v>
      </c>
      <c r="B367">
        <f t="shared" si="167"/>
        <v>38</v>
      </c>
      <c r="C367">
        <f t="shared" si="165"/>
        <v>1</v>
      </c>
      <c r="D367">
        <f t="shared" si="168"/>
        <v>6</v>
      </c>
      <c r="E367">
        <f t="shared" si="169"/>
        <v>3</v>
      </c>
      <c r="F367">
        <f>IFERROR(INDEX(vaaram!$A$1:$A$8, MATCH('Raw data'!B367, vaaram!$D$1:$D$8, 0)), "Not Found")</f>
        <v>6</v>
      </c>
      <c r="G367">
        <f t="shared" si="170"/>
        <v>12</v>
      </c>
      <c r="H367">
        <f t="shared" si="171"/>
        <v>1</v>
      </c>
      <c r="I367">
        <f>IFERROR(INDEX(thidhi!$A$1:$A$16, MATCH('Raw data'!C367, thidhi!$C$1:$C$16, 0)), "Not Found")</f>
        <v>15</v>
      </c>
      <c r="J367" s="2">
        <f t="shared" si="172"/>
        <v>45729.428240740745</v>
      </c>
      <c r="K367" t="str">
        <f>IF('Raw data'!D367 = "పూర్తి", "", _xlfn.LET(
    _xlpm.RawData, 'Raw data'!D367,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A367 + TIME(_xlpm.HourPart, _xlpm.MinutePart, 0),
    _xlpm.AdjustedTime,
        IF(_xlpm.Prefix = "రా",
            IF(OR(_xlpm.HourPart=12,_xlpm.HourPart&lt;HOUR(T368)),A367+1,A367) + TIME(IF(_xlpm.HourPart &lt;= HOUR(T368), _xlpm.HourPart, _xlpm.HourPart + 12), _xlpm.MinutePart, 0),
        IF(_xlpm.Prefix = "తె",
            _xlpm.BaseTime + 1,
        IF(_xlpm.Prefix = "సా",
            A367 + TIME(12 + _xlpm.HourPart, _xlpm.MinutePart, 0),
        IF(LEFT(_xlpm.RawData, 1) = "ప",
            A367 + TIME(IF(AND(_xlpm.HourPart &gt;= HOUR(T368), _xlpm.HourPart &lt;= 12), _xlpm.HourPart, _xlpm.HourPart + 12), _xlpm.MinutePart, 0),
            _xlpm.BaseTime
        )))),
    _xlpm.isDateTime, ISNUMBER(DATEVALUE(K366)),
    _xlpm.adjustedResult,
        IF(AND(_xlpm.isDateTime, TEXT(_xlpm.AdjustedTime, "yyyy-MM-dd HH:mm") &lt; K366),
            _xlpm.AdjustedTime + 1,
            _xlpm.AdjustedTime),
    _xlpm.formattedResult, TEXT(_xlpm.adjustedResult, "yyyy-MM-dd HH:mm"),
    _xlpm.formattedResult
))</f>
        <v>2025-03-14 11:25</v>
      </c>
      <c r="L367" s="4">
        <f t="shared" si="173"/>
        <v>0</v>
      </c>
      <c r="M367">
        <f>IF('Raw data'!D367="పూర్తి",1,0)</f>
        <v>0</v>
      </c>
      <c r="N367">
        <f>IFERROR(INDEX(nakshatram!$A$1:$A$27, MATCH('Raw data'!E367, nakshatram!$C$1:$C$27, 0)), "Not Found")</f>
        <v>12</v>
      </c>
      <c r="O367" s="2">
        <f t="shared" si="174"/>
        <v>45730.242129629631</v>
      </c>
      <c r="P367" s="2" t="str">
        <f>IF('Raw data'!F367 = "పూర్తి", "", _xlfn.LET(
    _xlpm.RawData, 'Raw data'!F367,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A367 + TIME(_xlpm.HourPart, _xlpm.MinutePart, 0),
    _xlpm.AdjustedTime,
        IF(_xlpm.Prefix = "రా",
            IF(OR(_xlpm.HourPart=12,_xlpm.HourPart&lt;HOUR(T368)),A367+1,A367) + TIME(IF(_xlpm.HourPart &lt;= HOUR(T368), _xlpm.HourPart, _xlpm.HourPart + 12), _xlpm.MinutePart, 0),
        IF(_xlpm.Prefix = "తె",
            _xlpm.BaseTime + 1,
        IF(_xlpm.Prefix = "సా",
            A367 + TIME(12 + _xlpm.HourPart, _xlpm.MinutePart, 0),
        IF(LEFT(_xlpm.RawData, 1) = "ప",
            A367 + TIME(IF(AND(_xlpm.HourPart &gt;= HOUR(T368), _xlpm.HourPart &lt;= 12), _xlpm.HourPart, _xlpm.HourPart + 12), _xlpm.MinutePart, 0),
            _xlpm.BaseTime
        )))),
    _xlpm.isDateTime, ISNUMBER(DATEVALUE(P366)),
    _xlpm.adjustedResult,
        IF(AND(_xlpm.isDateTime, TEXT(_xlpm.AdjustedTime, "yyyy-MM-dd HH:mm") &lt; P366),
            _xlpm.AdjustedTime + 1,
            _xlpm.AdjustedTime),
    _xlpm.formattedResult, TEXT(_xlpm.adjustedResult, "yyyy-MM-dd HH:mm"),
    _xlpm.formattedResult
))</f>
        <v/>
      </c>
      <c r="Q367" s="4">
        <f t="shared" si="175"/>
        <v>0</v>
      </c>
      <c r="R367">
        <f>IF('Raw data'!F367="పూర్తి",1,0)</f>
        <v>1</v>
      </c>
      <c r="T367" t="str">
        <f>IF('Raw data'!G367="",T366,TEXT(SUBSTITUTE(SUBSTITUTE('Raw data'!G367, "సూ.ఉ.",""),".",":"), "hh:mm:ss"))</f>
        <v>06:14:00</v>
      </c>
      <c r="U367" t="str">
        <f>IF('Raw data'!H367="",U366,TEXT(SUBSTITUTE(SUBSTITUTE('Raw data'!H367, "సూ.అ.",""),".",":") + TIME(12, 0, 0), "hh:mm:ss"))</f>
        <v>18:00:00</v>
      </c>
    </row>
    <row r="368" spans="1:21" x14ac:dyDescent="0.35">
      <c r="A368" s="1">
        <f t="shared" si="166"/>
        <v>45731</v>
      </c>
      <c r="B368">
        <f t="shared" si="167"/>
        <v>38</v>
      </c>
      <c r="C368">
        <f t="shared" si="165"/>
        <v>1</v>
      </c>
      <c r="D368">
        <f t="shared" si="168"/>
        <v>6</v>
      </c>
      <c r="E368">
        <f t="shared" si="169"/>
        <v>3</v>
      </c>
      <c r="F368">
        <f>IFERROR(INDEX(vaaram!$A$1:$A$8, MATCH('Raw data'!B368, vaaram!$D$1:$D$8, 0)), "Not Found")</f>
        <v>7</v>
      </c>
      <c r="G368">
        <f t="shared" si="170"/>
        <v>12</v>
      </c>
      <c r="H368">
        <f t="shared" si="171"/>
        <v>2</v>
      </c>
      <c r="I368">
        <f>IFERROR(INDEX(thidhi!$A$1:$A$16, MATCH('Raw data'!C368, thidhi!$C$1:$C$16, 0)), "Not Found")</f>
        <v>1</v>
      </c>
      <c r="J368" s="2">
        <f t="shared" si="172"/>
        <v>45730.476851851854</v>
      </c>
      <c r="K368" t="str">
        <f>IF('Raw data'!D368 = "పూర్తి", "", _xlfn.LET(
    _xlpm.RawData, 'Raw data'!D368,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A368 + TIME(_xlpm.HourPart, _xlpm.MinutePart, 0),
    _xlpm.AdjustedTime,
        IF(_xlpm.Prefix = "రా",
            IF(OR(_xlpm.HourPart=12,_xlpm.HourPart&lt;HOUR(T369)),A368+1,A368) + TIME(IF(_xlpm.HourPart &lt;= HOUR(T369), _xlpm.HourPart, _xlpm.HourPart + 12), _xlpm.MinutePart, 0),
        IF(_xlpm.Prefix = "తె",
            _xlpm.BaseTime + 1,
        IF(_xlpm.Prefix = "సా",
            A368 + TIME(12 + _xlpm.HourPart, _xlpm.MinutePart, 0),
        IF(LEFT(_xlpm.RawData, 1) = "ప",
            A368 + TIME(IF(AND(_xlpm.HourPart &gt;= HOUR(T369), _xlpm.HourPart &lt;= 12), _xlpm.HourPart, _xlpm.HourPart + 12), _xlpm.MinutePart, 0),
            _xlpm.BaseTime
        )))),
    _xlpm.isDateTime, ISNUMBER(DATEVALUE(K367)),
    _xlpm.adjustedResult,
        IF(AND(_xlpm.isDateTime, TEXT(_xlpm.AdjustedTime, "yyyy-MM-dd HH:mm") &lt; K367),
            _xlpm.AdjustedTime + 1,
            _xlpm.AdjustedTime),
    _xlpm.formattedResult, TEXT(_xlpm.adjustedResult, "yyyy-MM-dd HH:mm"),
    _xlpm.formattedResult
))</f>
        <v>2025-03-15 12:59</v>
      </c>
      <c r="L368" s="4">
        <f t="shared" si="173"/>
        <v>0</v>
      </c>
      <c r="M368">
        <f>IF('Raw data'!D368="పూర్తి",1,0)</f>
        <v>0</v>
      </c>
      <c r="N368">
        <f>IFERROR(INDEX(nakshatram!$A$1:$A$27, MATCH('Raw data'!E368, nakshatram!$C$1:$C$27, 0)), "Not Found")</f>
        <v>12</v>
      </c>
      <c r="O368" s="2" t="str">
        <f t="shared" si="174"/>
        <v/>
      </c>
      <c r="P368" s="2" t="str">
        <f>IF('Raw data'!F368 = "పూర్తి", "", _xlfn.LET(
    _xlpm.RawData, 'Raw data'!F368,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A368 + TIME(_xlpm.HourPart, _xlpm.MinutePart, 0),
    _xlpm.AdjustedTime,
        IF(_xlpm.Prefix = "రా",
            IF(OR(_xlpm.HourPart=12,_xlpm.HourPart&lt;HOUR(T369)),A368+1,A368) + TIME(IF(_xlpm.HourPart &lt;= HOUR(T369), _xlpm.HourPart, _xlpm.HourPart + 12), _xlpm.MinutePart, 0),
        IF(_xlpm.Prefix = "తె",
            _xlpm.BaseTime + 1,
        IF(_xlpm.Prefix = "సా",
            A368 + TIME(12 + _xlpm.HourPart, _xlpm.MinutePart, 0),
        IF(LEFT(_xlpm.RawData, 1) = "ప",
            A368 + TIME(IF(AND(_xlpm.HourPart &gt;= HOUR(T369), _xlpm.HourPart &lt;= 12), _xlpm.HourPart, _xlpm.HourPart + 12), _xlpm.MinutePart, 0),
            _xlpm.BaseTime
        )))),
    _xlpm.isDateTime, ISNUMBER(DATEVALUE(P367)),
    _xlpm.adjustedResult,
        IF(AND(_xlpm.isDateTime, TEXT(_xlpm.AdjustedTime, "yyyy-MM-dd HH:mm") &lt; P367),
            _xlpm.AdjustedTime + 1,
            _xlpm.AdjustedTime),
    _xlpm.formattedResult, TEXT(_xlpm.adjustedResult, "yyyy-MM-dd HH:mm"),
    _xlpm.formattedResult
))</f>
        <v>2025-03-15 07:44</v>
      </c>
      <c r="Q368" s="4">
        <f t="shared" si="175"/>
        <v>0</v>
      </c>
      <c r="R368">
        <f>IF('Raw data'!F368="పూర్తి",1,0)</f>
        <v>0</v>
      </c>
      <c r="T368" t="str">
        <f>IF('Raw data'!G368="",T367,TEXT(SUBSTITUTE(SUBSTITUTE('Raw data'!G368, "సూ.ఉ.",""),".",":"), "hh:mm:ss"))</f>
        <v>06:13:00</v>
      </c>
      <c r="U368" t="str">
        <f>IF('Raw data'!H368="",U367,TEXT(SUBSTITUTE(SUBSTITUTE('Raw data'!H368, "సూ.అ.",""),".",":") + TIME(12, 0, 0), "hh:mm:ss"))</f>
        <v>18:06:00</v>
      </c>
    </row>
    <row r="369" spans="1:21" x14ac:dyDescent="0.35">
      <c r="A369" s="1">
        <f t="shared" si="166"/>
        <v>45732</v>
      </c>
      <c r="B369">
        <f t="shared" si="167"/>
        <v>38</v>
      </c>
      <c r="C369">
        <f t="shared" si="165"/>
        <v>1</v>
      </c>
      <c r="D369">
        <f t="shared" si="168"/>
        <v>6</v>
      </c>
      <c r="E369">
        <f t="shared" si="169"/>
        <v>3</v>
      </c>
      <c r="F369">
        <f>IFERROR(INDEX(vaaram!$A$1:$A$8, MATCH('Raw data'!B369, vaaram!$D$1:$D$8, 0)), "Not Found")</f>
        <v>1</v>
      </c>
      <c r="G369">
        <f t="shared" si="170"/>
        <v>12</v>
      </c>
      <c r="H369">
        <f t="shared" si="171"/>
        <v>2</v>
      </c>
      <c r="I369">
        <f>IFERROR(INDEX(thidhi!$A$1:$A$16, MATCH('Raw data'!C369, thidhi!$C$1:$C$16, 0)), "Not Found")</f>
        <v>2</v>
      </c>
      <c r="J369" s="2">
        <f t="shared" si="172"/>
        <v>45731.542129629634</v>
      </c>
      <c r="K369" t="str">
        <f>IF('Raw data'!D369 = "పూర్తి", "", _xlfn.LET(
    _xlpm.RawData, 'Raw data'!D369,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A369 + TIME(_xlpm.HourPart, _xlpm.MinutePart, 0),
    _xlpm.AdjustedTime,
        IF(_xlpm.Prefix = "రా",
            IF(OR(_xlpm.HourPart=12,_xlpm.HourPart&lt;HOUR(T370)),A369+1,A369) + TIME(IF(_xlpm.HourPart &lt;= HOUR(T370), _xlpm.HourPart, _xlpm.HourPart + 12), _xlpm.MinutePart, 0),
        IF(_xlpm.Prefix = "తె",
            _xlpm.BaseTime + 1,
        IF(_xlpm.Prefix = "సా",
            A369 + TIME(12 + _xlpm.HourPart, _xlpm.MinutePart, 0),
        IF(LEFT(_xlpm.RawData, 1) = "ప",
            A369 + TIME(IF(AND(_xlpm.HourPart &gt;= HOUR(T370), _xlpm.HourPart &lt;= 12), _xlpm.HourPart, _xlpm.HourPart + 12), _xlpm.MinutePart, 0),
            _xlpm.BaseTime
        )))),
    _xlpm.isDateTime, ISNUMBER(DATEVALUE(K368)),
    _xlpm.adjustedResult,
        IF(AND(_xlpm.isDateTime, TEXT(_xlpm.AdjustedTime, "yyyy-MM-dd HH:mm") &lt; K368),
            _xlpm.AdjustedTime + 1,
            _xlpm.AdjustedTime),
    _xlpm.formattedResult, TEXT(_xlpm.adjustedResult, "yyyy-MM-dd HH:mm"),
    _xlpm.formattedResult
))</f>
        <v>2025-03-16 02:51</v>
      </c>
      <c r="L369" s="4">
        <f t="shared" si="173"/>
        <v>0</v>
      </c>
      <c r="M369">
        <f>IF('Raw data'!D369="పూర్తి",1,0)</f>
        <v>0</v>
      </c>
      <c r="N369">
        <f>IFERROR(INDEX(nakshatram!$A$1:$A$27, MATCH('Raw data'!E369, nakshatram!$C$1:$C$27, 0)), "Not Found")</f>
        <v>13</v>
      </c>
      <c r="O369" s="2">
        <f t="shared" si="174"/>
        <v>45731.323379629634</v>
      </c>
      <c r="P369" s="2" t="str">
        <f>IF('Raw data'!F369 = "పూర్తి", "", _xlfn.LET(
    _xlpm.RawData, 'Raw data'!F369,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A369 + TIME(_xlpm.HourPart, _xlpm.MinutePart, 0),
    _xlpm.AdjustedTime,
        IF(_xlpm.Prefix = "రా",
            IF(OR(_xlpm.HourPart=12,_xlpm.HourPart&lt;HOUR(T370)),A369+1,A369) + TIME(IF(_xlpm.HourPart &lt;= HOUR(T370), _xlpm.HourPart, _xlpm.HourPart + 12), _xlpm.MinutePart, 0),
        IF(_xlpm.Prefix = "తె",
            _xlpm.BaseTime + 1,
        IF(_xlpm.Prefix = "సా",
            A369 + TIME(12 + _xlpm.HourPart, _xlpm.MinutePart, 0),
        IF(LEFT(_xlpm.RawData, 1) = "ప",
            A369 + TIME(IF(AND(_xlpm.HourPart &gt;= HOUR(T370), _xlpm.HourPart &lt;= 12), _xlpm.HourPart, _xlpm.HourPart + 12), _xlpm.MinutePart, 0),
            _xlpm.BaseTime
        )))),
    _xlpm.isDateTime, ISNUMBER(DATEVALUE(P368)),
    _xlpm.adjustedResult,
        IF(AND(_xlpm.isDateTime, TEXT(_xlpm.AdjustedTime, "yyyy-MM-dd HH:mm") &lt; P368),
            _xlpm.AdjustedTime + 1,
            _xlpm.AdjustedTime),
    _xlpm.formattedResult, TEXT(_xlpm.adjustedResult, "yyyy-MM-dd HH:mm"),
    _xlpm.formattedResult
))</f>
        <v>2025-03-16 10:05</v>
      </c>
      <c r="Q369" s="4">
        <f t="shared" si="175"/>
        <v>0</v>
      </c>
      <c r="R369">
        <f>IF('Raw data'!F369="పూర్తి",1,0)</f>
        <v>0</v>
      </c>
      <c r="T369" t="str">
        <f>IF('Raw data'!G369="",T368,TEXT(SUBSTITUTE(SUBSTITUTE('Raw data'!G369, "సూ.ఉ.",""),".",":"), "hh:mm:ss"))</f>
        <v>06:12:00</v>
      </c>
      <c r="U369" t="str">
        <f>IF('Raw data'!H369="",U368,TEXT(SUBSTITUTE(SUBSTITUTE('Raw data'!H369, "సూ.అ.",""),".",":") + TIME(12, 0, 0), "hh:mm:ss"))</f>
        <v>18:06:00</v>
      </c>
    </row>
    <row r="370" spans="1:21" x14ac:dyDescent="0.35">
      <c r="A370" s="1">
        <f t="shared" si="166"/>
        <v>45733</v>
      </c>
      <c r="B370">
        <f t="shared" si="167"/>
        <v>38</v>
      </c>
      <c r="C370">
        <f t="shared" si="165"/>
        <v>1</v>
      </c>
      <c r="D370">
        <f t="shared" si="168"/>
        <v>6</v>
      </c>
      <c r="E370">
        <f t="shared" si="169"/>
        <v>3</v>
      </c>
      <c r="F370">
        <f>IFERROR(INDEX(vaaram!$A$1:$A$8, MATCH('Raw data'!B370, vaaram!$D$1:$D$8, 0)), "Not Found")</f>
        <v>2</v>
      </c>
      <c r="G370">
        <f t="shared" si="170"/>
        <v>12</v>
      </c>
      <c r="H370">
        <f t="shared" si="171"/>
        <v>2</v>
      </c>
      <c r="I370">
        <f>IFERROR(INDEX(thidhi!$A$1:$A$16, MATCH('Raw data'!C370, thidhi!$C$1:$C$16, 0)), "Not Found")</f>
        <v>3</v>
      </c>
      <c r="J370" s="2">
        <f t="shared" si="172"/>
        <v>45732.11990740741</v>
      </c>
      <c r="K370" t="str">
        <f>IF('Raw data'!D370 = "పూర్తి", "", _xlfn.LET(
    _xlpm.RawData, 'Raw data'!D370,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A370 + TIME(_xlpm.HourPart, _xlpm.MinutePart, 0),
    _xlpm.AdjustedTime,
        IF(_xlpm.Prefix = "రా",
            IF(OR(_xlpm.HourPart=12,_xlpm.HourPart&lt;HOUR(T371)),A370+1,A370) + TIME(IF(_xlpm.HourPart &lt;= HOUR(T371), _xlpm.HourPart, _xlpm.HourPart + 12), _xlpm.MinutePart, 0),
        IF(_xlpm.Prefix = "తె",
            _xlpm.BaseTime + 1,
        IF(_xlpm.Prefix = "సా",
            A370 + TIME(12 + _xlpm.HourPart, _xlpm.MinutePart, 0),
        IF(LEFT(_xlpm.RawData, 1) = "ప",
            A370 + TIME(IF(AND(_xlpm.HourPart &gt;= HOUR(T371), _xlpm.HourPart &lt;= 12), _xlpm.HourPart, _xlpm.HourPart + 12), _xlpm.MinutePart, 0),
            _xlpm.BaseTime
        )))),
    _xlpm.isDateTime, ISNUMBER(DATEVALUE(K369)),
    _xlpm.adjustedResult,
        IF(AND(_xlpm.isDateTime, TEXT(_xlpm.AdjustedTime, "yyyy-MM-dd HH:mm") &lt; K369),
            _xlpm.AdjustedTime + 1,
            _xlpm.AdjustedTime),
    _xlpm.formattedResult, TEXT(_xlpm.adjustedResult, "yyyy-MM-dd HH:mm"),
    _xlpm.formattedResult
))</f>
        <v>2025-03-17 16:57</v>
      </c>
      <c r="L370" s="4">
        <f t="shared" si="173"/>
        <v>0</v>
      </c>
      <c r="M370">
        <f>IF('Raw data'!D370="పూర్తి",1,0)</f>
        <v>0</v>
      </c>
      <c r="N370">
        <f>IFERROR(INDEX(nakshatram!$A$1:$A$27, MATCH('Raw data'!E370, nakshatram!$C$1:$C$27, 0)), "Not Found")</f>
        <v>14</v>
      </c>
      <c r="O370" s="2">
        <f t="shared" si="174"/>
        <v>45732.421296296299</v>
      </c>
      <c r="P370" s="2" t="str">
        <f>IF('Raw data'!F370 = "పూర్తి", "", _xlfn.LET(
    _xlpm.RawData, 'Raw data'!F370,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A370 + TIME(_xlpm.HourPart, _xlpm.MinutePart, 0),
    _xlpm.AdjustedTime,
        IF(_xlpm.Prefix = "రా",
            IF(OR(_xlpm.HourPart=12,_xlpm.HourPart&lt;HOUR(T371)),A370+1,A370) + TIME(IF(_xlpm.HourPart &lt;= HOUR(T371), _xlpm.HourPart, _xlpm.HourPart + 12), _xlpm.MinutePart, 0),
        IF(_xlpm.Prefix = "తె",
            _xlpm.BaseTime + 1,
        IF(_xlpm.Prefix = "సా",
            A370 + TIME(12 + _xlpm.HourPart, _xlpm.MinutePart, 0),
        IF(LEFT(_xlpm.RawData, 1) = "ప",
            A370 + TIME(IF(AND(_xlpm.HourPart &gt;= HOUR(T371), _xlpm.HourPart &lt;= 12), _xlpm.HourPart, _xlpm.HourPart + 12), _xlpm.MinutePart, 0),
            _xlpm.BaseTime
        )))),
    _xlpm.isDateTime, ISNUMBER(DATEVALUE(P369)),
    _xlpm.adjustedResult,
        IF(AND(_xlpm.isDateTime, TEXT(_xlpm.AdjustedTime, "yyyy-MM-dd HH:mm") &lt; P369),
            _xlpm.AdjustedTime + 1,
            _xlpm.AdjustedTime),
    _xlpm.formattedResult, TEXT(_xlpm.adjustedResult, "yyyy-MM-dd HH:mm"),
    _xlpm.formattedResult
))</f>
        <v>2025-03-17 12:40</v>
      </c>
      <c r="Q370" s="4">
        <f t="shared" si="175"/>
        <v>0</v>
      </c>
      <c r="R370">
        <f>IF('Raw data'!F370="పూర్తి",1,0)</f>
        <v>0</v>
      </c>
      <c r="T370" t="str">
        <f>IF('Raw data'!G370="",T369,TEXT(SUBSTITUTE(SUBSTITUTE('Raw data'!G370, "సూ.ఉ.",""),".",":"), "hh:mm:ss"))</f>
        <v>06:12:00</v>
      </c>
      <c r="U370" t="str">
        <f>IF('Raw data'!H370="",U369,TEXT(SUBSTITUTE(SUBSTITUTE('Raw data'!H370, "సూ.అ.",""),".",":") + TIME(12, 0, 0), "hh:mm:ss"))</f>
        <v>18:06:00</v>
      </c>
    </row>
    <row r="371" spans="1:21" x14ac:dyDescent="0.35">
      <c r="A371" s="1">
        <f t="shared" si="166"/>
        <v>45734</v>
      </c>
      <c r="B371">
        <f t="shared" si="167"/>
        <v>38</v>
      </c>
      <c r="C371">
        <f t="shared" si="165"/>
        <v>1</v>
      </c>
      <c r="D371">
        <f t="shared" si="168"/>
        <v>6</v>
      </c>
      <c r="E371">
        <f t="shared" si="169"/>
        <v>3</v>
      </c>
      <c r="F371">
        <f>IFERROR(INDEX(vaaram!$A$1:$A$8, MATCH('Raw data'!B371, vaaram!$D$1:$D$8, 0)), "Not Found")</f>
        <v>3</v>
      </c>
      <c r="G371">
        <f t="shared" si="170"/>
        <v>12</v>
      </c>
      <c r="H371">
        <f t="shared" si="171"/>
        <v>2</v>
      </c>
      <c r="I371">
        <f>IFERROR(INDEX(thidhi!$A$1:$A$16, MATCH('Raw data'!C371, thidhi!$C$1:$C$16, 0)), "Not Found")</f>
        <v>4</v>
      </c>
      <c r="J371" s="2">
        <f t="shared" si="172"/>
        <v>45733.707407407412</v>
      </c>
      <c r="K371" t="str">
        <f>IF('Raw data'!D371 = "పూర్తి", "", _xlfn.LET(
    _xlpm.RawData, 'Raw data'!D371,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A371 + TIME(_xlpm.HourPart, _xlpm.MinutePart, 0),
    _xlpm.AdjustedTime,
        IF(_xlpm.Prefix = "రా",
            IF(OR(_xlpm.HourPart=12,_xlpm.HourPart&lt;HOUR(T372)),A371+1,A371) + TIME(IF(_xlpm.HourPart &lt;= HOUR(T372), _xlpm.HourPart, _xlpm.HourPart + 12), _xlpm.MinutePart, 0),
        IF(_xlpm.Prefix = "తె",
            _xlpm.BaseTime + 1,
        IF(_xlpm.Prefix = "సా",
            A371 + TIME(12 + _xlpm.HourPart, _xlpm.MinutePart, 0),
        IF(LEFT(_xlpm.RawData, 1) = "ప",
            A371 + TIME(IF(AND(_xlpm.HourPart &gt;= HOUR(T372), _xlpm.HourPart &lt;= 12), _xlpm.HourPart, _xlpm.HourPart + 12), _xlpm.MinutePart, 0),
            _xlpm.BaseTime
        )))),
    _xlpm.isDateTime, ISNUMBER(DATEVALUE(K370)),
    _xlpm.adjustedResult,
        IF(AND(_xlpm.isDateTime, TEXT(_xlpm.AdjustedTime, "yyyy-MM-dd HH:mm") &lt; K370),
            _xlpm.AdjustedTime + 1,
            _xlpm.AdjustedTime),
    _xlpm.formattedResult, TEXT(_xlpm.adjustedResult, "yyyy-MM-dd HH:mm"),
    _xlpm.formattedResult
))</f>
        <v>2025-03-18 19:02</v>
      </c>
      <c r="L371" s="4">
        <f t="shared" si="173"/>
        <v>0</v>
      </c>
      <c r="M371">
        <f>IF('Raw data'!D371="పూర్తి",1,0)</f>
        <v>0</v>
      </c>
      <c r="N371">
        <f>IFERROR(INDEX(nakshatram!$A$1:$A$27, MATCH('Raw data'!E371, nakshatram!$C$1:$C$27, 0)), "Not Found")</f>
        <v>15</v>
      </c>
      <c r="O371" s="2">
        <f t="shared" si="174"/>
        <v>45733.52893518519</v>
      </c>
      <c r="P371" s="2" t="str">
        <f>IF('Raw data'!F371 = "పూర్తి", "", _xlfn.LET(
    _xlpm.RawData, 'Raw data'!F371,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A371 + TIME(_xlpm.HourPart, _xlpm.MinutePart, 0),
    _xlpm.AdjustedTime,
        IF(_xlpm.Prefix = "రా",
            IF(OR(_xlpm.HourPart=12,_xlpm.HourPart&lt;HOUR(T372)),A371+1,A371) + TIME(IF(_xlpm.HourPart &lt;= HOUR(T372), _xlpm.HourPart, _xlpm.HourPart + 12), _xlpm.MinutePart, 0),
        IF(_xlpm.Prefix = "తె",
            _xlpm.BaseTime + 1,
        IF(_xlpm.Prefix = "సా",
            A371 + TIME(12 + _xlpm.HourPart, _xlpm.MinutePart, 0),
        IF(LEFT(_xlpm.RawData, 1) = "ప",
            A371 + TIME(IF(AND(_xlpm.HourPart &gt;= HOUR(T372), _xlpm.HourPart &lt;= 12), _xlpm.HourPart, _xlpm.HourPart + 12), _xlpm.MinutePart, 0),
            _xlpm.BaseTime
        )))),
    _xlpm.isDateTime, ISNUMBER(DATEVALUE(P370)),
    _xlpm.adjustedResult,
        IF(AND(_xlpm.isDateTime, TEXT(_xlpm.AdjustedTime, "yyyy-MM-dd HH:mm") &lt; P370),
            _xlpm.AdjustedTime + 1,
            _xlpm.AdjustedTime),
    _xlpm.formattedResult, TEXT(_xlpm.adjustedResult, "yyyy-MM-dd HH:mm"),
    _xlpm.formattedResult
))</f>
        <v>2025-03-18 15:16</v>
      </c>
      <c r="Q371" s="4">
        <f t="shared" si="175"/>
        <v>0</v>
      </c>
      <c r="R371">
        <f>IF('Raw data'!F371="పూర్తి",1,0)</f>
        <v>0</v>
      </c>
      <c r="T371" t="str">
        <f>IF('Raw data'!G371="",T370,TEXT(SUBSTITUTE(SUBSTITUTE('Raw data'!G371, "సూ.ఉ.",""),".",":"), "hh:mm:ss"))</f>
        <v>06:12:00</v>
      </c>
      <c r="U371" t="str">
        <f>IF('Raw data'!H371="",U370,TEXT(SUBSTITUTE(SUBSTITUTE('Raw data'!H371, "సూ.అ.",""),".",":") + TIME(12, 0, 0), "hh:mm:ss"))</f>
        <v>18:06:00</v>
      </c>
    </row>
    <row r="372" spans="1:21" x14ac:dyDescent="0.35">
      <c r="A372" s="1">
        <f t="shared" si="166"/>
        <v>45735</v>
      </c>
      <c r="B372">
        <f t="shared" si="167"/>
        <v>38</v>
      </c>
      <c r="C372">
        <f t="shared" si="165"/>
        <v>1</v>
      </c>
      <c r="D372">
        <f t="shared" si="168"/>
        <v>6</v>
      </c>
      <c r="E372">
        <f t="shared" si="169"/>
        <v>3</v>
      </c>
      <c r="F372">
        <f>IFERROR(INDEX(vaaram!$A$1:$A$8, MATCH('Raw data'!B372, vaaram!$D$1:$D$8, 0)), "Not Found")</f>
        <v>4</v>
      </c>
      <c r="G372">
        <f t="shared" si="170"/>
        <v>12</v>
      </c>
      <c r="H372">
        <f t="shared" si="171"/>
        <v>2</v>
      </c>
      <c r="I372">
        <f>IFERROR(INDEX(thidhi!$A$1:$A$16, MATCH('Raw data'!C372, thidhi!$C$1:$C$16, 0)), "Not Found")</f>
        <v>5</v>
      </c>
      <c r="J372" s="2">
        <f t="shared" si="172"/>
        <v>45734.794212962966</v>
      </c>
      <c r="K372" t="str">
        <f>IF('Raw data'!D372 = "పూర్తి", "", _xlfn.LET(
    _xlpm.RawData, 'Raw data'!D372,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A372 + TIME(_xlpm.HourPart, _xlpm.MinutePart, 0),
    _xlpm.AdjustedTime,
        IF(_xlpm.Prefix = "రా",
            IF(OR(_xlpm.HourPart=12,_xlpm.HourPart&lt;HOUR(T373)),A372+1,A372) + TIME(IF(_xlpm.HourPart &lt;= HOUR(T373), _xlpm.HourPart, _xlpm.HourPart + 12), _xlpm.MinutePart, 0),
        IF(_xlpm.Prefix = "తె",
            _xlpm.BaseTime + 1,
        IF(_xlpm.Prefix = "సా",
            A372 + TIME(12 + _xlpm.HourPart, _xlpm.MinutePart, 0),
        IF(LEFT(_xlpm.RawData, 1) = "ప",
            A372 + TIME(IF(AND(_xlpm.HourPart &gt;= HOUR(T373), _xlpm.HourPart &lt;= 12), _xlpm.HourPart, _xlpm.HourPart + 12), _xlpm.MinutePart, 0),
            _xlpm.BaseTime
        )))),
    _xlpm.isDateTime, ISNUMBER(DATEVALUE(K371)),
    _xlpm.adjustedResult,
        IF(AND(_xlpm.isDateTime, TEXT(_xlpm.AdjustedTime, "yyyy-MM-dd HH:mm") &lt; K371),
            _xlpm.AdjustedTime + 1,
            _xlpm.AdjustedTime),
    _xlpm.formattedResult, TEXT(_xlpm.adjustedResult, "yyyy-MM-dd HH:mm"),
    _xlpm.formattedResult
))</f>
        <v>2025-03-19 20:58</v>
      </c>
      <c r="L372" s="4">
        <f t="shared" si="173"/>
        <v>0</v>
      </c>
      <c r="M372">
        <f>IF('Raw data'!D372="పూర్తి",1,0)</f>
        <v>0</v>
      </c>
      <c r="N372">
        <f>IFERROR(INDEX(nakshatram!$A$1:$A$27, MATCH('Raw data'!E372, nakshatram!$C$1:$C$27, 0)), "Not Found")</f>
        <v>16</v>
      </c>
      <c r="O372" s="2">
        <f t="shared" si="174"/>
        <v>45734.63726851852</v>
      </c>
      <c r="P372" s="2" t="str">
        <f>IF('Raw data'!F372 = "పూర్తి", "", _xlfn.LET(
    _xlpm.RawData, 'Raw data'!F372,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A372 + TIME(_xlpm.HourPart, _xlpm.MinutePart, 0),
    _xlpm.AdjustedTime,
        IF(_xlpm.Prefix = "రా",
            IF(OR(_xlpm.HourPart=12,_xlpm.HourPart&lt;HOUR(T373)),A372+1,A372) + TIME(IF(_xlpm.HourPart &lt;= HOUR(T373), _xlpm.HourPart, _xlpm.HourPart + 12), _xlpm.MinutePart, 0),
        IF(_xlpm.Prefix = "తె",
            _xlpm.BaseTime + 1,
        IF(_xlpm.Prefix = "సా",
            A372 + TIME(12 + _xlpm.HourPart, _xlpm.MinutePart, 0),
        IF(LEFT(_xlpm.RawData, 1) = "ప",
            A372 + TIME(IF(AND(_xlpm.HourPart &gt;= HOUR(T373), _xlpm.HourPart &lt;= 12), _xlpm.HourPart, _xlpm.HourPart + 12), _xlpm.MinutePart, 0),
            _xlpm.BaseTime
        )))),
    _xlpm.isDateTime, ISNUMBER(DATEVALUE(P371)),
    _xlpm.adjustedResult,
        IF(AND(_xlpm.isDateTime, TEXT(_xlpm.AdjustedTime, "yyyy-MM-dd HH:mm") &lt; P371),
            _xlpm.AdjustedTime + 1,
            _xlpm.AdjustedTime),
    _xlpm.formattedResult, TEXT(_xlpm.adjustedResult, "yyyy-MM-dd HH:mm"),
    _xlpm.formattedResult
))</f>
        <v>2025-03-20 05:43</v>
      </c>
      <c r="Q372" s="4">
        <f t="shared" si="175"/>
        <v>0</v>
      </c>
      <c r="R372">
        <f>IF('Raw data'!F372="పూర్తి",1,0)</f>
        <v>0</v>
      </c>
      <c r="T372" t="str">
        <f>IF('Raw data'!G372="",T371,TEXT(SUBSTITUTE(SUBSTITUTE('Raw data'!G372, "సూ.ఉ.",""),".",":"), "hh:mm:ss"))</f>
        <v>06:10:00</v>
      </c>
      <c r="U372" t="str">
        <f>IF('Raw data'!H372="",U371,TEXT(SUBSTITUTE(SUBSTITUTE('Raw data'!H372, "సూ.అ.",""),".",":") + TIME(12, 0, 0), "hh:mm:ss"))</f>
        <v>18:06:00</v>
      </c>
    </row>
    <row r="373" spans="1:21" x14ac:dyDescent="0.35">
      <c r="A373" s="1">
        <f t="shared" si="166"/>
        <v>45736</v>
      </c>
      <c r="B373">
        <f t="shared" si="167"/>
        <v>38</v>
      </c>
      <c r="C373">
        <f t="shared" si="165"/>
        <v>1</v>
      </c>
      <c r="D373">
        <f t="shared" si="168"/>
        <v>6</v>
      </c>
      <c r="E373">
        <f t="shared" si="169"/>
        <v>3</v>
      </c>
      <c r="F373">
        <f>IFERROR(INDEX(vaaram!$A$1:$A$8, MATCH('Raw data'!B373, vaaram!$D$1:$D$8, 0)), "Not Found")</f>
        <v>5</v>
      </c>
      <c r="G373">
        <f t="shared" si="170"/>
        <v>12</v>
      </c>
      <c r="H373">
        <f t="shared" si="171"/>
        <v>2</v>
      </c>
      <c r="I373">
        <f>IFERROR(INDEX(thidhi!$A$1:$A$16, MATCH('Raw data'!C373, thidhi!$C$1:$C$16, 0)), "Not Found")</f>
        <v>6</v>
      </c>
      <c r="J373" s="2">
        <f t="shared" si="172"/>
        <v>45735.874768518523</v>
      </c>
      <c r="K373" t="str">
        <f>IF('Raw data'!D373 = "పూర్తి", "", _xlfn.LET(
    _xlpm.RawData, 'Raw data'!D373,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A373 + TIME(_xlpm.HourPart, _xlpm.MinutePart, 0),
    _xlpm.AdjustedTime,
        IF(_xlpm.Prefix = "రా",
            IF(OR(_xlpm.HourPart=12,_xlpm.HourPart&lt;HOUR(T374)),A373+1,A373) + TIME(IF(_xlpm.HourPart &lt;= HOUR(T374), _xlpm.HourPart, _xlpm.HourPart + 12), _xlpm.MinutePart, 0),
        IF(_xlpm.Prefix = "తె",
            _xlpm.BaseTime + 1,
        IF(_xlpm.Prefix = "సా",
            A373 + TIME(12 + _xlpm.HourPart, _xlpm.MinutePart, 0),
        IF(LEFT(_xlpm.RawData, 1) = "ప",
            A373 + TIME(IF(AND(_xlpm.HourPart &gt;= HOUR(T374), _xlpm.HourPart &lt;= 12), _xlpm.HourPart, _xlpm.HourPart + 12), _xlpm.MinutePart, 0),
            _xlpm.BaseTime
        )))),
    _xlpm.isDateTime, ISNUMBER(DATEVALUE(K372)),
    _xlpm.adjustedResult,
        IF(AND(_xlpm.isDateTime, TEXT(_xlpm.AdjustedTime, "yyyy-MM-dd HH:mm") &lt; K372),
            _xlpm.AdjustedTime + 1,
            _xlpm.AdjustedTime),
    _xlpm.formattedResult, TEXT(_xlpm.adjustedResult, "yyyy-MM-dd HH:mm"),
    _xlpm.formattedResult
))</f>
        <v>2025-03-20 22:36</v>
      </c>
      <c r="L373" s="4">
        <f t="shared" si="173"/>
        <v>0</v>
      </c>
      <c r="M373">
        <f>IF('Raw data'!D373="పూర్తి",1,0)</f>
        <v>0</v>
      </c>
      <c r="N373">
        <f>IFERROR(INDEX(nakshatram!$A$1:$A$27, MATCH('Raw data'!E373, nakshatram!$C$1:$C$27, 0)), "Not Found")</f>
        <v>17</v>
      </c>
      <c r="O373" s="2">
        <f t="shared" si="174"/>
        <v>45736.239351851851</v>
      </c>
      <c r="P373" s="2" t="str">
        <f>IF('Raw data'!F373 = "పూర్తి", "", _xlfn.LET(
    _xlpm.RawData, 'Raw data'!F373,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A373 + TIME(_xlpm.HourPart, _xlpm.MinutePart, 0),
    _xlpm.AdjustedTime,
        IF(_xlpm.Prefix = "రా",
            IF(OR(_xlpm.HourPart=12,_xlpm.HourPart&lt;HOUR(T374)),A373+1,A373) + TIME(IF(_xlpm.HourPart &lt;= HOUR(T374), _xlpm.HourPart, _xlpm.HourPart + 12), _xlpm.MinutePart, 0),
        IF(_xlpm.Prefix = "తె",
            _xlpm.BaseTime + 1,
        IF(_xlpm.Prefix = "సా",
            A373 + TIME(12 + _xlpm.HourPart, _xlpm.MinutePart, 0),
        IF(LEFT(_xlpm.RawData, 1) = "ప",
            A373 + TIME(IF(AND(_xlpm.HourPart &gt;= HOUR(T374), _xlpm.HourPart &lt;= 12), _xlpm.HourPart, _xlpm.HourPart + 12), _xlpm.MinutePart, 0),
            _xlpm.BaseTime
        )))),
    _xlpm.isDateTime, ISNUMBER(DATEVALUE(P372)),
    _xlpm.adjustedResult,
        IF(AND(_xlpm.isDateTime, TEXT(_xlpm.AdjustedTime, "yyyy-MM-dd HH:mm") &lt; P372),
            _xlpm.AdjustedTime + 1,
            _xlpm.AdjustedTime),
    _xlpm.formattedResult, TEXT(_xlpm.adjustedResult, "yyyy-MM-dd HH:mm"),
    _xlpm.formattedResult
))</f>
        <v>2025-03-20 19:56</v>
      </c>
      <c r="Q373" s="4">
        <f t="shared" si="175"/>
        <v>0</v>
      </c>
      <c r="R373">
        <f>IF('Raw data'!F373="పూర్తి",1,0)</f>
        <v>0</v>
      </c>
      <c r="T373" t="str">
        <f>IF('Raw data'!G373="",T372,TEXT(SUBSTITUTE(SUBSTITUTE('Raw data'!G373, "సూ.ఉ.",""),".",":"), "hh:mm:ss"))</f>
        <v>06:09:00</v>
      </c>
      <c r="U373" t="str">
        <f>IF('Raw data'!H373="",U372,TEXT(SUBSTITUTE(SUBSTITUTE('Raw data'!H373, "సూ.అ.",""),".",":") + TIME(12, 0, 0), "hh:mm:ss"))</f>
        <v>18:07:00</v>
      </c>
    </row>
    <row r="374" spans="1:21" x14ac:dyDescent="0.35">
      <c r="A374" s="1">
        <f t="shared" si="166"/>
        <v>45737</v>
      </c>
      <c r="B374">
        <f t="shared" si="167"/>
        <v>38</v>
      </c>
      <c r="C374">
        <f t="shared" si="165"/>
        <v>1</v>
      </c>
      <c r="D374">
        <f t="shared" si="168"/>
        <v>6</v>
      </c>
      <c r="E374">
        <f t="shared" si="169"/>
        <v>3</v>
      </c>
      <c r="F374">
        <f>IFERROR(INDEX(vaaram!$A$1:$A$8, MATCH('Raw data'!B374, vaaram!$D$1:$D$8, 0)), "Not Found")</f>
        <v>6</v>
      </c>
      <c r="G374">
        <f t="shared" si="170"/>
        <v>12</v>
      </c>
      <c r="H374">
        <f t="shared" si="171"/>
        <v>2</v>
      </c>
      <c r="I374">
        <f>IFERROR(INDEX(thidhi!$A$1:$A$16, MATCH('Raw data'!C374, thidhi!$C$1:$C$16, 0)), "Not Found")</f>
        <v>7</v>
      </c>
      <c r="J374" s="2">
        <f t="shared" si="172"/>
        <v>45736.942824074074</v>
      </c>
      <c r="K374" t="str">
        <f>IF('Raw data'!D374 = "పూర్తి", "", _xlfn.LET(
    _xlpm.RawData, 'Raw data'!D374,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A374 + TIME(_xlpm.HourPart, _xlpm.MinutePart, 0),
    _xlpm.AdjustedTime,
        IF(_xlpm.Prefix = "రా",
            IF(OR(_xlpm.HourPart=12,_xlpm.HourPart&lt;HOUR(T375)),A374+1,A374) + TIME(IF(_xlpm.HourPart &lt;= HOUR(T375), _xlpm.HourPart, _xlpm.HourPart + 12), _xlpm.MinutePart, 0),
        IF(_xlpm.Prefix = "తె",
            _xlpm.BaseTime + 1,
        IF(_xlpm.Prefix = "సా",
            A374 + TIME(12 + _xlpm.HourPart, _xlpm.MinutePart, 0),
        IF(LEFT(_xlpm.RawData, 1) = "ప",
            A374 + TIME(IF(AND(_xlpm.HourPart &gt;= HOUR(T375), _xlpm.HourPart &lt;= 12), _xlpm.HourPart, _xlpm.HourPart + 12), _xlpm.MinutePart, 0),
            _xlpm.BaseTime
        )))),
    _xlpm.isDateTime, ISNUMBER(DATEVALUE(K373)),
    _xlpm.adjustedResult,
        IF(AND(_xlpm.isDateTime, TEXT(_xlpm.AdjustedTime, "yyyy-MM-dd HH:mm") &lt; K373),
            _xlpm.AdjustedTime + 1,
            _xlpm.AdjustedTime),
    _xlpm.formattedResult, TEXT(_xlpm.adjustedResult, "yyyy-MM-dd HH:mm"),
    _xlpm.formattedResult
))</f>
        <v>2025-03-21 23:50</v>
      </c>
      <c r="L374" s="4">
        <f t="shared" si="173"/>
        <v>0</v>
      </c>
      <c r="M374">
        <f>IF('Raw data'!D374="పూర్తి",1,0)</f>
        <v>0</v>
      </c>
      <c r="N374">
        <f>IFERROR(INDEX(nakshatram!$A$1:$A$27, MATCH('Raw data'!E374, nakshatram!$C$1:$C$27, 0)), "Not Found")</f>
        <v>18</v>
      </c>
      <c r="O374" s="2">
        <f t="shared" si="174"/>
        <v>45736.831712962965</v>
      </c>
      <c r="P374" s="2" t="str">
        <f>IF('Raw data'!F374 = "పూర్తి", "", _xlfn.LET(
    _xlpm.RawData, 'Raw data'!F374,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A374 + TIME(_xlpm.HourPart, _xlpm.MinutePart, 0),
    _xlpm.AdjustedTime,
        IF(_xlpm.Prefix = "రా",
            IF(OR(_xlpm.HourPart=12,_xlpm.HourPart&lt;HOUR(T375)),A374+1,A374) + TIME(IF(_xlpm.HourPart &lt;= HOUR(T375), _xlpm.HourPart, _xlpm.HourPart + 12), _xlpm.MinutePart, 0),
        IF(_xlpm.Prefix = "తె",
            _xlpm.BaseTime + 1,
        IF(_xlpm.Prefix = "సా",
            A374 + TIME(12 + _xlpm.HourPart, _xlpm.MinutePart, 0),
        IF(LEFT(_xlpm.RawData, 1) = "ప",
            A374 + TIME(IF(AND(_xlpm.HourPart &gt;= HOUR(T375), _xlpm.HourPart &lt;= 12), _xlpm.HourPart, _xlpm.HourPart + 12), _xlpm.MinutePart, 0),
            _xlpm.BaseTime
        )))),
    _xlpm.isDateTime, ISNUMBER(DATEVALUE(P373)),
    _xlpm.adjustedResult,
        IF(AND(_xlpm.isDateTime, TEXT(_xlpm.AdjustedTime, "yyyy-MM-dd HH:mm") &lt; P373),
            _xlpm.AdjustedTime + 1,
            _xlpm.AdjustedTime),
    _xlpm.formattedResult, TEXT(_xlpm.adjustedResult, "yyyy-MM-dd HH:mm"),
    _xlpm.formattedResult
))</f>
        <v>2025-03-21 21:45</v>
      </c>
      <c r="Q374" s="4">
        <f t="shared" si="175"/>
        <v>0</v>
      </c>
      <c r="R374">
        <f>IF('Raw data'!F374="పూర్తి",1,0)</f>
        <v>0</v>
      </c>
      <c r="T374" t="str">
        <f>IF('Raw data'!G374="",T373,TEXT(SUBSTITUTE(SUBSTITUTE('Raw data'!G374, "సూ.ఉ.",""),".",":"), "hh:mm:ss"))</f>
        <v>06:08:00</v>
      </c>
      <c r="U374" t="str">
        <f>IF('Raw data'!H374="",U373,TEXT(SUBSTITUTE(SUBSTITUTE('Raw data'!H374, "సూ.అ.",""),".",":") + TIME(12, 0, 0), "hh:mm:ss"))</f>
        <v>18:07:00</v>
      </c>
    </row>
    <row r="375" spans="1:21" x14ac:dyDescent="0.35">
      <c r="A375" s="1">
        <f t="shared" si="166"/>
        <v>45738</v>
      </c>
      <c r="B375">
        <f t="shared" si="167"/>
        <v>38</v>
      </c>
      <c r="C375">
        <f t="shared" si="165"/>
        <v>1</v>
      </c>
      <c r="D375">
        <f t="shared" si="168"/>
        <v>6</v>
      </c>
      <c r="E375">
        <f t="shared" si="169"/>
        <v>3</v>
      </c>
      <c r="F375">
        <f>IFERROR(INDEX(vaaram!$A$1:$A$8, MATCH('Raw data'!B375, vaaram!$D$1:$D$8, 0)), "Not Found")</f>
        <v>7</v>
      </c>
      <c r="G375">
        <f t="shared" si="170"/>
        <v>12</v>
      </c>
      <c r="H375">
        <f t="shared" si="171"/>
        <v>2</v>
      </c>
      <c r="I375">
        <f>IFERROR(INDEX(thidhi!$A$1:$A$16, MATCH('Raw data'!C375, thidhi!$C$1:$C$16, 0)), "Not Found")</f>
        <v>8</v>
      </c>
      <c r="J375" s="2">
        <f t="shared" si="172"/>
        <v>45737.994212962964</v>
      </c>
      <c r="K375" t="str">
        <f>IF('Raw data'!D375 = "పూర్తి", "", _xlfn.LET(
    _xlpm.RawData, 'Raw data'!D375,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A375 + TIME(_xlpm.HourPart, _xlpm.MinutePart, 0),
    _xlpm.AdjustedTime,
        IF(_xlpm.Prefix = "రా",
            IF(OR(_xlpm.HourPart=12,_xlpm.HourPart&lt;HOUR(T376)),A375+1,A375) + TIME(IF(_xlpm.HourPart &lt;= HOUR(T376), _xlpm.HourPart, _xlpm.HourPart + 12), _xlpm.MinutePart, 0),
        IF(_xlpm.Prefix = "తె",
            _xlpm.BaseTime + 1,
        IF(_xlpm.Prefix = "సా",
            A375 + TIME(12 + _xlpm.HourPart, _xlpm.MinutePart, 0),
        IF(LEFT(_xlpm.RawData, 1) = "ప",
            A375 + TIME(IF(AND(_xlpm.HourPart &gt;= HOUR(T376), _xlpm.HourPart &lt;= 12), _xlpm.HourPart, _xlpm.HourPart + 12), _xlpm.MinutePart, 0),
            _xlpm.BaseTime
        )))),
    _xlpm.isDateTime, ISNUMBER(DATEVALUE(K374)),
    _xlpm.adjustedResult,
        IF(AND(_xlpm.isDateTime, TEXT(_xlpm.AdjustedTime, "yyyy-MM-dd HH:mm") &lt; K374),
            _xlpm.AdjustedTime + 1,
            _xlpm.AdjustedTime),
    _xlpm.formattedResult, TEXT(_xlpm.adjustedResult, "yyyy-MM-dd HH:mm"),
    _xlpm.formattedResult
))</f>
        <v>2025-03-23 00:34</v>
      </c>
      <c r="L375" s="4">
        <f t="shared" si="173"/>
        <v>0</v>
      </c>
      <c r="M375">
        <f>IF('Raw data'!D375="పూర్తి",1,0)</f>
        <v>0</v>
      </c>
      <c r="N375">
        <f>IFERROR(INDEX(nakshatram!$A$1:$A$27, MATCH('Raw data'!E375, nakshatram!$C$1:$C$27, 0)), "Not Found")</f>
        <v>19</v>
      </c>
      <c r="O375" s="2">
        <f t="shared" si="174"/>
        <v>45737.907407407409</v>
      </c>
      <c r="P375" s="2" t="str">
        <f>IF('Raw data'!F375 = "పూర్తి", "", _xlfn.LET(
    _xlpm.RawData, 'Raw data'!F375,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A375 + TIME(_xlpm.HourPart, _xlpm.MinutePart, 0),
    _xlpm.AdjustedTime,
        IF(_xlpm.Prefix = "రా",
            IF(OR(_xlpm.HourPart=12,_xlpm.HourPart&lt;HOUR(T376)),A375+1,A375) + TIME(IF(_xlpm.HourPart &lt;= HOUR(T376), _xlpm.HourPart, _xlpm.HourPart + 12), _xlpm.MinutePart, 0),
        IF(_xlpm.Prefix = "తె",
            _xlpm.BaseTime + 1,
        IF(_xlpm.Prefix = "సా",
            A375 + TIME(12 + _xlpm.HourPart, _xlpm.MinutePart, 0),
        IF(LEFT(_xlpm.RawData, 1) = "ప",
            A375 + TIME(IF(AND(_xlpm.HourPart &gt;= HOUR(T376), _xlpm.HourPart &lt;= 12), _xlpm.HourPart, _xlpm.HourPart + 12), _xlpm.MinutePart, 0),
            _xlpm.BaseTime
        )))),
    _xlpm.isDateTime, ISNUMBER(DATEVALUE(P374)),
    _xlpm.adjustedResult,
        IF(AND(_xlpm.isDateTime, TEXT(_xlpm.AdjustedTime, "yyyy-MM-dd HH:mm") &lt; P374),
            _xlpm.AdjustedTime + 1,
            _xlpm.AdjustedTime),
    _xlpm.formattedResult, TEXT(_xlpm.adjustedResult, "yyyy-MM-dd HH:mm"),
    _xlpm.formattedResult
))</f>
        <v>2025-03-22 23:07</v>
      </c>
      <c r="Q375" s="4">
        <f t="shared" si="175"/>
        <v>0</v>
      </c>
      <c r="R375">
        <f>IF('Raw data'!F375="పూర్తి",1,0)</f>
        <v>0</v>
      </c>
      <c r="T375" t="str">
        <f>IF('Raw data'!G375="",T374,TEXT(SUBSTITUTE(SUBSTITUTE('Raw data'!G375, "సూ.ఉ.",""),".",":"), "hh:mm:ss"))</f>
        <v>06:08:00</v>
      </c>
      <c r="U375" t="str">
        <f>IF('Raw data'!H375="",U374,TEXT(SUBSTITUTE(SUBSTITUTE('Raw data'!H375, "సూ.అ.",""),".",":") + TIME(12, 0, 0), "hh:mm:ss"))</f>
        <v>18:07:00</v>
      </c>
    </row>
    <row r="376" spans="1:21" x14ac:dyDescent="0.35">
      <c r="A376" s="1">
        <f t="shared" si="166"/>
        <v>45739</v>
      </c>
      <c r="B376">
        <f t="shared" si="167"/>
        <v>38</v>
      </c>
      <c r="C376">
        <f t="shared" si="165"/>
        <v>1</v>
      </c>
      <c r="D376">
        <f t="shared" si="168"/>
        <v>6</v>
      </c>
      <c r="E376">
        <f t="shared" si="169"/>
        <v>3</v>
      </c>
      <c r="F376">
        <f>IFERROR(INDEX(vaaram!$A$1:$A$8, MATCH('Raw data'!B376, vaaram!$D$1:$D$8, 0)), "Not Found")</f>
        <v>1</v>
      </c>
      <c r="G376">
        <f t="shared" si="170"/>
        <v>12</v>
      </c>
      <c r="H376">
        <f t="shared" si="171"/>
        <v>2</v>
      </c>
      <c r="I376">
        <f>IFERROR(INDEX(thidhi!$A$1:$A$16, MATCH('Raw data'!C376, thidhi!$C$1:$C$16, 0)), "Not Found")</f>
        <v>9</v>
      </c>
      <c r="J376" s="2">
        <f t="shared" si="172"/>
        <v>45739.024768518517</v>
      </c>
      <c r="K376" t="str">
        <f>IF('Raw data'!D376 = "పూర్తి", "", _xlfn.LET(
    _xlpm.RawData, 'Raw data'!D376,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A376 + TIME(_xlpm.HourPart, _xlpm.MinutePart, 0),
    _xlpm.AdjustedTime,
        IF(_xlpm.Prefix = "రా",
            IF(OR(_xlpm.HourPart=12,_xlpm.HourPart&lt;HOUR(T377)),A376+1,A376) + TIME(IF(_xlpm.HourPart &lt;= HOUR(T377), _xlpm.HourPart, _xlpm.HourPart + 12), _xlpm.MinutePart, 0),
        IF(_xlpm.Prefix = "తె",
            _xlpm.BaseTime + 1,
        IF(_xlpm.Prefix = "సా",
            A376 + TIME(12 + _xlpm.HourPart, _xlpm.MinutePart, 0),
        IF(LEFT(_xlpm.RawData, 1) = "ప",
            A376 + TIME(IF(AND(_xlpm.HourPart &gt;= HOUR(T377), _xlpm.HourPart &lt;= 12), _xlpm.HourPart, _xlpm.HourPart + 12), _xlpm.MinutePart, 0),
            _xlpm.BaseTime
        )))),
    _xlpm.isDateTime, ISNUMBER(DATEVALUE(K375)),
    _xlpm.adjustedResult,
        IF(AND(_xlpm.isDateTime, TEXT(_xlpm.AdjustedTime, "yyyy-MM-dd HH:mm") &lt; K375),
            _xlpm.AdjustedTime + 1,
            _xlpm.AdjustedTime),
    _xlpm.formattedResult, TEXT(_xlpm.adjustedResult, "yyyy-MM-dd HH:mm"),
    _xlpm.formattedResult
))</f>
        <v>2025-03-24 00:49</v>
      </c>
      <c r="L376" s="4">
        <f t="shared" si="173"/>
        <v>0</v>
      </c>
      <c r="M376">
        <f>IF('Raw data'!D376="పూర్తి",1,0)</f>
        <v>0</v>
      </c>
      <c r="N376">
        <f>IFERROR(INDEX(nakshatram!$A$1:$A$27, MATCH('Raw data'!E376, nakshatram!$C$1:$C$27, 0)), "Not Found")</f>
        <v>20</v>
      </c>
      <c r="O376" s="2">
        <f t="shared" si="174"/>
        <v>45738.96435185185</v>
      </c>
      <c r="P376" s="2" t="str">
        <f>IF('Raw data'!F376 = "పూర్తి", "", _xlfn.LET(
    _xlpm.RawData, 'Raw data'!F376,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A376 + TIME(_xlpm.HourPart, _xlpm.MinutePart, 0),
    _xlpm.AdjustedTime,
        IF(_xlpm.Prefix = "రా",
            IF(OR(_xlpm.HourPart=12,_xlpm.HourPart&lt;HOUR(T377)),A376+1,A376) + TIME(IF(_xlpm.HourPart &lt;= HOUR(T377), _xlpm.HourPart, _xlpm.HourPart + 12), _xlpm.MinutePart, 0),
        IF(_xlpm.Prefix = "తె",
            _xlpm.BaseTime + 1,
        IF(_xlpm.Prefix = "సా",
            A376 + TIME(12 + _xlpm.HourPart, _xlpm.MinutePart, 0),
        IF(LEFT(_xlpm.RawData, 1) = "ప",
            A376 + TIME(IF(AND(_xlpm.HourPart &gt;= HOUR(T377), _xlpm.HourPart &lt;= 12), _xlpm.HourPart, _xlpm.HourPart + 12), _xlpm.MinutePart, 0),
            _xlpm.BaseTime
        )))),
    _xlpm.isDateTime, ISNUMBER(DATEVALUE(P375)),
    _xlpm.adjustedResult,
        IF(AND(_xlpm.isDateTime, TEXT(_xlpm.AdjustedTime, "yyyy-MM-dd HH:mm") &lt; P375),
            _xlpm.AdjustedTime + 1,
            _xlpm.AdjustedTime),
    _xlpm.formattedResult, TEXT(_xlpm.adjustedResult, "yyyy-MM-dd HH:mm"),
    _xlpm.formattedResult
))</f>
        <v>2025-03-24 00:00</v>
      </c>
      <c r="Q376" s="4">
        <f t="shared" si="175"/>
        <v>0</v>
      </c>
      <c r="R376">
        <f>IF('Raw data'!F376="పూర్తి",1,0)</f>
        <v>0</v>
      </c>
      <c r="T376" t="str">
        <f>IF('Raw data'!G376="",T375,TEXT(SUBSTITUTE(SUBSTITUTE('Raw data'!G376, "సూ.ఉ.",""),".",":"), "hh:mm:ss"))</f>
        <v>06:06:00</v>
      </c>
      <c r="U376" t="str">
        <f>IF('Raw data'!H376="",U375,TEXT(SUBSTITUTE(SUBSTITUTE('Raw data'!H376, "సూ.అ.",""),".",":") + TIME(12, 0, 0), "hh:mm:ss"))</f>
        <v>18:07:00</v>
      </c>
    </row>
    <row r="377" spans="1:21" x14ac:dyDescent="0.35">
      <c r="A377" s="1">
        <f t="shared" si="166"/>
        <v>45740</v>
      </c>
      <c r="B377">
        <f t="shared" si="167"/>
        <v>38</v>
      </c>
      <c r="C377">
        <f t="shared" si="165"/>
        <v>1</v>
      </c>
      <c r="D377">
        <f t="shared" si="168"/>
        <v>6</v>
      </c>
      <c r="E377">
        <f t="shared" si="169"/>
        <v>3</v>
      </c>
      <c r="F377">
        <f>IFERROR(INDEX(vaaram!$A$1:$A$8, MATCH('Raw data'!B377, vaaram!$D$1:$D$8, 0)), "Not Found")</f>
        <v>2</v>
      </c>
      <c r="G377">
        <f t="shared" si="170"/>
        <v>12</v>
      </c>
      <c r="H377">
        <f t="shared" si="171"/>
        <v>2</v>
      </c>
      <c r="I377">
        <f>IFERROR(INDEX(thidhi!$A$1:$A$16, MATCH('Raw data'!C377, thidhi!$C$1:$C$16, 0)), "Not Found")</f>
        <v>10</v>
      </c>
      <c r="J377" s="2">
        <f t="shared" si="172"/>
        <v>45740.035185185188</v>
      </c>
      <c r="K377" t="str">
        <f>IF('Raw data'!D377 = "పూర్తి", "", _xlfn.LET(
    _xlpm.RawData, 'Raw data'!D377,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A377 + TIME(_xlpm.HourPart, _xlpm.MinutePart, 0),
    _xlpm.AdjustedTime,
        IF(_xlpm.Prefix = "రా",
            IF(OR(_xlpm.HourPart=12,_xlpm.HourPart&lt;HOUR(T378)),A377+1,A377) + TIME(IF(_xlpm.HourPart &lt;= HOUR(T378), _xlpm.HourPart, _xlpm.HourPart + 12), _xlpm.MinutePart, 0),
        IF(_xlpm.Prefix = "తె",
            _xlpm.BaseTime + 1,
        IF(_xlpm.Prefix = "సా",
            A377 + TIME(12 + _xlpm.HourPart, _xlpm.MinutePart, 0),
        IF(LEFT(_xlpm.RawData, 1) = "ప",
            A377 + TIME(IF(AND(_xlpm.HourPart &gt;= HOUR(T378), _xlpm.HourPart &lt;= 12), _xlpm.HourPart, _xlpm.HourPart + 12), _xlpm.MinutePart, 0),
            _xlpm.BaseTime
        )))),
    _xlpm.isDateTime, ISNUMBER(DATEVALUE(K376)),
    _xlpm.adjustedResult,
        IF(AND(_xlpm.isDateTime, TEXT(_xlpm.AdjustedTime, "yyyy-MM-dd HH:mm") &lt; K376),
            _xlpm.AdjustedTime + 1,
            _xlpm.AdjustedTime),
    _xlpm.formattedResult, TEXT(_xlpm.adjustedResult, "yyyy-MM-dd HH:mm"),
    _xlpm.formattedResult
))</f>
        <v>2025-03-25 00:34</v>
      </c>
      <c r="L377" s="4">
        <f t="shared" si="173"/>
        <v>0</v>
      </c>
      <c r="M377">
        <f>IF('Raw data'!D377="పూర్తి",1,0)</f>
        <v>0</v>
      </c>
      <c r="N377">
        <f>IFERROR(INDEX(nakshatram!$A$1:$A$27, MATCH('Raw data'!E377, nakshatram!$C$1:$C$27, 0)), "Not Found")</f>
        <v>21</v>
      </c>
      <c r="O377" s="2">
        <f t="shared" si="174"/>
        <v>45740.001157407409</v>
      </c>
      <c r="P377" s="2" t="str">
        <f>IF('Raw data'!F377 = "పూర్తి", "", _xlfn.LET(
    _xlpm.RawData, 'Raw data'!F377,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A377 + TIME(_xlpm.HourPart, _xlpm.MinutePart, 0),
    _xlpm.AdjustedTime,
        IF(_xlpm.Prefix = "రా",
            IF(OR(_xlpm.HourPart=12,_xlpm.HourPart&lt;HOUR(T378)),A377+1,A377) + TIME(IF(_xlpm.HourPart &lt;= HOUR(T378), _xlpm.HourPart, _xlpm.HourPart + 12), _xlpm.MinutePart, 0),
        IF(_xlpm.Prefix = "తె",
            _xlpm.BaseTime + 1,
        IF(_xlpm.Prefix = "సా",
            A377 + TIME(12 + _xlpm.HourPart, _xlpm.MinutePart, 0),
        IF(LEFT(_xlpm.RawData, 1) = "ప",
            A377 + TIME(IF(AND(_xlpm.HourPart &gt;= HOUR(T378), _xlpm.HourPart &lt;= 12), _xlpm.HourPart, _xlpm.HourPart + 12), _xlpm.MinutePart, 0),
            _xlpm.BaseTime
        )))),
    _xlpm.isDateTime, ISNUMBER(DATEVALUE(P376)),
    _xlpm.adjustedResult,
        IF(AND(_xlpm.isDateTime, TEXT(_xlpm.AdjustedTime, "yyyy-MM-dd HH:mm") &lt; P376),
            _xlpm.AdjustedTime + 1,
            _xlpm.AdjustedTime),
    _xlpm.formattedResult, TEXT(_xlpm.adjustedResult, "yyyy-MM-dd HH:mm"),
    _xlpm.formattedResult
))</f>
        <v>2025-03-25 00:24</v>
      </c>
      <c r="Q377" s="4">
        <f t="shared" si="175"/>
        <v>0</v>
      </c>
      <c r="R377">
        <f>IF('Raw data'!F377="పూర్తి",1,0)</f>
        <v>0</v>
      </c>
      <c r="T377" t="str">
        <f>IF('Raw data'!G377="",T376,TEXT(SUBSTITUTE(SUBSTITUTE('Raw data'!G377, "సూ.ఉ.",""),".",":"), "hh:mm:ss"))</f>
        <v>06:06:00</v>
      </c>
      <c r="U377" t="str">
        <f>IF('Raw data'!H377="",U376,TEXT(SUBSTITUTE(SUBSTITUTE('Raw data'!H377, "సూ.అ.",""),".",":") + TIME(12, 0, 0), "hh:mm:ss"))</f>
        <v>18:07:00</v>
      </c>
    </row>
    <row r="378" spans="1:21" x14ac:dyDescent="0.35">
      <c r="A378" s="1">
        <f t="shared" si="166"/>
        <v>45741</v>
      </c>
      <c r="B378">
        <f t="shared" si="167"/>
        <v>38</v>
      </c>
      <c r="C378">
        <f t="shared" si="165"/>
        <v>1</v>
      </c>
      <c r="D378">
        <f t="shared" si="168"/>
        <v>6</v>
      </c>
      <c r="E378">
        <f t="shared" si="169"/>
        <v>3</v>
      </c>
      <c r="F378">
        <f>IFERROR(INDEX(vaaram!$A$1:$A$8, MATCH('Raw data'!B378, vaaram!$D$1:$D$8, 0)), "Not Found")</f>
        <v>3</v>
      </c>
      <c r="G378">
        <f t="shared" si="170"/>
        <v>12</v>
      </c>
      <c r="H378">
        <f t="shared" si="171"/>
        <v>2</v>
      </c>
      <c r="I378">
        <f>IFERROR(INDEX(thidhi!$A$1:$A$16, MATCH('Raw data'!C378, thidhi!$C$1:$C$16, 0)), "Not Found")</f>
        <v>11</v>
      </c>
      <c r="J378" s="2">
        <f t="shared" si="172"/>
        <v>45741.024768518517</v>
      </c>
      <c r="K378" t="str">
        <f>IF('Raw data'!D378 = "పూర్తి", "", _xlfn.LET(
    _xlpm.RawData, 'Raw data'!D378,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A378 + TIME(_xlpm.HourPart, _xlpm.MinutePart, 0),
    _xlpm.AdjustedTime,
        IF(_xlpm.Prefix = "రా",
            IF(OR(_xlpm.HourPart=12,_xlpm.HourPart&lt;HOUR(T379)),A378+1,A378) + TIME(IF(_xlpm.HourPart &lt;= HOUR(T379), _xlpm.HourPart, _xlpm.HourPart + 12), _xlpm.MinutePart, 0),
        IF(_xlpm.Prefix = "తె",
            _xlpm.BaseTime + 1,
        IF(_xlpm.Prefix = "సా",
            A378 + TIME(12 + _xlpm.HourPart, _xlpm.MinutePart, 0),
        IF(LEFT(_xlpm.RawData, 1) = "ప",
            A378 + TIME(IF(AND(_xlpm.HourPart &gt;= HOUR(T379), _xlpm.HourPart &lt;= 12), _xlpm.HourPart, _xlpm.HourPart + 12), _xlpm.MinutePart, 0),
            _xlpm.BaseTime
        )))),
    _xlpm.isDateTime, ISNUMBER(DATEVALUE(K377)),
    _xlpm.adjustedResult,
        IF(AND(_xlpm.isDateTime, TEXT(_xlpm.AdjustedTime, "yyyy-MM-dd HH:mm") &lt; K377),
            _xlpm.AdjustedTime + 1,
            _xlpm.AdjustedTime),
    _xlpm.formattedResult, TEXT(_xlpm.adjustedResult, "yyyy-MM-dd HH:mm"),
    _xlpm.formattedResult
))</f>
        <v>2025-03-25 23:48</v>
      </c>
      <c r="L378" s="4">
        <f t="shared" si="173"/>
        <v>0</v>
      </c>
      <c r="M378">
        <f>IF('Raw data'!D378="పూర్తి",1,0)</f>
        <v>0</v>
      </c>
      <c r="N378">
        <f>IFERROR(INDEX(nakshatram!$A$1:$A$27, MATCH('Raw data'!E378, nakshatram!$C$1:$C$27, 0)), "Not Found")</f>
        <v>22</v>
      </c>
      <c r="O378" s="2">
        <f t="shared" si="174"/>
        <v>45741.017824074079</v>
      </c>
      <c r="P378" s="2" t="str">
        <f>IF('Raw data'!F378 = "పూర్తి", "", _xlfn.LET(
    _xlpm.RawData, 'Raw data'!F378,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A378 + TIME(_xlpm.HourPart, _xlpm.MinutePart, 0),
    _xlpm.AdjustedTime,
        IF(_xlpm.Prefix = "రా",
            IF(OR(_xlpm.HourPart=12,_xlpm.HourPart&lt;HOUR(T379)),A378+1,A378) + TIME(IF(_xlpm.HourPart &lt;= HOUR(T379), _xlpm.HourPart, _xlpm.HourPart + 12), _xlpm.MinutePart, 0),
        IF(_xlpm.Prefix = "తె",
            _xlpm.BaseTime + 1,
        IF(_xlpm.Prefix = "సా",
            A378 + TIME(12 + _xlpm.HourPart, _xlpm.MinutePart, 0),
        IF(LEFT(_xlpm.RawData, 1) = "ప",
            A378 + TIME(IF(AND(_xlpm.HourPart &gt;= HOUR(T379), _xlpm.HourPart &lt;= 12), _xlpm.HourPart, _xlpm.HourPart + 12), _xlpm.MinutePart, 0),
            _xlpm.BaseTime
        )))),
    _xlpm.isDateTime, ISNUMBER(DATEVALUE(P377)),
    _xlpm.adjustedResult,
        IF(AND(_xlpm.isDateTime, TEXT(_xlpm.AdjustedTime, "yyyy-MM-dd HH:mm") &lt; P377),
            _xlpm.AdjustedTime + 1,
            _xlpm.AdjustedTime),
    _xlpm.formattedResult, TEXT(_xlpm.adjustedResult, "yyyy-MM-dd HH:mm"),
    _xlpm.formattedResult
))</f>
        <v>2025-03-26 00:19</v>
      </c>
      <c r="Q378" s="4">
        <f t="shared" si="175"/>
        <v>0</v>
      </c>
      <c r="R378">
        <f>IF('Raw data'!F378="పూర్తి",1,0)</f>
        <v>0</v>
      </c>
      <c r="T378" t="str">
        <f>IF('Raw data'!G378="",T377,TEXT(SUBSTITUTE(SUBSTITUTE('Raw data'!G378, "సూ.ఉ.",""),".",":"), "hh:mm:ss"))</f>
        <v>06:04:00</v>
      </c>
      <c r="U378" t="str">
        <f>IF('Raw data'!H378="",U377,TEXT(SUBSTITUTE(SUBSTITUTE('Raw data'!H378, "సూ.అ.",""),".",":") + TIME(12, 0, 0), "hh:mm:ss"))</f>
        <v>18:07:00</v>
      </c>
    </row>
    <row r="379" spans="1:21" x14ac:dyDescent="0.35">
      <c r="A379" s="1">
        <f t="shared" si="166"/>
        <v>45742</v>
      </c>
      <c r="B379">
        <f t="shared" si="167"/>
        <v>38</v>
      </c>
      <c r="C379">
        <f t="shared" si="165"/>
        <v>1</v>
      </c>
      <c r="D379">
        <f t="shared" si="168"/>
        <v>6</v>
      </c>
      <c r="E379">
        <f t="shared" si="169"/>
        <v>3</v>
      </c>
      <c r="F379">
        <f>IFERROR(INDEX(vaaram!$A$1:$A$8, MATCH('Raw data'!B379, vaaram!$D$1:$D$8, 0)), "Not Found")</f>
        <v>4</v>
      </c>
      <c r="G379">
        <f t="shared" si="170"/>
        <v>12</v>
      </c>
      <c r="H379">
        <f t="shared" si="171"/>
        <v>2</v>
      </c>
      <c r="I379">
        <f>IFERROR(INDEX(thidhi!$A$1:$A$16, MATCH('Raw data'!C379, thidhi!$C$1:$C$16, 0)), "Not Found")</f>
        <v>12</v>
      </c>
      <c r="J379" s="2">
        <f t="shared" si="172"/>
        <v>45741.992824074077</v>
      </c>
      <c r="K379" t="str">
        <f>IF('Raw data'!D379 = "పూర్తి", "", _xlfn.LET(
    _xlpm.RawData, 'Raw data'!D379,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A379 + TIME(_xlpm.HourPart, _xlpm.MinutePart, 0),
    _xlpm.AdjustedTime,
        IF(_xlpm.Prefix = "రా",
            IF(OR(_xlpm.HourPart=12,_xlpm.HourPart&lt;HOUR(T380)),A379+1,A379) + TIME(IF(_xlpm.HourPart &lt;= HOUR(T380), _xlpm.HourPart, _xlpm.HourPart + 12), _xlpm.MinutePart, 0),
        IF(_xlpm.Prefix = "తె",
            _xlpm.BaseTime + 1,
        IF(_xlpm.Prefix = "సా",
            A379 + TIME(12 + _xlpm.HourPart, _xlpm.MinutePart, 0),
        IF(LEFT(_xlpm.RawData, 1) = "ప",
            A379 + TIME(IF(AND(_xlpm.HourPart &gt;= HOUR(T380), _xlpm.HourPart &lt;= 12), _xlpm.HourPart, _xlpm.HourPart + 12), _xlpm.MinutePart, 0),
            _xlpm.BaseTime
        )))),
    _xlpm.isDateTime, ISNUMBER(DATEVALUE(K378)),
    _xlpm.adjustedResult,
        IF(AND(_xlpm.isDateTime, TEXT(_xlpm.AdjustedTime, "yyyy-MM-dd HH:mm") &lt; K378),
            _xlpm.AdjustedTime + 1,
            _xlpm.AdjustedTime),
    _xlpm.formattedResult, TEXT(_xlpm.adjustedResult, "yyyy-MM-dd HH:mm"),
    _xlpm.formattedResult
))</f>
        <v>2025-03-26 22:37</v>
      </c>
      <c r="L379" s="4">
        <f t="shared" si="173"/>
        <v>0</v>
      </c>
      <c r="M379">
        <f>IF('Raw data'!D379="పూర్తి",1,0)</f>
        <v>0</v>
      </c>
      <c r="N379">
        <f>IFERROR(INDEX(nakshatram!$A$1:$A$27, MATCH('Raw data'!E379, nakshatram!$C$1:$C$27, 0)), "Not Found")</f>
        <v>23</v>
      </c>
      <c r="O379" s="2">
        <f t="shared" si="174"/>
        <v>45742.014351851853</v>
      </c>
      <c r="P379" s="2" t="str">
        <f>IF('Raw data'!F379 = "పూర్తి", "", _xlfn.LET(
    _xlpm.RawData, 'Raw data'!F379,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A379 + TIME(_xlpm.HourPart, _xlpm.MinutePart, 0),
    _xlpm.AdjustedTime,
        IF(_xlpm.Prefix = "రా",
            IF(OR(_xlpm.HourPart=12,_xlpm.HourPart&lt;HOUR(T380)),A379+1,A379) + TIME(IF(_xlpm.HourPart &lt;= HOUR(T380), _xlpm.HourPart, _xlpm.HourPart + 12), _xlpm.MinutePart, 0),
        IF(_xlpm.Prefix = "తె",
            _xlpm.BaseTime + 1,
        IF(_xlpm.Prefix = "సా",
            A379 + TIME(12 + _xlpm.HourPart, _xlpm.MinutePart, 0),
        IF(LEFT(_xlpm.RawData, 1) = "ప",
            A379 + TIME(IF(AND(_xlpm.HourPart &gt;= HOUR(T380), _xlpm.HourPart &lt;= 12), _xlpm.HourPart, _xlpm.HourPart + 12), _xlpm.MinutePart, 0),
            _xlpm.BaseTime
        )))),
    _xlpm.isDateTime, ISNUMBER(DATEVALUE(P378)),
    _xlpm.adjustedResult,
        IF(AND(_xlpm.isDateTime, TEXT(_xlpm.AdjustedTime, "yyyy-MM-dd HH:mm") &lt; P378),
            _xlpm.AdjustedTime + 1,
            _xlpm.AdjustedTime),
    _xlpm.formattedResult, TEXT(_xlpm.adjustedResult, "yyyy-MM-dd HH:mm"),
    _xlpm.formattedResult
))</f>
        <v>2025-03-26 23:47</v>
      </c>
      <c r="Q379" s="4">
        <f t="shared" si="175"/>
        <v>0</v>
      </c>
      <c r="R379">
        <f>IF('Raw data'!F379="పూర్తి",1,0)</f>
        <v>0</v>
      </c>
      <c r="T379" t="str">
        <f>IF('Raw data'!G379="",T378,TEXT(SUBSTITUTE(SUBSTITUTE('Raw data'!G379, "సూ.ఉ.",""),".",":"), "hh:mm:ss"))</f>
        <v>06:03:00</v>
      </c>
      <c r="U379" t="str">
        <f>IF('Raw data'!H379="",U378,TEXT(SUBSTITUTE(SUBSTITUTE('Raw data'!H379, "సూ.అ.",""),".",":") + TIME(12, 0, 0), "hh:mm:ss"))</f>
        <v>18:07:00</v>
      </c>
    </row>
    <row r="380" spans="1:21" x14ac:dyDescent="0.35">
      <c r="A380" s="1">
        <f t="shared" si="166"/>
        <v>45743</v>
      </c>
      <c r="B380">
        <f t="shared" si="167"/>
        <v>38</v>
      </c>
      <c r="C380">
        <f t="shared" si="165"/>
        <v>1</v>
      </c>
      <c r="D380">
        <f t="shared" si="168"/>
        <v>6</v>
      </c>
      <c r="E380">
        <f t="shared" si="169"/>
        <v>3</v>
      </c>
      <c r="F380">
        <f>IFERROR(INDEX(vaaram!$A$1:$A$8, MATCH('Raw data'!B380, vaaram!$D$1:$D$8, 0)), "Not Found")</f>
        <v>5</v>
      </c>
      <c r="G380">
        <f t="shared" si="170"/>
        <v>12</v>
      </c>
      <c r="H380">
        <f t="shared" si="171"/>
        <v>2</v>
      </c>
      <c r="I380">
        <f>IFERROR(INDEX(thidhi!$A$1:$A$16, MATCH('Raw data'!C380, thidhi!$C$1:$C$16, 0)), "Not Found")</f>
        <v>13</v>
      </c>
      <c r="J380" s="2">
        <f t="shared" si="172"/>
        <v>45742.943518518521</v>
      </c>
      <c r="K380" t="str">
        <f>IF('Raw data'!D380 = "పూర్తి", "", _xlfn.LET(
    _xlpm.RawData, 'Raw data'!D380,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A380 + TIME(_xlpm.HourPart, _xlpm.MinutePart, 0),
    _xlpm.AdjustedTime,
        IF(_xlpm.Prefix = "రా",
            IF(OR(_xlpm.HourPart=12,_xlpm.HourPart&lt;HOUR(T381)),A380+1,A380) + TIME(IF(_xlpm.HourPart &lt;= HOUR(T381), _xlpm.HourPart, _xlpm.HourPart + 12), _xlpm.MinutePart, 0),
        IF(_xlpm.Prefix = "తె",
            _xlpm.BaseTime + 1,
        IF(_xlpm.Prefix = "సా",
            A380 + TIME(12 + _xlpm.HourPart, _xlpm.MinutePart, 0),
        IF(LEFT(_xlpm.RawData, 1) = "ప",
            A380 + TIME(IF(AND(_xlpm.HourPart &gt;= HOUR(T381), _xlpm.HourPart &lt;= 12), _xlpm.HourPart, _xlpm.HourPart + 12), _xlpm.MinutePart, 0),
            _xlpm.BaseTime
        )))),
    _xlpm.isDateTime, ISNUMBER(DATEVALUE(K379)),
    _xlpm.adjustedResult,
        IF(AND(_xlpm.isDateTime, TEXT(_xlpm.AdjustedTime, "yyyy-MM-dd HH:mm") &lt; K379),
            _xlpm.AdjustedTime + 1,
            _xlpm.AdjustedTime),
    _xlpm.formattedResult, TEXT(_xlpm.adjustedResult, "yyyy-MM-dd HH:mm"),
    _xlpm.formattedResult
))</f>
        <v>2025-03-27 21:02</v>
      </c>
      <c r="L380" s="4">
        <f t="shared" si="173"/>
        <v>0</v>
      </c>
      <c r="M380">
        <f>IF('Raw data'!D380="పూర్తి",1,0)</f>
        <v>0</v>
      </c>
      <c r="N380">
        <f>IFERROR(INDEX(nakshatram!$A$1:$A$27, MATCH('Raw data'!E380, nakshatram!$C$1:$C$27, 0)), "Not Found")</f>
        <v>24</v>
      </c>
      <c r="O380" s="2">
        <f t="shared" si="174"/>
        <v>45742.992129629631</v>
      </c>
      <c r="P380" s="2" t="str">
        <f>IF('Raw data'!F380 = "పూర్తి", "", _xlfn.LET(
    _xlpm.RawData, 'Raw data'!F380,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A380 + TIME(_xlpm.HourPart, _xlpm.MinutePart, 0),
    _xlpm.AdjustedTime,
        IF(_xlpm.Prefix = "రా",
            IF(OR(_xlpm.HourPart=12,_xlpm.HourPart&lt;HOUR(T381)),A380+1,A380) + TIME(IF(_xlpm.HourPart &lt;= HOUR(T381), _xlpm.HourPart, _xlpm.HourPart + 12), _xlpm.MinutePart, 0),
        IF(_xlpm.Prefix = "తె",
            _xlpm.BaseTime + 1,
        IF(_xlpm.Prefix = "సా",
            A380 + TIME(12 + _xlpm.HourPart, _xlpm.MinutePart, 0),
        IF(LEFT(_xlpm.RawData, 1) = "ప",
            A380 + TIME(IF(AND(_xlpm.HourPart &gt;= HOUR(T381), _xlpm.HourPart &lt;= 12), _xlpm.HourPart, _xlpm.HourPart + 12), _xlpm.MinutePart, 0),
            _xlpm.BaseTime
        )))),
    _xlpm.isDateTime, ISNUMBER(DATEVALUE(P379)),
    _xlpm.adjustedResult,
        IF(AND(_xlpm.isDateTime, TEXT(_xlpm.AdjustedTime, "yyyy-MM-dd HH:mm") &lt; P379),
            _xlpm.AdjustedTime + 1,
            _xlpm.AdjustedTime),
    _xlpm.formattedResult, TEXT(_xlpm.adjustedResult, "yyyy-MM-dd HH:mm"),
    _xlpm.formattedResult
))</f>
        <v>2025-03-27 22:54</v>
      </c>
      <c r="Q380" s="4">
        <f t="shared" si="175"/>
        <v>0</v>
      </c>
      <c r="R380">
        <f>IF('Raw data'!F380="పూర్తి",1,0)</f>
        <v>0</v>
      </c>
      <c r="T380" t="str">
        <f>IF('Raw data'!G380="",T379,TEXT(SUBSTITUTE(SUBSTITUTE('Raw data'!G380, "సూ.ఉ.",""),".",":"), "hh:mm:ss"))</f>
        <v>06:03:00</v>
      </c>
      <c r="U380" t="str">
        <f>IF('Raw data'!H380="",U379,TEXT(SUBSTITUTE(SUBSTITUTE('Raw data'!H380, "సూ.అ.",""),".",":") + TIME(12, 0, 0), "hh:mm:ss"))</f>
        <v>18:07:00</v>
      </c>
    </row>
    <row r="381" spans="1:21" x14ac:dyDescent="0.35">
      <c r="A381" s="1">
        <f t="shared" si="166"/>
        <v>45744</v>
      </c>
      <c r="B381">
        <f t="shared" si="167"/>
        <v>38</v>
      </c>
      <c r="C381">
        <f t="shared" si="165"/>
        <v>1</v>
      </c>
      <c r="D381">
        <f t="shared" si="168"/>
        <v>6</v>
      </c>
      <c r="E381">
        <f t="shared" si="169"/>
        <v>3</v>
      </c>
      <c r="F381">
        <f>IFERROR(INDEX(vaaram!$A$1:$A$8, MATCH('Raw data'!B381, vaaram!$D$1:$D$8, 0)), "Not Found")</f>
        <v>6</v>
      </c>
      <c r="G381">
        <f t="shared" si="170"/>
        <v>12</v>
      </c>
      <c r="H381">
        <f t="shared" si="171"/>
        <v>2</v>
      </c>
      <c r="I381">
        <f>IFERROR(INDEX(thidhi!$A$1:$A$16, MATCH('Raw data'!C381, thidhi!$C$1:$C$16, 0)), "Not Found")</f>
        <v>14</v>
      </c>
      <c r="J381" s="2">
        <f t="shared" si="172"/>
        <v>45743.877546296295</v>
      </c>
      <c r="K381" t="str">
        <f>IF('Raw data'!D381 = "పూర్తి", "", _xlfn.LET(
    _xlpm.RawData, 'Raw data'!D381,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A381 + TIME(_xlpm.HourPart, _xlpm.MinutePart, 0),
    _xlpm.AdjustedTime,
        IF(_xlpm.Prefix = "రా",
            IF(OR(_xlpm.HourPart=12,_xlpm.HourPart&lt;HOUR(T382)),A381+1,A381) + TIME(IF(_xlpm.HourPart &lt;= HOUR(T382), _xlpm.HourPart, _xlpm.HourPart + 12), _xlpm.MinutePart, 0),
        IF(_xlpm.Prefix = "తె",
            _xlpm.BaseTime + 1,
        IF(_xlpm.Prefix = "సా",
            A381 + TIME(12 + _xlpm.HourPart, _xlpm.MinutePart, 0),
        IF(LEFT(_xlpm.RawData, 1) = "ప",
            A381 + TIME(IF(AND(_xlpm.HourPart &gt;= HOUR(T382), _xlpm.HourPart &lt;= 12), _xlpm.HourPart, _xlpm.HourPart + 12), _xlpm.MinutePart, 0),
            _xlpm.BaseTime
        )))),
    _xlpm.isDateTime, ISNUMBER(DATEVALUE(K380)),
    _xlpm.adjustedResult,
        IF(AND(_xlpm.isDateTime, TEXT(_xlpm.AdjustedTime, "yyyy-MM-dd HH:mm") &lt; K380),
            _xlpm.AdjustedTime + 1,
            _xlpm.AdjustedTime),
    _xlpm.formattedResult, TEXT(_xlpm.adjustedResult, "yyyy-MM-dd HH:mm"),
    _xlpm.formattedResult
))</f>
        <v>2025-03-28 19:09</v>
      </c>
      <c r="L381" s="4">
        <f t="shared" si="173"/>
        <v>0</v>
      </c>
      <c r="M381">
        <f>IF('Raw data'!D381="పూర్తి",1,0)</f>
        <v>0</v>
      </c>
      <c r="N381">
        <f>IFERROR(INDEX(nakshatram!$A$1:$A$27, MATCH('Raw data'!E381, nakshatram!$C$1:$C$27, 0)), "Not Found")</f>
        <v>25</v>
      </c>
      <c r="O381" s="2">
        <f t="shared" si="174"/>
        <v>45743.955324074079</v>
      </c>
      <c r="P381" s="2" t="str">
        <f>IF('Raw data'!F381 = "పూర్తి", "", _xlfn.LET(
    _xlpm.RawData, 'Raw data'!F381,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A381 + TIME(_xlpm.HourPart, _xlpm.MinutePart, 0),
    _xlpm.AdjustedTime,
        IF(_xlpm.Prefix = "రా",
            IF(OR(_xlpm.HourPart=12,_xlpm.HourPart&lt;HOUR(T382)),A381+1,A381) + TIME(IF(_xlpm.HourPart &lt;= HOUR(T382), _xlpm.HourPart, _xlpm.HourPart + 12), _xlpm.MinutePart, 0),
        IF(_xlpm.Prefix = "తె",
            _xlpm.BaseTime + 1,
        IF(_xlpm.Prefix = "సా",
            A381 + TIME(12 + _xlpm.HourPart, _xlpm.MinutePart, 0),
        IF(LEFT(_xlpm.RawData, 1) = "ప",
            A381 + TIME(IF(AND(_xlpm.HourPart &gt;= HOUR(T382), _xlpm.HourPart &lt;= 12), _xlpm.HourPart, _xlpm.HourPart + 12), _xlpm.MinutePart, 0),
            _xlpm.BaseTime
        )))),
    _xlpm.isDateTime, ISNUMBER(DATEVALUE(P380)),
    _xlpm.adjustedResult,
        IF(AND(_xlpm.isDateTime, TEXT(_xlpm.AdjustedTime, "yyyy-MM-dd HH:mm") &lt; P380),
            _xlpm.AdjustedTime + 1,
            _xlpm.AdjustedTime),
    _xlpm.formattedResult, TEXT(_xlpm.adjustedResult, "yyyy-MM-dd HH:mm"),
    _xlpm.formattedResult
))</f>
        <v>2025-03-28 21:43</v>
      </c>
      <c r="Q381" s="4">
        <f t="shared" si="175"/>
        <v>0</v>
      </c>
      <c r="R381">
        <f>IF('Raw data'!F381="పూర్తి",1,0)</f>
        <v>0</v>
      </c>
      <c r="T381" t="str">
        <f>IF('Raw data'!G381="",T380,TEXT(SUBSTITUTE(SUBSTITUTE('Raw data'!G381, "సూ.ఉ.",""),".",":"), "hh:mm:ss"))</f>
        <v>06:01:00</v>
      </c>
      <c r="U381" t="str">
        <f>IF('Raw data'!H381="",U380,TEXT(SUBSTITUTE(SUBSTITUTE('Raw data'!H381, "సూ.అ.",""),".",":") + TIME(12, 0, 0), "hh:mm:ss"))</f>
        <v>18:08:00</v>
      </c>
    </row>
    <row r="382" spans="1:21" x14ac:dyDescent="0.35">
      <c r="A382" s="1">
        <f t="shared" si="166"/>
        <v>45745</v>
      </c>
      <c r="B382">
        <f t="shared" si="167"/>
        <v>38</v>
      </c>
      <c r="C382">
        <f t="shared" si="165"/>
        <v>1</v>
      </c>
      <c r="D382">
        <f t="shared" si="168"/>
        <v>6</v>
      </c>
      <c r="E382">
        <f t="shared" si="169"/>
        <v>3</v>
      </c>
      <c r="F382">
        <f>IFERROR(INDEX(vaaram!$A$1:$A$8, MATCH('Raw data'!B382, vaaram!$D$1:$D$8, 0)), "Not Found")</f>
        <v>7</v>
      </c>
      <c r="G382">
        <f t="shared" si="170"/>
        <v>12</v>
      </c>
      <c r="H382">
        <f t="shared" si="171"/>
        <v>2</v>
      </c>
      <c r="I382">
        <f>IFERROR(INDEX(thidhi!$A$1:$A$16, MATCH('Raw data'!C382, thidhi!$C$1:$C$16, 0)), "Not Found")</f>
        <v>16</v>
      </c>
      <c r="J382" s="2">
        <f t="shared" si="172"/>
        <v>45744.799074074079</v>
      </c>
      <c r="K382" t="str">
        <f>IF('Raw data'!D382 = "పూర్తి", "", _xlfn.LET(
    _xlpm.RawData, 'Raw data'!D382,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A382 + TIME(_xlpm.HourPart, _xlpm.MinutePart, 0),
    _xlpm.AdjustedTime,
        IF(_xlpm.Prefix = "రా",
            IF(OR(_xlpm.HourPart=12,_xlpm.HourPart&lt;HOUR(T383)),A382+1,A382) + TIME(IF(_xlpm.HourPart &lt;= HOUR(T383), _xlpm.HourPart, _xlpm.HourPart + 12), _xlpm.MinutePart, 0),
        IF(_xlpm.Prefix = "తె",
            _xlpm.BaseTime + 1,
        IF(_xlpm.Prefix = "సా",
            A382 + TIME(12 + _xlpm.HourPart, _xlpm.MinutePart, 0),
        IF(LEFT(_xlpm.RawData, 1) = "ప",
            A382 + TIME(IF(AND(_xlpm.HourPart &gt;= HOUR(T383), _xlpm.HourPart &lt;= 12), _xlpm.HourPart, _xlpm.HourPart + 12), _xlpm.MinutePart, 0),
            _xlpm.BaseTime
        )))),
    _xlpm.isDateTime, ISNUMBER(DATEVALUE(K381)),
    _xlpm.adjustedResult,
        IF(AND(_xlpm.isDateTime, TEXT(_xlpm.AdjustedTime, "yyyy-MM-dd HH:mm") &lt; K381),
            _xlpm.AdjustedTime + 1,
            _xlpm.AdjustedTime),
    _xlpm.formattedResult, TEXT(_xlpm.adjustedResult, "yyyy-MM-dd HH:mm"),
    _xlpm.formattedResult
))</f>
        <v>2025-03-29 17:02</v>
      </c>
      <c r="L382" s="4">
        <f t="shared" si="173"/>
        <v>0</v>
      </c>
      <c r="M382">
        <f>IF('Raw data'!D382="పూర్తి",1,0)</f>
        <v>0</v>
      </c>
      <c r="N382">
        <f>IFERROR(INDEX(nakshatram!$A$1:$A$27, MATCH('Raw data'!E382, nakshatram!$C$1:$C$27, 0)), "Not Found")</f>
        <v>26</v>
      </c>
      <c r="O382" s="2">
        <f t="shared" si="174"/>
        <v>45744.906018518523</v>
      </c>
      <c r="P382" s="2" t="str">
        <f>IF('Raw data'!F382 = "పూర్తి", "", _xlfn.LET(
    _xlpm.RawData, 'Raw data'!F382,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A382 + TIME(_xlpm.HourPart, _xlpm.MinutePart, 0),
    _xlpm.AdjustedTime,
        IF(_xlpm.Prefix = "రా",
            IF(OR(_xlpm.HourPart=12,_xlpm.HourPart&lt;HOUR(T383)),A382+1,A382) + TIME(IF(_xlpm.HourPart &lt;= HOUR(T383), _xlpm.HourPart, _xlpm.HourPart + 12), _xlpm.MinutePart, 0),
        IF(_xlpm.Prefix = "తె",
            _xlpm.BaseTime + 1,
        IF(_xlpm.Prefix = "సా",
            A382 + TIME(12 + _xlpm.HourPart, _xlpm.MinutePart, 0),
        IF(LEFT(_xlpm.RawData, 1) = "ప",
            A382 + TIME(IF(AND(_xlpm.HourPart &gt;= HOUR(T383), _xlpm.HourPart &lt;= 12), _xlpm.HourPart, _xlpm.HourPart + 12), _xlpm.MinutePart, 0),
            _xlpm.BaseTime
        )))),
    _xlpm.isDateTime, ISNUMBER(DATEVALUE(P381)),
    _xlpm.adjustedResult,
        IF(AND(_xlpm.isDateTime, TEXT(_xlpm.AdjustedTime, "yyyy-MM-dd HH:mm") &lt; P381),
            _xlpm.AdjustedTime + 1,
            _xlpm.AdjustedTime),
    _xlpm.formattedResult, TEXT(_xlpm.adjustedResult, "yyyy-MM-dd HH:mm"),
    _xlpm.formattedResult
))</f>
        <v>2025-03-29 20:18</v>
      </c>
      <c r="Q382" s="4">
        <f t="shared" si="175"/>
        <v>0</v>
      </c>
      <c r="R382">
        <f>IF('Raw data'!F382="పూర్తి",1,0)</f>
        <v>0</v>
      </c>
      <c r="T382" t="str">
        <f>IF('Raw data'!G382="",T381,TEXT(SUBSTITUTE(SUBSTITUTE('Raw data'!G382, "సూ.ఉ.",""),".",":"), "hh:mm:ss"))</f>
        <v>06:01:00</v>
      </c>
      <c r="U382" t="str">
        <f>IF('Raw data'!H382="",U381,TEXT(SUBSTITUTE(SUBSTITUTE('Raw data'!H382, "సూ.అ.",""),".",":") + TIME(12, 0, 0), "hh:mm:ss"))</f>
        <v>18:08:00</v>
      </c>
    </row>
    <row r="383" spans="1:21" x14ac:dyDescent="0.35">
      <c r="A383" s="1">
        <f t="shared" si="166"/>
        <v>45746</v>
      </c>
      <c r="B383">
        <f t="shared" si="167"/>
        <v>39</v>
      </c>
      <c r="C383">
        <f t="shared" si="165"/>
        <v>1</v>
      </c>
      <c r="D383">
        <f t="shared" si="168"/>
        <v>1</v>
      </c>
      <c r="E383">
        <f t="shared" si="169"/>
        <v>3</v>
      </c>
      <c r="F383">
        <f>IFERROR(INDEX(vaaram!$A$1:$A$8, MATCH('Raw data'!B383, vaaram!$D$1:$D$8, 0)), "Not Found")</f>
        <v>1</v>
      </c>
      <c r="G383">
        <f t="shared" si="170"/>
        <v>1</v>
      </c>
      <c r="H383">
        <f t="shared" si="171"/>
        <v>1</v>
      </c>
      <c r="I383">
        <f>IFERROR(INDEX(thidhi!$A$1:$A$16, MATCH('Raw data'!C383, thidhi!$C$1:$C$16, 0)), "Not Found")</f>
        <v>1</v>
      </c>
      <c r="J383" s="2">
        <f t="shared" si="172"/>
        <v>45745.710879629631</v>
      </c>
      <c r="K383" t="str">
        <f>IF('Raw data'!D383 = "పూర్తి", "", _xlfn.LET(
    _xlpm.RawData, 'Raw data'!D383,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A383 + TIME(_xlpm.HourPart, _xlpm.MinutePart, 0),
    _xlpm.AdjustedTime,
        IF(_xlpm.Prefix = "రా",
            IF(OR(_xlpm.HourPart=12,_xlpm.HourPart&lt;HOUR(T384)),A383+1,A383) + TIME(IF(_xlpm.HourPart &lt;= HOUR(T384), _xlpm.HourPart, _xlpm.HourPart + 12), _xlpm.MinutePart, 0),
        IF(_xlpm.Prefix = "తె",
            _xlpm.BaseTime + 1,
        IF(_xlpm.Prefix = "సా",
            A383 + TIME(12 + _xlpm.HourPart, _xlpm.MinutePart, 0),
        IF(LEFT(_xlpm.RawData, 1) = "ప",
            A383 + TIME(IF(AND(_xlpm.HourPart &gt;= HOUR(T384), _xlpm.HourPart &lt;= 12), _xlpm.HourPart, _xlpm.HourPart + 12), _xlpm.MinutePart, 0),
            _xlpm.BaseTime
        )))),
    _xlpm.isDateTime, ISNUMBER(DATEVALUE(K382)),
    _xlpm.adjustedResult,
        IF(AND(_xlpm.isDateTime, TEXT(_xlpm.AdjustedTime, "yyyy-MM-dd HH:mm") &lt; K382),
            _xlpm.AdjustedTime + 1,
            _xlpm.AdjustedTime),
    _xlpm.formattedResult, TEXT(_xlpm.adjustedResult, "yyyy-MM-dd HH:mm"),
    _xlpm.formattedResult
))</f>
        <v>2025-03-30 14:44</v>
      </c>
      <c r="L383" s="4">
        <f t="shared" si="173"/>
        <v>0</v>
      </c>
      <c r="M383">
        <f>IF('Raw data'!D383="పూర్తి",1,0)</f>
        <v>0</v>
      </c>
      <c r="N383">
        <f>IFERROR(INDEX(nakshatram!$A$1:$A$27, MATCH('Raw data'!E383, nakshatram!$C$1:$C$27, 0)), "Not Found")</f>
        <v>27</v>
      </c>
      <c r="O383" s="2">
        <f t="shared" si="174"/>
        <v>45745.846990740742</v>
      </c>
      <c r="P383" s="2" t="str">
        <f>IF('Raw data'!F383 = "పూర్తి", "", _xlfn.LET(
    _xlpm.RawData, 'Raw data'!F383,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A383 + TIME(_xlpm.HourPart, _xlpm.MinutePart, 0),
    _xlpm.AdjustedTime,
        IF(_xlpm.Prefix = "రా",
            IF(OR(_xlpm.HourPart=12,_xlpm.HourPart&lt;HOUR(T384)),A383+1,A383) + TIME(IF(_xlpm.HourPart &lt;= HOUR(T384), _xlpm.HourPart, _xlpm.HourPart + 12), _xlpm.MinutePart, 0),
        IF(_xlpm.Prefix = "తె",
            _xlpm.BaseTime + 1,
        IF(_xlpm.Prefix = "సా",
            A383 + TIME(12 + _xlpm.HourPart, _xlpm.MinutePart, 0),
        IF(LEFT(_xlpm.RawData, 1) = "ప",
            A383 + TIME(IF(AND(_xlpm.HourPart &gt;= HOUR(T384), _xlpm.HourPart &lt;= 12), _xlpm.HourPart, _xlpm.HourPart + 12), _xlpm.MinutePart, 0),
            _xlpm.BaseTime
        )))),
    _xlpm.isDateTime, ISNUMBER(DATEVALUE(P382)),
    _xlpm.adjustedResult,
        IF(AND(_xlpm.isDateTime, TEXT(_xlpm.AdjustedTime, "yyyy-MM-dd HH:mm") &lt; P382),
            _xlpm.AdjustedTime + 1,
            _xlpm.AdjustedTime),
    _xlpm.formattedResult, TEXT(_xlpm.adjustedResult, "yyyy-MM-dd HH:mm"),
    _xlpm.formattedResult
))</f>
        <v>2025-03-30 18:43</v>
      </c>
      <c r="Q383" s="4">
        <f t="shared" si="175"/>
        <v>0</v>
      </c>
      <c r="R383">
        <f>IF('Raw data'!F383="పూర్తి",1,0)</f>
        <v>0</v>
      </c>
      <c r="T383" t="str">
        <f>IF('Raw data'!G383="",T382,TEXT(SUBSTITUTE(SUBSTITUTE('Raw data'!G383, "సూ.ఉ.",""),".",":"), "hh:mm:ss"))</f>
        <v>06:00:00</v>
      </c>
      <c r="U383" t="str">
        <f>IF('Raw data'!H383="",U382,TEXT(SUBSTITUTE(SUBSTITUTE('Raw data'!H383, "సూ.అ.",""),".",":") + TIME(12, 0, 0), "hh:mm:ss"))</f>
        <v>18:08:00</v>
      </c>
    </row>
    <row r="384" spans="1:21" x14ac:dyDescent="0.35">
      <c r="A384" s="1">
        <f t="shared" si="166"/>
        <v>45747</v>
      </c>
      <c r="B384">
        <f t="shared" si="167"/>
        <v>39</v>
      </c>
      <c r="C384">
        <f t="shared" si="165"/>
        <v>1</v>
      </c>
      <c r="D384">
        <f t="shared" si="168"/>
        <v>1</v>
      </c>
      <c r="E384">
        <f t="shared" si="169"/>
        <v>3</v>
      </c>
      <c r="F384">
        <f>IFERROR(INDEX(vaaram!$A$1:$A$8, MATCH('Raw data'!B384, vaaram!$D$1:$D$8, 0)), "Not Found")</f>
        <v>2</v>
      </c>
      <c r="G384">
        <f t="shared" si="170"/>
        <v>1</v>
      </c>
      <c r="H384">
        <f t="shared" si="171"/>
        <v>1</v>
      </c>
      <c r="I384">
        <f>IFERROR(INDEX(thidhi!$A$1:$A$16, MATCH('Raw data'!C384, thidhi!$C$1:$C$16, 0)), "Not Found")</f>
        <v>2</v>
      </c>
      <c r="J384" s="2">
        <f t="shared" si="172"/>
        <v>45746.615046296298</v>
      </c>
      <c r="K384" t="str">
        <f>IF('Raw data'!D384 = "పూర్తి", "", _xlfn.LET(
    _xlpm.RawData, 'Raw data'!D384,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A384 + TIME(_xlpm.HourPart, _xlpm.MinutePart, 0),
    _xlpm.AdjustedTime,
        IF(_xlpm.Prefix = "రా",
            IF(OR(_xlpm.HourPart=12,_xlpm.HourPart&lt;HOUR(T385)),A384+1,A384) + TIME(IF(_xlpm.HourPart &lt;= HOUR(T385), _xlpm.HourPart, _xlpm.HourPart + 12), _xlpm.MinutePart, 0),
        IF(_xlpm.Prefix = "తె",
            _xlpm.BaseTime + 1,
        IF(_xlpm.Prefix = "సా",
            A384 + TIME(12 + _xlpm.HourPart, _xlpm.MinutePart, 0),
        IF(LEFT(_xlpm.RawData, 1) = "ప",
            A384 + TIME(IF(AND(_xlpm.HourPart &gt;= HOUR(T385), _xlpm.HourPart &lt;= 12), _xlpm.HourPart, _xlpm.HourPart + 12), _xlpm.MinutePart, 0),
            _xlpm.BaseTime
        )))),
    _xlpm.isDateTime, ISNUMBER(DATEVALUE(K383)),
    _xlpm.adjustedResult,
        IF(AND(_xlpm.isDateTime, TEXT(_xlpm.AdjustedTime, "yyyy-MM-dd HH:mm") &lt; K383),
            _xlpm.AdjustedTime + 1,
            _xlpm.AdjustedTime),
    _xlpm.formattedResult, TEXT(_xlpm.adjustedResult, "yyyy-MM-dd HH:mm"),
    _xlpm.formattedResult
))</f>
        <v>2025-03-31 12:21</v>
      </c>
      <c r="L384" s="4">
        <f t="shared" si="173"/>
        <v>0</v>
      </c>
      <c r="M384">
        <f>IF('Raw data'!D384="పూర్తి",1,0)</f>
        <v>0</v>
      </c>
      <c r="N384">
        <f>IFERROR(INDEX(nakshatram!$A$1:$A$27, MATCH('Raw data'!E384, nakshatram!$C$1:$C$27, 0)), "Not Found")</f>
        <v>1</v>
      </c>
      <c r="O384" s="2">
        <f t="shared" si="174"/>
        <v>45746.781018518523</v>
      </c>
      <c r="P384" s="2" t="str">
        <f>IF('Raw data'!F384 = "పూర్తి", "", _xlfn.LET(
    _xlpm.RawData, 'Raw data'!F384,
    _xlpm.Prefix, LEFT(_xlpm.RawData, 2),
    _xlpm.HourPart, VALUE(MID(_xlpm.RawData, FIND(".", _xlpm.RawData) + 1, FIND(".", _xlpm.RawData, FIND(".", _xlpm.RawData) + 1) - FIND(".", _xlpm.RawData) - 1)),
    _xlpm.MinutePart, VALUE(MID(_xlpm.RawData, FIND(".", _xlpm.RawData, FIND(".", _xlpm.RawData) + 1) + 1, LEN(_xlpm.RawData))),
    _xlpm.BaseTime, A384 + TIME(_xlpm.HourPart, _xlpm.MinutePart, 0),
    _xlpm.AdjustedTime,
        IF(_xlpm.Prefix = "రా",
            IF(OR(_xlpm.HourPart=12,_xlpm.HourPart&lt;HOUR(T385)),A384+1,A384) + TIME(IF(_xlpm.HourPart &lt;= HOUR(T385), _xlpm.HourPart, _xlpm.HourPart + 12), _xlpm.MinutePart, 0),
        IF(_xlpm.Prefix = "తె",
            _xlpm.BaseTime + 1,
        IF(_xlpm.Prefix = "సా",
            A384 + TIME(12 + _xlpm.HourPart, _xlpm.MinutePart, 0),
        IF(LEFT(_xlpm.RawData, 1) = "ప",
            A384 + TIME(IF(AND(_xlpm.HourPart &gt;= HOUR(T385), _xlpm.HourPart &lt;= 12), _xlpm.HourPart, _xlpm.HourPart + 12), _xlpm.MinutePart, 0),
            _xlpm.BaseTime
        )))),
    _xlpm.isDateTime, ISNUMBER(DATEVALUE(P383)),
    _xlpm.adjustedResult,
        IF(AND(_xlpm.isDateTime, TEXT(_xlpm.AdjustedTime, "yyyy-MM-dd HH:mm") &lt; P383),
            _xlpm.AdjustedTime + 1,
            _xlpm.AdjustedTime),
    _xlpm.formattedResult, TEXT(_xlpm.adjustedResult, "yyyy-MM-dd HH:mm"),
    _xlpm.formattedResult
))</f>
        <v>2025-03-31 17:04</v>
      </c>
      <c r="Q384" s="4">
        <f t="shared" si="175"/>
        <v>0</v>
      </c>
      <c r="R384">
        <f>IF('Raw data'!F384="పూర్తి",1,0)</f>
        <v>0</v>
      </c>
      <c r="T384" t="str">
        <f>IF('Raw data'!G384="",T383,TEXT(SUBSTITUTE(SUBSTITUTE('Raw data'!G384, "సూ.ఉ.",""),".",":"), "hh:mm:ss"))</f>
        <v>06:00:00</v>
      </c>
      <c r="U384" t="str">
        <f>IF('Raw data'!H384="",U383,TEXT(SUBSTITUTE(SUBSTITUTE('Raw data'!H384, "సూ.అ.",""),".",":") + TIME(12, 0, 0), "hh:mm:ss"))</f>
        <v>18:09:00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17B2-03C8-4FE2-A6A3-EE1F297F1AC8}">
  <sheetPr codeName="Sheet3"/>
  <dimension ref="A1:P352"/>
  <sheetViews>
    <sheetView topLeftCell="A57" workbookViewId="0">
      <selection activeCell="K66" sqref="K66"/>
    </sheetView>
  </sheetViews>
  <sheetFormatPr defaultRowHeight="23" customHeight="1" x14ac:dyDescent="0.35"/>
  <cols>
    <col min="1" max="1" width="10.08984375" style="5" bestFit="1" customWidth="1"/>
    <col min="2" max="2" width="7.26953125" bestFit="1" customWidth="1"/>
    <col min="3" max="3" width="10.6328125" bestFit="1" customWidth="1"/>
    <col min="4" max="4" width="15.7265625" bestFit="1" customWidth="1"/>
    <col min="5" max="5" width="9.6328125" bestFit="1" customWidth="1"/>
    <col min="6" max="6" width="11.90625" bestFit="1" customWidth="1"/>
    <col min="7" max="7" width="9.81640625" bestFit="1" customWidth="1"/>
    <col min="8" max="8" width="9.26953125" bestFit="1" customWidth="1"/>
    <col min="9" max="9" width="7.36328125" bestFit="1" customWidth="1"/>
    <col min="10" max="11" width="15.1796875" style="2" bestFit="1" customWidth="1"/>
    <col min="12" max="12" width="10.90625" bestFit="1" customWidth="1"/>
    <col min="13" max="13" width="15.81640625" style="2" bestFit="1" customWidth="1"/>
    <col min="14" max="14" width="15.1796875" style="2" bestFit="1" customWidth="1"/>
    <col min="15" max="16" width="7.90625" bestFit="1" customWidth="1"/>
  </cols>
  <sheetData>
    <row r="1" spans="1:16" ht="23" customHeight="1" x14ac:dyDescent="0.35">
      <c r="A1" s="7" t="s">
        <v>351</v>
      </c>
      <c r="B1" s="6" t="s">
        <v>352</v>
      </c>
      <c r="C1" s="6" t="s">
        <v>353</v>
      </c>
      <c r="D1" s="6" t="s">
        <v>354</v>
      </c>
      <c r="E1" s="6" t="s">
        <v>355</v>
      </c>
      <c r="F1" s="6" t="s">
        <v>356</v>
      </c>
      <c r="G1" s="6" t="s">
        <v>357</v>
      </c>
      <c r="H1" s="6" t="s">
        <v>358</v>
      </c>
      <c r="I1" s="6" t="s">
        <v>359</v>
      </c>
      <c r="J1" s="8" t="s">
        <v>361</v>
      </c>
      <c r="K1" s="8" t="s">
        <v>362</v>
      </c>
      <c r="L1" s="6" t="s">
        <v>360</v>
      </c>
      <c r="M1" s="8" t="s">
        <v>363</v>
      </c>
      <c r="N1" s="8" t="s">
        <v>364</v>
      </c>
      <c r="O1" s="6" t="s">
        <v>365</v>
      </c>
      <c r="P1" s="6" t="s">
        <v>366</v>
      </c>
    </row>
    <row r="2" spans="1:16" ht="23" customHeight="1" x14ac:dyDescent="0.35">
      <c r="A2" s="7">
        <f>encoded!A2</f>
        <v>45391</v>
      </c>
      <c r="B2" s="6" t="str">
        <f>CHOOSE(encoded!E2,"January","February","March","April","May","June","July","August","September","October","November","December")</f>
        <v>April</v>
      </c>
      <c r="C2" s="6" t="str">
        <f>CHOOSE(encoded!F2,"Sunday","Monday","Tuesday","Wednesday","Thursday","Friday","Saturday")</f>
        <v>Tuesday</v>
      </c>
      <c r="D2" s="6" t="str">
        <f>IF(encoded!B2="","",VLOOKUP(encoded!B2,samvathsaram!$A$1:$D$60,3,FALSE))</f>
        <v>క్రోధి నామ సంవత్సరం</v>
      </c>
      <c r="E2" s="6" t="str">
        <f>IF(encoded!C2="","",VLOOKUP(encoded!C2,ayanam!$A$1:$C$2,3,FALSE))</f>
        <v>ఉత్తరాయణం</v>
      </c>
      <c r="F2" s="6" t="str">
        <f>IF(encoded!D2="","",VLOOKUP(encoded!D2,ruthuvu!$A$1:$C$6,3,FALSE))</f>
        <v>వసంతఋతువు</v>
      </c>
      <c r="G2" s="6" t="str">
        <f>IF(encoded!G2="","",VLOOKUP(encoded!G2,maasam!$A$1:$C$12,3,FALSE))</f>
        <v>చైత్రమాసము</v>
      </c>
      <c r="H2" s="6" t="str">
        <f>IF(encoded!H2="","",VLOOKUP(encoded!H2,paksham!$A$1:$C$2,3,FALSE))</f>
        <v>శుక్లపక్షం</v>
      </c>
      <c r="I2" s="6" t="str">
        <f>IF(encoded!I2="","",VLOOKUP(encoded!I2,thidhi!$A$1:$C$16,3,FALSE))</f>
        <v>పాడ్యమి</v>
      </c>
      <c r="J2" s="8" t="str">
        <f>IF(encoded!J2="","",encoded!J2)</f>
        <v/>
      </c>
      <c r="K2" s="8" t="str">
        <f>IF(encoded!K2="","",encoded!K2)</f>
        <v>2024-04-09 22:14</v>
      </c>
      <c r="L2" s="6" t="str">
        <f>IF(encoded!N2="","",VLOOKUP(encoded!N2,nakshatram!$A$1:$C$27,3,FALSE))</f>
        <v>రేవతి</v>
      </c>
      <c r="M2" s="8" t="str">
        <f>IF(encoded!O2="","",encoded!O2)</f>
        <v/>
      </c>
      <c r="N2" s="8" t="str">
        <f>IF(encoded!P2="","",encoded!P2)</f>
        <v>2024-04-09 08:35</v>
      </c>
      <c r="O2" s="9" t="str">
        <f>encoded!T2</f>
        <v>05:52:00</v>
      </c>
      <c r="P2" s="9" t="str">
        <f>encoded!U2</f>
        <v>18:10:00</v>
      </c>
    </row>
    <row r="3" spans="1:16" ht="23" customHeight="1" x14ac:dyDescent="0.35">
      <c r="A3" s="7">
        <f>encoded!A3</f>
        <v>45392</v>
      </c>
      <c r="B3" s="6" t="str">
        <f>CHOOSE(encoded!E3,"January","February","March","April","May","June","July","August","September","October","November","December")</f>
        <v>April</v>
      </c>
      <c r="C3" s="6" t="str">
        <f>CHOOSE(encoded!F3,"Sunday","Monday","Tuesday","Wednesday","Thursday","Friday","Saturday")</f>
        <v>Wednesday</v>
      </c>
      <c r="D3" s="6" t="str">
        <f>IF(encoded!B3="","",VLOOKUP(encoded!B3,samvathsaram!$A$1:$D$60,3,FALSE))</f>
        <v>క్రోధి నామ సంవత్సరం</v>
      </c>
      <c r="E3" s="6" t="str">
        <f>VLOOKUP(encoded!C3,ayanam!$A$1:$C$2,3,FALSE)</f>
        <v>ఉత్తరాయణం</v>
      </c>
      <c r="F3" s="6" t="str">
        <f>VLOOKUP(encoded!D3,ruthuvu!$A$1:$C$6,3,FALSE)</f>
        <v>వసంతఋతువు</v>
      </c>
      <c r="G3" s="6" t="str">
        <f>IF(encoded!G3="","",VLOOKUP(encoded!G3,maasam!$A$1:$C$12,3,FALSE))</f>
        <v>చైత్రమాసము</v>
      </c>
      <c r="H3" s="6" t="str">
        <f>VLOOKUP(encoded!H3,paksham!$A$1:$C$2,3,FALSE)</f>
        <v>శుక్లపక్షం</v>
      </c>
      <c r="I3" s="6" t="str">
        <f>VLOOKUP(encoded!I3,thidhi!$A$1:$C$16,3,FALSE)</f>
        <v>విదియ</v>
      </c>
      <c r="J3" s="8">
        <f>IF(encoded!J3="","",encoded!J3)</f>
        <v>45391.927546296298</v>
      </c>
      <c r="K3" s="8" t="str">
        <f>IF(encoded!K3="","",encoded!K3)</f>
        <v>2024-04-10 20:15</v>
      </c>
      <c r="L3" s="6" t="str">
        <f>IF(encoded!N3="","",VLOOKUP(encoded!N3,nakshatram!$A$1:$C$27,3,FALSE))</f>
        <v>అశ్విని</v>
      </c>
      <c r="M3" s="8">
        <f>IF(encoded!O3="","",encoded!O3)</f>
        <v>45391.358796296299</v>
      </c>
      <c r="N3" s="8" t="str">
        <f>IF(encoded!P3="","",encoded!P3)</f>
        <v>2024-04-10 07:11</v>
      </c>
      <c r="O3" s="9" t="str">
        <f>encoded!T3</f>
        <v>05:51:00</v>
      </c>
      <c r="P3" s="9" t="str">
        <f>encoded!U3</f>
        <v>18:10:00</v>
      </c>
    </row>
    <row r="4" spans="1:16" ht="23" customHeight="1" x14ac:dyDescent="0.35">
      <c r="A4" s="7">
        <f>encoded!A4</f>
        <v>45392</v>
      </c>
      <c r="B4" s="6" t="str">
        <f>CHOOSE(encoded!E4,"January","February","March","April","May","June","July","August","September","October","November","December")</f>
        <v>April</v>
      </c>
      <c r="C4" s="6" t="str">
        <f>CHOOSE(encoded!F4,"Sunday","Monday","Tuesday","Wednesday","Thursday","Friday","Saturday")</f>
        <v>Wednesday</v>
      </c>
      <c r="D4" s="6" t="str">
        <f>IF(encoded!B4="","",VLOOKUP(encoded!B4,samvathsaram!$A$1:$D$60,3,FALSE))</f>
        <v>క్రోధి నామ సంవత్సరం</v>
      </c>
      <c r="E4" s="6" t="str">
        <f>VLOOKUP(encoded!C4,ayanam!$A$1:$C$2,3,FALSE)</f>
        <v>ఉత్తరాయణం</v>
      </c>
      <c r="F4" s="6" t="str">
        <f>VLOOKUP(encoded!D4,ruthuvu!$A$1:$C$6,3,FALSE)</f>
        <v>వసంతఋతువు</v>
      </c>
      <c r="G4" s="6" t="str">
        <f>IF(encoded!G4="","",VLOOKUP(encoded!G4,maasam!$A$1:$C$12,3,FALSE))</f>
        <v>చైత్రమాసము</v>
      </c>
      <c r="H4" s="6" t="str">
        <f>VLOOKUP(encoded!H4,paksham!$A$1:$C$2,3,FALSE)</f>
        <v>శుక్లపక్షం</v>
      </c>
      <c r="I4" s="6" t="str">
        <f>VLOOKUP(encoded!I4,thidhi!$A$1:$C$16,3,FALSE)</f>
        <v>విదియ</v>
      </c>
      <c r="J4" s="8">
        <f>IF(encoded!J4="","",encoded!J4)</f>
        <v>45391.927546296298</v>
      </c>
      <c r="K4" s="8" t="str">
        <f>IF(encoded!K4="","",encoded!K4)</f>
        <v>2024-04-10 20:15</v>
      </c>
      <c r="L4" s="6" t="str">
        <f>IF(encoded!N4="","",VLOOKUP(encoded!N4,nakshatram!$A$1:$C$27,3,FALSE))</f>
        <v>భరణి</v>
      </c>
      <c r="M4" s="8">
        <f>IF(encoded!O4="","",encoded!O4)</f>
        <v>45392.300462962965</v>
      </c>
      <c r="N4" s="8" t="str">
        <f>IF(encoded!P4="","",encoded!P4)</f>
        <v>2024-04-11 06:05</v>
      </c>
      <c r="O4" s="9" t="str">
        <f>encoded!T4</f>
        <v>05:51:00</v>
      </c>
      <c r="P4" s="9" t="str">
        <f>encoded!U4</f>
        <v>18:10:00</v>
      </c>
    </row>
    <row r="5" spans="1:16" ht="23" customHeight="1" x14ac:dyDescent="0.35">
      <c r="A5" s="7">
        <f>encoded!A5</f>
        <v>45393</v>
      </c>
      <c r="B5" s="6" t="str">
        <f>CHOOSE(encoded!E5,"January","February","March","April","May","June","July","August","September","October","November","December")</f>
        <v>April</v>
      </c>
      <c r="C5" s="6" t="str">
        <f>CHOOSE(encoded!F5,"Sunday","Monday","Tuesday","Wednesday","Thursday","Friday","Saturday")</f>
        <v>Thursday</v>
      </c>
      <c r="D5" s="6" t="str">
        <f>IF(encoded!B5="","",VLOOKUP(encoded!B5,samvathsaram!$A$1:$D$60,3,FALSE))</f>
        <v>క్రోధి నామ సంవత్సరం</v>
      </c>
      <c r="E5" s="6" t="str">
        <f>VLOOKUP(encoded!C5,ayanam!$A$1:$C$2,3,FALSE)</f>
        <v>ఉత్తరాయణం</v>
      </c>
      <c r="F5" s="6" t="str">
        <f>VLOOKUP(encoded!D5,ruthuvu!$A$1:$C$6,3,FALSE)</f>
        <v>వసంతఋతువు</v>
      </c>
      <c r="G5" s="6" t="str">
        <f>IF(encoded!G5="","",VLOOKUP(encoded!G5,maasam!$A$1:$C$12,3,FALSE))</f>
        <v>చైత్రమాసము</v>
      </c>
      <c r="H5" s="6" t="str">
        <f>VLOOKUP(encoded!H5,paksham!$A$1:$C$2,3,FALSE)</f>
        <v>శుక్లపక్షం</v>
      </c>
      <c r="I5" s="6" t="str">
        <f>VLOOKUP(encoded!I5,thidhi!$A$1:$C$16,3,FALSE)</f>
        <v>తదియ</v>
      </c>
      <c r="J5" s="8">
        <f>IF(encoded!J5="","",encoded!J5)</f>
        <v>45392.844907407409</v>
      </c>
      <c r="K5" s="8" t="str">
        <f>IF(encoded!K5="","",encoded!K5)</f>
        <v>2024-04-11 18:31</v>
      </c>
      <c r="L5" s="6" t="str">
        <f>IF(encoded!N5="","",VLOOKUP(encoded!N5,nakshatram!$A$1:$C$27,3,FALSE))</f>
        <v>భరణి</v>
      </c>
      <c r="M5" s="8">
        <f>IF(encoded!O5="","",encoded!O5)</f>
        <v>45392.300462962965</v>
      </c>
      <c r="N5" s="8" t="str">
        <f>IF(encoded!P5="","",encoded!P5)</f>
        <v>2024-04-11 06:05</v>
      </c>
      <c r="O5" s="9" t="str">
        <f>encoded!T5</f>
        <v>05:50:00</v>
      </c>
      <c r="P5" s="9" t="str">
        <f>encoded!U5</f>
        <v>18:10:00</v>
      </c>
    </row>
    <row r="6" spans="1:16" ht="23" customHeight="1" x14ac:dyDescent="0.35">
      <c r="A6" s="7">
        <f>encoded!A6</f>
        <v>45393</v>
      </c>
      <c r="B6" s="6" t="str">
        <f>CHOOSE(encoded!E6,"January","February","March","April","May","June","July","August","September","October","November","December")</f>
        <v>April</v>
      </c>
      <c r="C6" s="6" t="str">
        <f>CHOOSE(encoded!F6,"Sunday","Monday","Tuesday","Wednesday","Thursday","Friday","Saturday")</f>
        <v>Thursday</v>
      </c>
      <c r="D6" s="6" t="str">
        <f>IF(encoded!B6="","",VLOOKUP(encoded!B6,samvathsaram!$A$1:$D$60,3,FALSE))</f>
        <v>క్రోధి నామ సంవత్సరం</v>
      </c>
      <c r="E6" s="6" t="str">
        <f>VLOOKUP(encoded!C6,ayanam!$A$1:$C$2,3,FALSE)</f>
        <v>ఉత్తరాయణం</v>
      </c>
      <c r="F6" s="6" t="str">
        <f>VLOOKUP(encoded!D6,ruthuvu!$A$1:$C$6,3,FALSE)</f>
        <v>వసంతఋతువు</v>
      </c>
      <c r="G6" s="6" t="str">
        <f>IF(encoded!G6="","",VLOOKUP(encoded!G6,maasam!$A$1:$C$12,3,FALSE))</f>
        <v>చైత్రమాసము</v>
      </c>
      <c r="H6" s="6" t="str">
        <f>VLOOKUP(encoded!H6,paksham!$A$1:$C$2,3,FALSE)</f>
        <v>శుక్లపక్షం</v>
      </c>
      <c r="I6" s="6" t="str">
        <f>VLOOKUP(encoded!I6,thidhi!$A$1:$C$16,3,FALSE)</f>
        <v>తదియ</v>
      </c>
      <c r="J6" s="8">
        <f>IF(encoded!J6="","",encoded!J6)</f>
        <v>45392.844907407409</v>
      </c>
      <c r="K6" s="8" t="str">
        <f>IF(encoded!K6="","",encoded!K6)</f>
        <v>2024-04-11 18:31</v>
      </c>
      <c r="L6" s="6" t="str">
        <f>IF(encoded!N6="","",VLOOKUP(encoded!N6,nakshatram!$A$1:$C$27,3,FALSE))</f>
        <v>కృత్తిక</v>
      </c>
      <c r="M6" s="8">
        <f>IF(encoded!O6="","",encoded!O6)</f>
        <v>45393.254629629628</v>
      </c>
      <c r="N6" s="8" t="str">
        <f>IF(encoded!P6="","",encoded!P6)</f>
        <v>2024-04-12 05:16</v>
      </c>
      <c r="O6" s="9" t="str">
        <f>encoded!T6</f>
        <v>05:50:00</v>
      </c>
      <c r="P6" s="9" t="str">
        <f>encoded!U6</f>
        <v>18:10:00</v>
      </c>
    </row>
    <row r="7" spans="1:16" ht="23" customHeight="1" x14ac:dyDescent="0.35">
      <c r="A7" s="7">
        <f>encoded!A7</f>
        <v>45394</v>
      </c>
      <c r="B7" s="6" t="str">
        <f>CHOOSE(encoded!E7,"January","February","March","April","May","June","July","August","September","October","November","December")</f>
        <v>April</v>
      </c>
      <c r="C7" s="6" t="str">
        <f>CHOOSE(encoded!F7,"Sunday","Monday","Tuesday","Wednesday","Thursday","Friday","Saturday")</f>
        <v>Friday</v>
      </c>
      <c r="D7" s="6" t="str">
        <f>IF(encoded!B7="","",VLOOKUP(encoded!B7,samvathsaram!$A$1:$D$60,3,FALSE))</f>
        <v>క్రోధి నామ సంవత్సరం</v>
      </c>
      <c r="E7" s="6" t="str">
        <f>VLOOKUP(encoded!C7,ayanam!$A$1:$C$2,3,FALSE)</f>
        <v>ఉత్తరాయణం</v>
      </c>
      <c r="F7" s="6" t="str">
        <f>VLOOKUP(encoded!D7,ruthuvu!$A$1:$C$6,3,FALSE)</f>
        <v>వసంతఋతువు</v>
      </c>
      <c r="G7" s="6" t="str">
        <f>IF(encoded!G7="","",VLOOKUP(encoded!G7,maasam!$A$1:$C$12,3,FALSE))</f>
        <v>చైత్రమాసము</v>
      </c>
      <c r="H7" s="6" t="str">
        <f>VLOOKUP(encoded!H7,paksham!$A$1:$C$2,3,FALSE)</f>
        <v>శుక్లపక్షం</v>
      </c>
      <c r="I7" s="6" t="str">
        <f>VLOOKUP(encoded!I7,thidhi!$A$1:$C$16,3,FALSE)</f>
        <v>చవితి</v>
      </c>
      <c r="J7" s="8">
        <f>IF(encoded!J7="","",encoded!J7)</f>
        <v>45393.772685185184</v>
      </c>
      <c r="K7" s="8" t="str">
        <f>IF(encoded!K7="","",encoded!K7)</f>
        <v>2024-04-12 17:09</v>
      </c>
      <c r="L7" s="6" t="str">
        <f>IF(encoded!N7="","",VLOOKUP(encoded!N7,nakshatram!$A$1:$C$27,3,FALSE))</f>
        <v>రోహిణి</v>
      </c>
      <c r="M7" s="8">
        <f>IF(encoded!O7="","",encoded!O7)</f>
        <v>45394.220601851855</v>
      </c>
      <c r="N7" s="8" t="str">
        <f>IF(encoded!P7="","",encoded!P7)</f>
        <v>2024-04-13 04:49</v>
      </c>
      <c r="O7" s="9" t="str">
        <f>encoded!T7</f>
        <v>05:49:00</v>
      </c>
      <c r="P7" s="9" t="str">
        <f>encoded!U7</f>
        <v>18:10:00</v>
      </c>
    </row>
    <row r="8" spans="1:16" ht="23" customHeight="1" x14ac:dyDescent="0.35">
      <c r="A8" s="7">
        <f>encoded!A8</f>
        <v>45395</v>
      </c>
      <c r="B8" s="6" t="str">
        <f>CHOOSE(encoded!E8,"January","February","March","April","May","June","July","August","September","October","November","December")</f>
        <v>April</v>
      </c>
      <c r="C8" s="6" t="str">
        <f>CHOOSE(encoded!F8,"Sunday","Monday","Tuesday","Wednesday","Thursday","Friday","Saturday")</f>
        <v>Saturday</v>
      </c>
      <c r="D8" s="6" t="str">
        <f>IF(encoded!B8="","",VLOOKUP(encoded!B8,samvathsaram!$A$1:$D$60,3,FALSE))</f>
        <v>క్రోధి నామ సంవత్సరం</v>
      </c>
      <c r="E8" s="6" t="str">
        <f>VLOOKUP(encoded!C8,ayanam!$A$1:$C$2,3,FALSE)</f>
        <v>ఉత్తరాయణం</v>
      </c>
      <c r="F8" s="6" t="str">
        <f>VLOOKUP(encoded!D8,ruthuvu!$A$1:$C$6,3,FALSE)</f>
        <v>వసంతఋతువు</v>
      </c>
      <c r="G8" s="6" t="str">
        <f>IF(encoded!G8="","",VLOOKUP(encoded!G8,maasam!$A$1:$C$12,3,FALSE))</f>
        <v>చైత్రమాసము</v>
      </c>
      <c r="H8" s="6" t="str">
        <f>VLOOKUP(encoded!H8,paksham!$A$1:$C$2,3,FALSE)</f>
        <v>శుక్లపక్షం</v>
      </c>
      <c r="I8" s="6" t="str">
        <f>VLOOKUP(encoded!I8,thidhi!$A$1:$C$16,3,FALSE)</f>
        <v>పంచమి</v>
      </c>
      <c r="J8" s="8">
        <f>IF(encoded!J8="","",encoded!J8)</f>
        <v>45394.715740740743</v>
      </c>
      <c r="K8" s="8" t="str">
        <f>IF(encoded!K8="","",encoded!K8)</f>
        <v>2024-04-13 16:15</v>
      </c>
      <c r="L8" s="6" t="str">
        <f>IF(encoded!N8="","",VLOOKUP(encoded!N8,nakshatram!$A$1:$C$27,3,FALSE))</f>
        <v>మృగశిర</v>
      </c>
      <c r="M8" s="8">
        <f>IF(encoded!O8="","",encoded!O8)</f>
        <v>45395.201851851853</v>
      </c>
      <c r="N8" s="8" t="str">
        <f>IF(encoded!P8="","",encoded!P8)</f>
        <v>2024-04-14 04:50</v>
      </c>
      <c r="O8" s="9" t="str">
        <f>encoded!T8</f>
        <v>05:49:00</v>
      </c>
      <c r="P8" s="9" t="str">
        <f>encoded!U8</f>
        <v>18:10:00</v>
      </c>
    </row>
    <row r="9" spans="1:16" ht="23" customHeight="1" x14ac:dyDescent="0.35">
      <c r="A9" s="7">
        <f>encoded!A9</f>
        <v>45396</v>
      </c>
      <c r="B9" s="6" t="str">
        <f>CHOOSE(encoded!E9,"January","February","March","April","May","June","July","August","September","October","November","December")</f>
        <v>April</v>
      </c>
      <c r="C9" s="6" t="str">
        <f>CHOOSE(encoded!F9,"Sunday","Monday","Tuesday","Wednesday","Thursday","Friday","Saturday")</f>
        <v>Sunday</v>
      </c>
      <c r="D9" s="6" t="str">
        <f>IF(encoded!B9="","",VLOOKUP(encoded!B9,samvathsaram!$A$1:$D$60,3,FALSE))</f>
        <v>క్రోధి నామ సంవత్సరం</v>
      </c>
      <c r="E9" s="6" t="str">
        <f>VLOOKUP(encoded!C9,ayanam!$A$1:$C$2,3,FALSE)</f>
        <v>ఉత్తరాయణం</v>
      </c>
      <c r="F9" s="6" t="str">
        <f>VLOOKUP(encoded!D9,ruthuvu!$A$1:$C$6,3,FALSE)</f>
        <v>వసంతఋతువు</v>
      </c>
      <c r="G9" s="6" t="str">
        <f>IF(encoded!G9="","",VLOOKUP(encoded!G9,maasam!$A$1:$C$12,3,FALSE))</f>
        <v>చైత్రమాసము</v>
      </c>
      <c r="H9" s="6" t="str">
        <f>VLOOKUP(encoded!H9,paksham!$A$1:$C$2,3,FALSE)</f>
        <v>శుక్లపక్షం</v>
      </c>
      <c r="I9" s="6" t="str">
        <f>VLOOKUP(encoded!I9,thidhi!$A$1:$C$16,3,FALSE)</f>
        <v>షష్ఠి</v>
      </c>
      <c r="J9" s="8">
        <f>IF(encoded!J9="","",encoded!J9)</f>
        <v>45395.678240740745</v>
      </c>
      <c r="K9" s="8" t="str">
        <f>IF(encoded!K9="","",encoded!K9)</f>
        <v>2024-04-14 15:48</v>
      </c>
      <c r="L9" s="6" t="str">
        <f>IF(encoded!N9="","",VLOOKUP(encoded!N9,nakshatram!$A$1:$C$27,3,FALSE))</f>
        <v>ఆర్ద్ర</v>
      </c>
      <c r="M9" s="8">
        <f>IF(encoded!O9="","",encoded!O9)</f>
        <v>45396.202546296299</v>
      </c>
      <c r="N9" s="8" t="str">
        <f>IF(encoded!P9="","",encoded!P9)</f>
        <v>2024-04-15 05:19</v>
      </c>
      <c r="O9" s="9" t="str">
        <f>encoded!T9</f>
        <v>05:49:00</v>
      </c>
      <c r="P9" s="9" t="str">
        <f>encoded!U9</f>
        <v>18:11:00</v>
      </c>
    </row>
    <row r="10" spans="1:16" ht="23" customHeight="1" x14ac:dyDescent="0.35">
      <c r="A10" s="7">
        <f>encoded!A10</f>
        <v>45397</v>
      </c>
      <c r="B10" s="6" t="str">
        <f>CHOOSE(encoded!E10,"January","February","March","April","May","June","July","August","September","October","November","December")</f>
        <v>April</v>
      </c>
      <c r="C10" s="6" t="str">
        <f>CHOOSE(encoded!F10,"Sunday","Monday","Tuesday","Wednesday","Thursday","Friday","Saturday")</f>
        <v>Monday</v>
      </c>
      <c r="D10" s="6" t="str">
        <f>IF(encoded!B10="","",VLOOKUP(encoded!B10,samvathsaram!$A$1:$D$60,3,FALSE))</f>
        <v>క్రోధి నామ సంవత్సరం</v>
      </c>
      <c r="E10" s="6" t="str">
        <f>VLOOKUP(encoded!C10,ayanam!$A$1:$C$2,3,FALSE)</f>
        <v>ఉత్తరాయణం</v>
      </c>
      <c r="F10" s="6" t="str">
        <f>VLOOKUP(encoded!D10,ruthuvu!$A$1:$C$6,3,FALSE)</f>
        <v>వసంతఋతువు</v>
      </c>
      <c r="G10" s="6" t="str">
        <f>IF(encoded!G10="","",VLOOKUP(encoded!G10,maasam!$A$1:$C$12,3,FALSE))</f>
        <v>చైత్రమాసము</v>
      </c>
      <c r="H10" s="6" t="str">
        <f>VLOOKUP(encoded!H10,paksham!$A$1:$C$2,3,FALSE)</f>
        <v>శుక్లపక్షం</v>
      </c>
      <c r="I10" s="6" t="str">
        <f>VLOOKUP(encoded!I10,thidhi!$A$1:$C$16,3,FALSE)</f>
        <v>సప్తమి</v>
      </c>
      <c r="J10" s="8">
        <f>IF(encoded!J10="","",encoded!J10)</f>
        <v>45396.659490740742</v>
      </c>
      <c r="K10" s="8" t="str">
        <f>IF(encoded!K10="","",encoded!K10)</f>
        <v>2024-04-15 15:51</v>
      </c>
      <c r="L10" s="6" t="str">
        <f>IF(encoded!N10="","",VLOOKUP(encoded!N10,nakshatram!$A$1:$C$27,3,FALSE))</f>
        <v>పునర్వసు</v>
      </c>
      <c r="M10" s="8">
        <f>IF(encoded!O10="","",encoded!O10)</f>
        <v>45397.222685185188</v>
      </c>
      <c r="N10" s="8" t="str">
        <f>IF(encoded!P10="","",encoded!P10)</f>
        <v/>
      </c>
      <c r="O10" s="9" t="str">
        <f>encoded!T10</f>
        <v>05:49:00</v>
      </c>
      <c r="P10" s="9" t="str">
        <f>encoded!U10</f>
        <v>18:11:00</v>
      </c>
    </row>
    <row r="11" spans="1:16" ht="23" customHeight="1" x14ac:dyDescent="0.35">
      <c r="A11" s="7">
        <f>encoded!A11</f>
        <v>45398</v>
      </c>
      <c r="B11" s="6" t="str">
        <f>CHOOSE(encoded!E11,"January","February","March","April","May","June","July","August","September","October","November","December")</f>
        <v>April</v>
      </c>
      <c r="C11" s="6" t="str">
        <f>CHOOSE(encoded!F11,"Sunday","Monday","Tuesday","Wednesday","Thursday","Friday","Saturday")</f>
        <v>Tuesday</v>
      </c>
      <c r="D11" s="6" t="str">
        <f>IF(encoded!B11="","",VLOOKUP(encoded!B11,samvathsaram!$A$1:$D$60,3,FALSE))</f>
        <v>క్రోధి నామ సంవత్సరం</v>
      </c>
      <c r="E11" s="6" t="str">
        <f>VLOOKUP(encoded!C11,ayanam!$A$1:$C$2,3,FALSE)</f>
        <v>ఉత్తరాయణం</v>
      </c>
      <c r="F11" s="6" t="str">
        <f>VLOOKUP(encoded!D11,ruthuvu!$A$1:$C$6,3,FALSE)</f>
        <v>వసంతఋతువు</v>
      </c>
      <c r="G11" s="6" t="str">
        <f>IF(encoded!G11="","",VLOOKUP(encoded!G11,maasam!$A$1:$C$12,3,FALSE))</f>
        <v>చైత్రమాసము</v>
      </c>
      <c r="H11" s="6" t="str">
        <f>VLOOKUP(encoded!H11,paksham!$A$1:$C$2,3,FALSE)</f>
        <v>శుక్లపక్షం</v>
      </c>
      <c r="I11" s="6" t="str">
        <f>VLOOKUP(encoded!I11,thidhi!$A$1:$C$16,3,FALSE)</f>
        <v>అష్టమి</v>
      </c>
      <c r="J11" s="8">
        <f>IF(encoded!J11="","",encoded!J11)</f>
        <v>45397.661574074074</v>
      </c>
      <c r="K11" s="8" t="str">
        <f>IF(encoded!K11="","",encoded!K11)</f>
        <v>2024-04-16 16:24</v>
      </c>
      <c r="L11" s="6" t="str">
        <f>IF(encoded!N11="","",VLOOKUP(encoded!N11,nakshatram!$A$1:$C$27,3,FALSE))</f>
        <v>పునర్వసు</v>
      </c>
      <c r="M11" s="8" t="str">
        <f>IF(encoded!O11="","",encoded!O11)</f>
        <v/>
      </c>
      <c r="N11" s="8" t="str">
        <f>IF(encoded!P11="","",encoded!P11)</f>
        <v>2024-04-16 06:10</v>
      </c>
      <c r="O11" s="9" t="str">
        <f>encoded!T11</f>
        <v>05:48:00</v>
      </c>
      <c r="P11" s="9" t="str">
        <f>encoded!U11</f>
        <v>18:11:00</v>
      </c>
    </row>
    <row r="12" spans="1:16" ht="23" customHeight="1" x14ac:dyDescent="0.35">
      <c r="A12" s="7">
        <f>encoded!A12</f>
        <v>45399</v>
      </c>
      <c r="B12" s="6" t="str">
        <f>CHOOSE(encoded!E12,"January","February","March","April","May","June","July","August","September","October","November","December")</f>
        <v>April</v>
      </c>
      <c r="C12" s="6" t="str">
        <f>CHOOSE(encoded!F12,"Sunday","Monday","Tuesday","Wednesday","Thursday","Friday","Saturday")</f>
        <v>Wednesday</v>
      </c>
      <c r="D12" s="6" t="str">
        <f>IF(encoded!B12="","",VLOOKUP(encoded!B12,samvathsaram!$A$1:$D$60,3,FALSE))</f>
        <v>క్రోధి నామ సంవత్సరం</v>
      </c>
      <c r="E12" s="6" t="str">
        <f>VLOOKUP(encoded!C12,ayanam!$A$1:$C$2,3,FALSE)</f>
        <v>ఉత్తరాయణం</v>
      </c>
      <c r="F12" s="6" t="str">
        <f>VLOOKUP(encoded!D12,ruthuvu!$A$1:$C$6,3,FALSE)</f>
        <v>వసంతఋతువు</v>
      </c>
      <c r="G12" s="6" t="str">
        <f>IF(encoded!G12="","",VLOOKUP(encoded!G12,maasam!$A$1:$C$12,3,FALSE))</f>
        <v>చైత్రమాసము</v>
      </c>
      <c r="H12" s="6" t="str">
        <f>VLOOKUP(encoded!H12,paksham!$A$1:$C$2,3,FALSE)</f>
        <v>శుక్లపక్షం</v>
      </c>
      <c r="I12" s="6" t="str">
        <f>VLOOKUP(encoded!I12,thidhi!$A$1:$C$16,3,FALSE)</f>
        <v>నవమి</v>
      </c>
      <c r="J12" s="8">
        <f>IF(encoded!J12="","",encoded!J12)</f>
        <v>45398.684490740743</v>
      </c>
      <c r="K12" s="8" t="str">
        <f>IF(encoded!K12="","",encoded!K12)</f>
        <v>2024-04-17 17:26</v>
      </c>
      <c r="L12" s="6" t="str">
        <f>IF(encoded!N12="","",VLOOKUP(encoded!N12,nakshatram!$A$1:$C$27,3,FALSE))</f>
        <v>పుష్యమి</v>
      </c>
      <c r="M12" s="8">
        <f>IF(encoded!O12="","",encoded!O12)</f>
        <v>45398.258101851854</v>
      </c>
      <c r="N12" s="8" t="str">
        <f>IF(encoded!P12="","",encoded!P12)</f>
        <v>2024-04-17 07:40</v>
      </c>
      <c r="O12" s="9" t="str">
        <f>encoded!T12</f>
        <v>05:47:00</v>
      </c>
      <c r="P12" s="9" t="str">
        <f>encoded!U12</f>
        <v>18:11:00</v>
      </c>
    </row>
    <row r="13" spans="1:16" ht="23" customHeight="1" x14ac:dyDescent="0.35">
      <c r="A13" s="7">
        <f>encoded!A13</f>
        <v>45400</v>
      </c>
      <c r="B13" s="6" t="str">
        <f>CHOOSE(encoded!E13,"January","February","March","April","May","June","July","August","September","October","November","December")</f>
        <v>April</v>
      </c>
      <c r="C13" s="6" t="str">
        <f>CHOOSE(encoded!F13,"Sunday","Monday","Tuesday","Wednesday","Thursday","Friday","Saturday")</f>
        <v>Thursday</v>
      </c>
      <c r="D13" s="6" t="str">
        <f>IF(encoded!B13="","",VLOOKUP(encoded!B13,samvathsaram!$A$1:$D$60,3,FALSE))</f>
        <v>క్రోధి నామ సంవత్సరం</v>
      </c>
      <c r="E13" s="6" t="str">
        <f>VLOOKUP(encoded!C13,ayanam!$A$1:$C$2,3,FALSE)</f>
        <v>ఉత్తరాయణం</v>
      </c>
      <c r="F13" s="6" t="str">
        <f>VLOOKUP(encoded!D13,ruthuvu!$A$1:$C$6,3,FALSE)</f>
        <v>వసంతఋతువు</v>
      </c>
      <c r="G13" s="6" t="str">
        <f>IF(encoded!G13="","",VLOOKUP(encoded!G13,maasam!$A$1:$C$12,3,FALSE))</f>
        <v>చైత్రమాసము</v>
      </c>
      <c r="H13" s="6" t="str">
        <f>VLOOKUP(encoded!H13,paksham!$A$1:$C$2,3,FALSE)</f>
        <v>శుక్లపక్షం</v>
      </c>
      <c r="I13" s="6" t="str">
        <f>VLOOKUP(encoded!I13,thidhi!$A$1:$C$16,3,FALSE)</f>
        <v>దశమి</v>
      </c>
      <c r="J13" s="8">
        <f>IF(encoded!J13="","",encoded!J13)</f>
        <v>45399.727546296301</v>
      </c>
      <c r="K13" s="8" t="str">
        <f>IF(encoded!K13="","",encoded!K13)</f>
        <v>2024-04-18 18:55</v>
      </c>
      <c r="L13" s="6" t="str">
        <f>IF(encoded!N13="","",VLOOKUP(encoded!N13,nakshatram!$A$1:$C$27,3,FALSE))</f>
        <v>ఆశ్రేష</v>
      </c>
      <c r="M13" s="8">
        <f>IF(encoded!O13="","",encoded!O13)</f>
        <v>45399.320601851854</v>
      </c>
      <c r="N13" s="8" t="str">
        <f>IF(encoded!P13="","",encoded!P13)</f>
        <v>2024-04-18 09:38</v>
      </c>
      <c r="O13" s="9" t="str">
        <f>encoded!T13</f>
        <v>05:47:00</v>
      </c>
      <c r="P13" s="9" t="str">
        <f>encoded!U13</f>
        <v>18:11:00</v>
      </c>
    </row>
    <row r="14" spans="1:16" ht="23" customHeight="1" x14ac:dyDescent="0.35">
      <c r="A14" s="7">
        <f>encoded!A14</f>
        <v>45401</v>
      </c>
      <c r="B14" s="6" t="str">
        <f>CHOOSE(encoded!E14,"January","February","March","April","May","June","July","August","September","October","November","December")</f>
        <v>April</v>
      </c>
      <c r="C14" s="6" t="str">
        <f>CHOOSE(encoded!F14,"Sunday","Monday","Tuesday","Wednesday","Thursday","Friday","Saturday")</f>
        <v>Friday</v>
      </c>
      <c r="D14" s="6" t="str">
        <f>IF(encoded!B14="","",VLOOKUP(encoded!B14,samvathsaram!$A$1:$D$60,3,FALSE))</f>
        <v>క్రోధి నామ సంవత్సరం</v>
      </c>
      <c r="E14" s="6" t="str">
        <f>VLOOKUP(encoded!C14,ayanam!$A$1:$C$2,3,FALSE)</f>
        <v>ఉత్తరాయణం</v>
      </c>
      <c r="F14" s="6" t="str">
        <f>VLOOKUP(encoded!D14,ruthuvu!$A$1:$C$6,3,FALSE)</f>
        <v>వసంతఋతువు</v>
      </c>
      <c r="G14" s="6" t="str">
        <f>IF(encoded!G14="","",VLOOKUP(encoded!G14,maasam!$A$1:$C$12,3,FALSE))</f>
        <v>చైత్రమాసము</v>
      </c>
      <c r="H14" s="6" t="str">
        <f>VLOOKUP(encoded!H14,paksham!$A$1:$C$2,3,FALSE)</f>
        <v>శుక్లపక్షం</v>
      </c>
      <c r="I14" s="6" t="str">
        <f>VLOOKUP(encoded!I14,thidhi!$A$1:$C$16,3,FALSE)</f>
        <v>ఏకాదశి</v>
      </c>
      <c r="J14" s="8">
        <f>IF(encoded!J14="","",encoded!J14)</f>
        <v>45400.789351851854</v>
      </c>
      <c r="K14" s="8" t="str">
        <f>IF(encoded!K14="","",encoded!K14)</f>
        <v>2024-04-19 20:44</v>
      </c>
      <c r="L14" s="6" t="str">
        <f>IF(encoded!N14="","",VLOOKUP(encoded!N14,nakshatram!$A$1:$C$27,3,FALSE))</f>
        <v>మఘ</v>
      </c>
      <c r="M14" s="8">
        <f>IF(encoded!O14="","",encoded!O14)</f>
        <v>45400.402546296296</v>
      </c>
      <c r="N14" s="8" t="str">
        <f>IF(encoded!P14="","",encoded!P14)</f>
        <v>2024-04-19 11:55</v>
      </c>
      <c r="O14" s="9" t="str">
        <f>encoded!T14</f>
        <v>05:46:00</v>
      </c>
      <c r="P14" s="9" t="str">
        <f>encoded!U14</f>
        <v>18:12:00</v>
      </c>
    </row>
    <row r="15" spans="1:16" ht="23" customHeight="1" x14ac:dyDescent="0.35">
      <c r="A15" s="7">
        <f>encoded!A15</f>
        <v>45402</v>
      </c>
      <c r="B15" s="6" t="str">
        <f>CHOOSE(encoded!E15,"January","February","March","April","May","June","July","August","September","October","November","December")</f>
        <v>April</v>
      </c>
      <c r="C15" s="6" t="str">
        <f>CHOOSE(encoded!F15,"Sunday","Monday","Tuesday","Wednesday","Thursday","Friday","Saturday")</f>
        <v>Saturday</v>
      </c>
      <c r="D15" s="6" t="str">
        <f>IF(encoded!B15="","",VLOOKUP(encoded!B15,samvathsaram!$A$1:$D$60,3,FALSE))</f>
        <v>క్రోధి నామ సంవత్సరం</v>
      </c>
      <c r="E15" s="6" t="str">
        <f>VLOOKUP(encoded!C15,ayanam!$A$1:$C$2,3,FALSE)</f>
        <v>ఉత్తరాయణం</v>
      </c>
      <c r="F15" s="6" t="str">
        <f>VLOOKUP(encoded!D15,ruthuvu!$A$1:$C$6,3,FALSE)</f>
        <v>వసంతఋతువు</v>
      </c>
      <c r="G15" s="6" t="str">
        <f>IF(encoded!G15="","",VLOOKUP(encoded!G15,maasam!$A$1:$C$12,3,FALSE))</f>
        <v>చైత్రమాసము</v>
      </c>
      <c r="H15" s="6" t="str">
        <f>VLOOKUP(encoded!H15,paksham!$A$1:$C$2,3,FALSE)</f>
        <v>శుక్లపక్షం</v>
      </c>
      <c r="I15" s="6" t="str">
        <f>VLOOKUP(encoded!I15,thidhi!$A$1:$C$16,3,FALSE)</f>
        <v>ద్వాదశి</v>
      </c>
      <c r="J15" s="8">
        <f>IF(encoded!J15="","",encoded!J15)</f>
        <v>45401.865046296298</v>
      </c>
      <c r="K15" s="8" t="str">
        <f>IF(encoded!K15="","",encoded!K15)</f>
        <v>2024-04-20 22:44</v>
      </c>
      <c r="L15" s="6" t="str">
        <f>IF(encoded!N15="","",VLOOKUP(encoded!N15,nakshatram!$A$1:$C$27,3,FALSE))</f>
        <v>పుబ్బ</v>
      </c>
      <c r="M15" s="8">
        <f>IF(encoded!O15="","",encoded!O15)</f>
        <v>45401.49768518519</v>
      </c>
      <c r="N15" s="8" t="str">
        <f>IF(encoded!P15="","",encoded!P15)</f>
        <v>2024-04-20 14:26</v>
      </c>
      <c r="O15" s="9" t="str">
        <f>encoded!T15</f>
        <v>05:45:00</v>
      </c>
      <c r="P15" s="9" t="str">
        <f>encoded!U15</f>
        <v>18:12:00</v>
      </c>
    </row>
    <row r="16" spans="1:16" ht="23" customHeight="1" x14ac:dyDescent="0.35">
      <c r="A16" s="7">
        <f>encoded!A16</f>
        <v>45403</v>
      </c>
      <c r="B16" s="6" t="str">
        <f>CHOOSE(encoded!E16,"January","February","March","April","May","June","July","August","September","October","November","December")</f>
        <v>April</v>
      </c>
      <c r="C16" s="6" t="str">
        <f>CHOOSE(encoded!F16,"Sunday","Monday","Tuesday","Wednesday","Thursday","Friday","Saturday")</f>
        <v>Sunday</v>
      </c>
      <c r="D16" s="6" t="str">
        <f>IF(encoded!B16="","",VLOOKUP(encoded!B16,samvathsaram!$A$1:$D$60,3,FALSE))</f>
        <v>క్రోధి నామ సంవత్సరం</v>
      </c>
      <c r="E16" s="6" t="str">
        <f>VLOOKUP(encoded!C16,ayanam!$A$1:$C$2,3,FALSE)</f>
        <v>ఉత్తరాయణం</v>
      </c>
      <c r="F16" s="6" t="str">
        <f>VLOOKUP(encoded!D16,ruthuvu!$A$1:$C$6,3,FALSE)</f>
        <v>వసంతఋతువు</v>
      </c>
      <c r="G16" s="6" t="str">
        <f>IF(encoded!G16="","",VLOOKUP(encoded!G16,maasam!$A$1:$C$12,3,FALSE))</f>
        <v>చైత్రమాసము</v>
      </c>
      <c r="H16" s="6" t="str">
        <f>VLOOKUP(encoded!H16,paksham!$A$1:$C$2,3,FALSE)</f>
        <v>శుక్లపక్షం</v>
      </c>
      <c r="I16" s="6" t="str">
        <f>VLOOKUP(encoded!I16,thidhi!$A$1:$C$16,3,FALSE)</f>
        <v>త్రయోదశి</v>
      </c>
      <c r="J16" s="8">
        <f>IF(encoded!J16="","",encoded!J16)</f>
        <v>45402.948379629634</v>
      </c>
      <c r="K16" s="8" t="str">
        <f>IF(encoded!K16="","",encoded!K16)</f>
        <v>2024-04-22 00:46</v>
      </c>
      <c r="L16" s="6" t="str">
        <f>IF(encoded!N16="","",VLOOKUP(encoded!N16,nakshatram!$A$1:$C$27,3,FALSE))</f>
        <v>ఉత్తర</v>
      </c>
      <c r="M16" s="8">
        <f>IF(encoded!O16="","",encoded!O16)</f>
        <v>45402.602546296301</v>
      </c>
      <c r="N16" s="8" t="str">
        <f>IF(encoded!P16="","",encoded!P16)</f>
        <v>2024-04-21 17:02</v>
      </c>
      <c r="O16" s="9" t="str">
        <f>encoded!T16</f>
        <v>05:44:00</v>
      </c>
      <c r="P16" s="9" t="str">
        <f>encoded!U16</f>
        <v>18:12:00</v>
      </c>
    </row>
    <row r="17" spans="1:16" ht="23" customHeight="1" x14ac:dyDescent="0.35">
      <c r="A17" s="7">
        <f>encoded!A17</f>
        <v>45404</v>
      </c>
      <c r="B17" s="6" t="str">
        <f>CHOOSE(encoded!E17,"January","February","March","April","May","June","July","August","September","October","November","December")</f>
        <v>April</v>
      </c>
      <c r="C17" s="6" t="str">
        <f>CHOOSE(encoded!F17,"Sunday","Monday","Tuesday","Wednesday","Thursday","Friday","Saturday")</f>
        <v>Monday</v>
      </c>
      <c r="D17" s="6" t="str">
        <f>IF(encoded!B17="","",VLOOKUP(encoded!B17,samvathsaram!$A$1:$D$60,3,FALSE))</f>
        <v>క్రోధి నామ సంవత్సరం</v>
      </c>
      <c r="E17" s="6" t="str">
        <f>VLOOKUP(encoded!C17,ayanam!$A$1:$C$2,3,FALSE)</f>
        <v>ఉత్తరాయణం</v>
      </c>
      <c r="F17" s="6" t="str">
        <f>VLOOKUP(encoded!D17,ruthuvu!$A$1:$C$6,3,FALSE)</f>
        <v>వసంతఋతువు</v>
      </c>
      <c r="G17" s="6" t="str">
        <f>IF(encoded!G17="","",VLOOKUP(encoded!G17,maasam!$A$1:$C$12,3,FALSE))</f>
        <v>చైత్రమాసము</v>
      </c>
      <c r="H17" s="6" t="str">
        <f>VLOOKUP(encoded!H17,paksham!$A$1:$C$2,3,FALSE)</f>
        <v>శుక్లపక్షం</v>
      </c>
      <c r="I17" s="6" t="str">
        <f>VLOOKUP(encoded!I17,thidhi!$A$1:$C$16,3,FALSE)</f>
        <v>చతుర్దశి</v>
      </c>
      <c r="J17" s="8">
        <f>IF(encoded!J17="","",encoded!J17)</f>
        <v>45404.033101851855</v>
      </c>
      <c r="K17" s="8" t="str">
        <f>IF(encoded!K17="","",encoded!K17)</f>
        <v>2024-04-23 02:42</v>
      </c>
      <c r="L17" s="6" t="str">
        <f>IF(encoded!N17="","",VLOOKUP(encoded!N17,nakshatram!$A$1:$C$27,3,FALSE))</f>
        <v>హస్త</v>
      </c>
      <c r="M17" s="8">
        <f>IF(encoded!O17="","",encoded!O17)</f>
        <v>45403.710879629631</v>
      </c>
      <c r="N17" s="8" t="str">
        <f>IF(encoded!P17="","",encoded!P17)</f>
        <v>2024-04-22 19:34</v>
      </c>
      <c r="O17" s="9" t="str">
        <f>encoded!T17</f>
        <v>05:44:00</v>
      </c>
      <c r="P17" s="9" t="str">
        <f>encoded!U17</f>
        <v>18:13:00</v>
      </c>
    </row>
    <row r="18" spans="1:16" ht="23" customHeight="1" x14ac:dyDescent="0.35">
      <c r="A18" s="7">
        <f>encoded!A18</f>
        <v>45405</v>
      </c>
      <c r="B18" s="6" t="str">
        <f>CHOOSE(encoded!E18,"January","February","March","April","May","June","July","August","September","October","November","December")</f>
        <v>April</v>
      </c>
      <c r="C18" s="6" t="str">
        <f>CHOOSE(encoded!F18,"Sunday","Monday","Tuesday","Wednesday","Thursday","Friday","Saturday")</f>
        <v>Tuesday</v>
      </c>
      <c r="D18" s="6" t="str">
        <f>IF(encoded!B18="","",VLOOKUP(encoded!B18,samvathsaram!$A$1:$D$60,3,FALSE))</f>
        <v>క్రోధి నామ సంవత్సరం</v>
      </c>
      <c r="E18" s="6" t="str">
        <f>VLOOKUP(encoded!C18,ayanam!$A$1:$C$2,3,FALSE)</f>
        <v>ఉత్తరాయణం</v>
      </c>
      <c r="F18" s="6" t="str">
        <f>VLOOKUP(encoded!D18,ruthuvu!$A$1:$C$6,3,FALSE)</f>
        <v>వసంతఋతువు</v>
      </c>
      <c r="G18" s="6" t="str">
        <f>IF(encoded!G18="","",VLOOKUP(encoded!G18,maasam!$A$1:$C$12,3,FALSE))</f>
        <v>చైత్రమాసము</v>
      </c>
      <c r="H18" s="6" t="str">
        <f>VLOOKUP(encoded!H18,paksham!$A$1:$C$2,3,FALSE)</f>
        <v>శుక్లపక్షం</v>
      </c>
      <c r="I18" s="6" t="str">
        <f>VLOOKUP(encoded!I18,thidhi!$A$1:$C$16,3,FALSE)</f>
        <v>పూర్ణిమ</v>
      </c>
      <c r="J18" s="8">
        <f>IF(encoded!J18="","",encoded!J18)</f>
        <v>45405.113657407412</v>
      </c>
      <c r="K18" s="8" t="str">
        <f>IF(encoded!K18="","",encoded!K18)</f>
        <v>2024-04-24 04:19</v>
      </c>
      <c r="L18" s="6" t="str">
        <f>IF(encoded!N18="","",VLOOKUP(encoded!N18,nakshatram!$A$1:$C$27,3,FALSE))</f>
        <v>చిత్ర</v>
      </c>
      <c r="M18" s="8">
        <f>IF(encoded!O18="","",encoded!O18)</f>
        <v>45404.816435185188</v>
      </c>
      <c r="N18" s="8" t="str">
        <f>IF(encoded!P18="","",encoded!P18)</f>
        <v>2024-04-23 21:52</v>
      </c>
      <c r="O18" s="9" t="str">
        <f>encoded!T18</f>
        <v>05:43:00</v>
      </c>
      <c r="P18" s="9" t="str">
        <f>encoded!U18</f>
        <v>18:13:00</v>
      </c>
    </row>
    <row r="19" spans="1:16" ht="23" customHeight="1" x14ac:dyDescent="0.35">
      <c r="A19" s="7">
        <f>encoded!A19</f>
        <v>45406</v>
      </c>
      <c r="B19" s="6" t="str">
        <f>CHOOSE(encoded!E19,"January","February","March","April","May","June","July","August","September","October","November","December")</f>
        <v>April</v>
      </c>
      <c r="C19" s="6" t="str">
        <f>CHOOSE(encoded!F19,"Sunday","Monday","Tuesday","Wednesday","Thursday","Friday","Saturday")</f>
        <v>Wednesday</v>
      </c>
      <c r="D19" s="6" t="str">
        <f>IF(encoded!B19="","",VLOOKUP(encoded!B19,samvathsaram!$A$1:$D$60,3,FALSE))</f>
        <v>క్రోధి నామ సంవత్సరం</v>
      </c>
      <c r="E19" s="6" t="str">
        <f>VLOOKUP(encoded!C19,ayanam!$A$1:$C$2,3,FALSE)</f>
        <v>ఉత్తరాయణం</v>
      </c>
      <c r="F19" s="6" t="str">
        <f>VLOOKUP(encoded!D19,ruthuvu!$A$1:$C$6,3,FALSE)</f>
        <v>వసంతఋతువు</v>
      </c>
      <c r="G19" s="6" t="str">
        <f>IF(encoded!G19="","",VLOOKUP(encoded!G19,maasam!$A$1:$C$12,3,FALSE))</f>
        <v>చైత్రమాసము</v>
      </c>
      <c r="H19" s="6" t="str">
        <f>VLOOKUP(encoded!H19,paksham!$A$1:$C$2,3,FALSE)</f>
        <v>బహుళపక్షం</v>
      </c>
      <c r="I19" s="6" t="str">
        <f>VLOOKUP(encoded!I19,thidhi!$A$1:$C$16,3,FALSE)</f>
        <v>పాడ్యమి</v>
      </c>
      <c r="J19" s="8">
        <f>IF(encoded!J19="","",encoded!J19)</f>
        <v>45406.181018518517</v>
      </c>
      <c r="K19" s="8" t="str">
        <f>IF(encoded!K19="","",encoded!K19)</f>
        <v>2024-04-25 05:33</v>
      </c>
      <c r="L19" s="6" t="str">
        <f>IF(encoded!N19="","",VLOOKUP(encoded!N19,nakshatram!$A$1:$C$27,3,FALSE))</f>
        <v>స్వాతి</v>
      </c>
      <c r="M19" s="8">
        <f>IF(encoded!O19="","",encoded!O19)</f>
        <v>45405.912268518521</v>
      </c>
      <c r="N19" s="8" t="str">
        <f>IF(encoded!P20="","",encoded!P20)</f>
        <v>2024-04-26 01:17</v>
      </c>
      <c r="O19" s="9" t="str">
        <f>encoded!T19</f>
        <v>05:42:00</v>
      </c>
      <c r="P19" s="9" t="str">
        <f>encoded!U19</f>
        <v>18:13:00</v>
      </c>
    </row>
    <row r="20" spans="1:16" ht="23" customHeight="1" x14ac:dyDescent="0.35">
      <c r="A20" s="7">
        <f>encoded!A20</f>
        <v>45407</v>
      </c>
      <c r="B20" s="6" t="str">
        <f>CHOOSE(encoded!E20,"January","February","March","April","May","June","July","August","September","October","November","December")</f>
        <v>April</v>
      </c>
      <c r="C20" s="6" t="str">
        <f>CHOOSE(encoded!F20,"Sunday","Monday","Tuesday","Wednesday","Thursday","Friday","Saturday")</f>
        <v>Thursday</v>
      </c>
      <c r="D20" s="6" t="str">
        <f>IF(encoded!B20="","",VLOOKUP(encoded!B20,samvathsaram!$A$1:$D$60,3,FALSE))</f>
        <v>క్రోధి నామ సంవత్సరం</v>
      </c>
      <c r="E20" s="6" t="str">
        <f>VLOOKUP(encoded!C20,ayanam!$A$1:$C$2,3,FALSE)</f>
        <v>ఉత్తరాయణం</v>
      </c>
      <c r="F20" s="6" t="str">
        <f>VLOOKUP(encoded!D20,ruthuvu!$A$1:$C$6,3,FALSE)</f>
        <v>వసంతఋతువు</v>
      </c>
      <c r="G20" s="6" t="str">
        <f>IF(encoded!G20="","",VLOOKUP(encoded!G20,maasam!$A$1:$C$12,3,FALSE))</f>
        <v>చైత్రమాసము</v>
      </c>
      <c r="H20" s="6" t="str">
        <f>VLOOKUP(encoded!H20,paksham!$A$1:$C$2,3,FALSE)</f>
        <v>బహుళపక్షం</v>
      </c>
      <c r="I20" s="6" t="str">
        <f>VLOOKUP(encoded!I20,thidhi!$A$1:$C$16,3,FALSE)</f>
        <v>విదియ</v>
      </c>
      <c r="J20" s="8">
        <f>IF(encoded!J20="","",encoded!J20)</f>
        <v>45407.232407407406</v>
      </c>
      <c r="K20" s="8" t="str">
        <f>IF(encoded!K20="","",encoded!K20)</f>
        <v/>
      </c>
      <c r="L20" s="6" t="str">
        <f>IF(encoded!N20="","",VLOOKUP(encoded!N20,nakshatram!$A$1:$C$27,3,FALSE))</f>
        <v>విశాఖ</v>
      </c>
      <c r="M20" s="8">
        <f>IF(encoded!O20="","",encoded!O20)</f>
        <v>45406.992129629631</v>
      </c>
      <c r="N20" s="8" t="str">
        <f>IF(encoded!P21="","",encoded!P21)</f>
        <v>2024-04-27 02:17</v>
      </c>
      <c r="O20" s="9" t="str">
        <f>encoded!T20</f>
        <v>05:42:00</v>
      </c>
      <c r="P20" s="9" t="str">
        <f>encoded!U20</f>
        <v>18:13:00</v>
      </c>
    </row>
    <row r="21" spans="1:16" ht="23" customHeight="1" x14ac:dyDescent="0.35">
      <c r="A21" s="7">
        <f>encoded!A21</f>
        <v>45408</v>
      </c>
      <c r="B21" s="6" t="str">
        <f>CHOOSE(encoded!E21,"January","February","March","April","May","June","July","August","September","October","November","December")</f>
        <v>April</v>
      </c>
      <c r="C21" s="6" t="str">
        <f>CHOOSE(encoded!F21,"Sunday","Monday","Tuesday","Wednesday","Thursday","Friday","Saturday")</f>
        <v>Friday</v>
      </c>
      <c r="D21" s="6" t="str">
        <f>IF(encoded!B21="","",VLOOKUP(encoded!B21,samvathsaram!$A$1:$D$60,3,FALSE))</f>
        <v>క్రోధి నామ సంవత్సరం</v>
      </c>
      <c r="E21" s="6" t="str">
        <f>VLOOKUP(encoded!C21,ayanam!$A$1:$C$2,3,FALSE)</f>
        <v>ఉత్తరాయణం</v>
      </c>
      <c r="F21" s="6" t="str">
        <f>VLOOKUP(encoded!D21,ruthuvu!$A$1:$C$6,3,FALSE)</f>
        <v>వసంతఋతువు</v>
      </c>
      <c r="G21" s="6" t="str">
        <f>IF(encoded!G21="","",VLOOKUP(encoded!G21,maasam!$A$1:$C$12,3,FALSE))</f>
        <v>చైత్రమాసము</v>
      </c>
      <c r="H21" s="6" t="str">
        <f>VLOOKUP(encoded!H21,paksham!$A$1:$C$2,3,FALSE)</f>
        <v>బహుళపక్షం</v>
      </c>
      <c r="I21" s="6" t="str">
        <f>VLOOKUP(encoded!I21,thidhi!$A$1:$C$16,3,FALSE)</f>
        <v>విదియ</v>
      </c>
      <c r="J21" s="8" t="str">
        <f>IF(encoded!J21="","",encoded!J21)</f>
        <v/>
      </c>
      <c r="K21" s="8" t="str">
        <f>IF(encoded!K21="","",encoded!K21)</f>
        <v>2024-04-26 06:25</v>
      </c>
      <c r="L21" s="6" t="str">
        <f>IF(encoded!N21="","",VLOOKUP(encoded!N21,nakshatram!$A$1:$C$27,3,FALSE))</f>
        <v>అనూరాధ</v>
      </c>
      <c r="M21" s="8">
        <f>IF(encoded!O21="","",encoded!O21)</f>
        <v>45408.054629629631</v>
      </c>
      <c r="N21" s="8" t="str">
        <f>IF(encoded!P22="","",encoded!P22)</f>
        <v>2024-04-28 02:47</v>
      </c>
      <c r="O21" s="9" t="str">
        <f>encoded!T21</f>
        <v>05:41:00</v>
      </c>
      <c r="P21" s="9" t="str">
        <f>encoded!U21</f>
        <v>18:13:00</v>
      </c>
    </row>
    <row r="22" spans="1:16" ht="23" customHeight="1" x14ac:dyDescent="0.35">
      <c r="A22" s="7">
        <f>encoded!A22</f>
        <v>45409</v>
      </c>
      <c r="B22" s="6" t="str">
        <f>CHOOSE(encoded!E22,"January","February","March","April","May","June","July","August","September","October","November","December")</f>
        <v>April</v>
      </c>
      <c r="C22" s="6" t="str">
        <f>CHOOSE(encoded!F22,"Sunday","Monday","Tuesday","Wednesday","Thursday","Friday","Saturday")</f>
        <v>Saturday</v>
      </c>
      <c r="D22" s="6" t="str">
        <f>IF(encoded!B22="","",VLOOKUP(encoded!B22,samvathsaram!$A$1:$D$60,3,FALSE))</f>
        <v>క్రోధి నామ సంవత్సరం</v>
      </c>
      <c r="E22" s="6" t="str">
        <f>VLOOKUP(encoded!C22,ayanam!$A$1:$C$2,3,FALSE)</f>
        <v>ఉత్తరాయణం</v>
      </c>
      <c r="F22" s="6" t="str">
        <f>VLOOKUP(encoded!D22,ruthuvu!$A$1:$C$6,3,FALSE)</f>
        <v>వసంతఋతువు</v>
      </c>
      <c r="G22" s="6" t="str">
        <f>IF(encoded!G22="","",VLOOKUP(encoded!G22,maasam!$A$1:$C$12,3,FALSE))</f>
        <v>చైత్రమాసము</v>
      </c>
      <c r="H22" s="6" t="str">
        <f>VLOOKUP(encoded!H22,paksham!$A$1:$C$2,3,FALSE)</f>
        <v>బహుళపక్షం</v>
      </c>
      <c r="I22" s="6" t="str">
        <f>VLOOKUP(encoded!I22,thidhi!$A$1:$C$16,3,FALSE)</f>
        <v>తదియ</v>
      </c>
      <c r="J22" s="8">
        <f>IF(encoded!J22="","",encoded!J22)</f>
        <v>45408.268518518518</v>
      </c>
      <c r="K22" s="8" t="str">
        <f>IF(encoded!K22="","",encoded!K22)</f>
        <v>2024-04-27 06:41</v>
      </c>
      <c r="L22" s="6" t="str">
        <f>IF(encoded!N22="","",VLOOKUP(encoded!N22,nakshatram!$A$1:$C$27,3,FALSE))</f>
        <v>జ్యేష్ఠ</v>
      </c>
      <c r="M22" s="8">
        <f>IF(encoded!O22="","",encoded!O22)</f>
        <v>45409.096296296295</v>
      </c>
      <c r="N22" s="8" t="str">
        <f>IF(encoded!P23="","",encoded!P23)</f>
        <v>2024-04-29 02:49</v>
      </c>
      <c r="O22" s="9" t="str">
        <f>encoded!T22</f>
        <v>05:41:00</v>
      </c>
      <c r="P22" s="9" t="str">
        <f>encoded!U22</f>
        <v>18:13:00</v>
      </c>
    </row>
    <row r="23" spans="1:16" ht="23" customHeight="1" x14ac:dyDescent="0.35">
      <c r="A23" s="7">
        <f>encoded!A23</f>
        <v>45410</v>
      </c>
      <c r="B23" s="6" t="str">
        <f>CHOOSE(encoded!E23,"January","February","March","April","May","June","July","August","September","October","November","December")</f>
        <v>April</v>
      </c>
      <c r="C23" s="6" t="str">
        <f>CHOOSE(encoded!F23,"Sunday","Monday","Tuesday","Wednesday","Thursday","Friday","Saturday")</f>
        <v>Sunday</v>
      </c>
      <c r="D23" s="6" t="str">
        <f>IF(encoded!B23="","",VLOOKUP(encoded!B23,samvathsaram!$A$1:$D$60,3,FALSE))</f>
        <v>క్రోధి నామ సంవత్సరం</v>
      </c>
      <c r="E23" s="6" t="str">
        <f>VLOOKUP(encoded!C23,ayanam!$A$1:$C$2,3,FALSE)</f>
        <v>ఉత్తరాయణం</v>
      </c>
      <c r="F23" s="6" t="str">
        <f>VLOOKUP(encoded!D23,ruthuvu!$A$1:$C$6,3,FALSE)</f>
        <v>వసంతఋతువు</v>
      </c>
      <c r="G23" s="6" t="str">
        <f>IF(encoded!G23="","",VLOOKUP(encoded!G23,maasam!$A$1:$C$12,3,FALSE))</f>
        <v>చైత్రమాసము</v>
      </c>
      <c r="H23" s="6" t="str">
        <f>VLOOKUP(encoded!H23,paksham!$A$1:$C$2,3,FALSE)</f>
        <v>బహుళపక్షం</v>
      </c>
      <c r="I23" s="6" t="str">
        <f>VLOOKUP(encoded!I23,thidhi!$A$1:$C$16,3,FALSE)</f>
        <v>చవితి</v>
      </c>
      <c r="J23" s="8">
        <f>IF(encoded!J23="","",encoded!J23)</f>
        <v>45409.279629629629</v>
      </c>
      <c r="K23" s="8" t="str">
        <f>IF(encoded!K23="","",encoded!K23)</f>
        <v>2024-04-28 06:26</v>
      </c>
      <c r="L23" s="6" t="str">
        <f>IF(encoded!N23="","",VLOOKUP(encoded!N23,nakshatram!$A$1:$C$27,3,FALSE))</f>
        <v>మూల</v>
      </c>
      <c r="M23" s="8">
        <f>IF(encoded!O23="","",encoded!O23)</f>
        <v>45410.117129629631</v>
      </c>
      <c r="N23" s="8" t="str">
        <f>IF(encoded!P24="","",encoded!P24)</f>
        <v>2024-04-30 02:24</v>
      </c>
      <c r="O23" s="9" t="str">
        <f>encoded!T23</f>
        <v>05:40:00</v>
      </c>
      <c r="P23" s="9" t="str">
        <f>encoded!U23</f>
        <v>18:14:00</v>
      </c>
    </row>
    <row r="24" spans="1:16" ht="23" customHeight="1" x14ac:dyDescent="0.35">
      <c r="A24" s="7">
        <f>encoded!A24</f>
        <v>45411</v>
      </c>
      <c r="B24" s="6" t="str">
        <f>CHOOSE(encoded!E24,"January","February","March","April","May","June","July","August","September","October","November","December")</f>
        <v>April</v>
      </c>
      <c r="C24" s="6" t="str">
        <f>CHOOSE(encoded!F24,"Sunday","Monday","Tuesday","Wednesday","Thursday","Friday","Saturday")</f>
        <v>Monday</v>
      </c>
      <c r="D24" s="6" t="str">
        <f>IF(encoded!B24="","",VLOOKUP(encoded!B24,samvathsaram!$A$1:$D$60,3,FALSE))</f>
        <v>క్రోధి నామ సంవత్సరం</v>
      </c>
      <c r="E24" s="6" t="str">
        <f>VLOOKUP(encoded!C24,ayanam!$A$1:$C$2,3,FALSE)</f>
        <v>ఉత్తరాయణం</v>
      </c>
      <c r="F24" s="6" t="str">
        <f>VLOOKUP(encoded!D24,ruthuvu!$A$1:$C$6,3,FALSE)</f>
        <v>వసంతఋతువు</v>
      </c>
      <c r="G24" s="6" t="str">
        <f>IF(encoded!G24="","",VLOOKUP(encoded!G24,maasam!$A$1:$C$12,3,FALSE))</f>
        <v>చైత్రమాసము</v>
      </c>
      <c r="H24" s="6" t="str">
        <f>VLOOKUP(encoded!H24,paksham!$A$1:$C$2,3,FALSE)</f>
        <v>బహుళపక్షం</v>
      </c>
      <c r="I24" s="6" t="str">
        <f>VLOOKUP(encoded!I24,thidhi!$A$1:$C$16,3,FALSE)</f>
        <v>పంచమి</v>
      </c>
      <c r="J24" s="8">
        <f>IF(encoded!J24="","",encoded!J24)</f>
        <v>45410.269212962965</v>
      </c>
      <c r="K24" s="8" t="str">
        <f>IF(encoded!K24="","",encoded!K24)</f>
        <v>2024-04-29 05:42</v>
      </c>
      <c r="L24" s="6" t="str">
        <f>IF(encoded!N24="","",VLOOKUP(encoded!N24,nakshatram!$A$1:$C$27,3,FALSE))</f>
        <v>పూర్వాషాఢ</v>
      </c>
      <c r="M24" s="8">
        <f>IF(encoded!O24="","",encoded!O24)</f>
        <v>45411.118518518517</v>
      </c>
      <c r="N24" s="8" t="str">
        <f>IF(encoded!P25="","",encoded!P25)</f>
        <v>2024-04-30 02:24</v>
      </c>
      <c r="O24" s="9" t="str">
        <f>encoded!T24</f>
        <v>05:40:00</v>
      </c>
      <c r="P24" s="9" t="str">
        <f>encoded!U24</f>
        <v>18:14:00</v>
      </c>
    </row>
    <row r="25" spans="1:16" ht="23" customHeight="1" x14ac:dyDescent="0.35">
      <c r="A25" s="7">
        <f>encoded!A25</f>
        <v>45411</v>
      </c>
      <c r="B25" s="6" t="str">
        <f>CHOOSE(encoded!E25,"January","February","March","April","May","June","July","August","September","October","November","December")</f>
        <v>April</v>
      </c>
      <c r="C25" s="6" t="str">
        <f>CHOOSE(encoded!F25,"Sunday","Monday","Tuesday","Wednesday","Thursday","Friday","Saturday")</f>
        <v>Monday</v>
      </c>
      <c r="D25" s="6" t="str">
        <f>IF(encoded!B25="","",VLOOKUP(encoded!B25,samvathsaram!$A$1:$D$60,3,FALSE))</f>
        <v>క్రోధి నామ సంవత్సరం</v>
      </c>
      <c r="E25" s="6" t="str">
        <f>VLOOKUP(encoded!C25,ayanam!$A$1:$C$2,3,FALSE)</f>
        <v>ఉత్తరాయణం</v>
      </c>
      <c r="F25" s="6" t="str">
        <f>VLOOKUP(encoded!D25,ruthuvu!$A$1:$C$6,3,FALSE)</f>
        <v>వసంతఋతువు</v>
      </c>
      <c r="G25" s="6" t="str">
        <f>IF(encoded!G25="","",VLOOKUP(encoded!G25,maasam!$A$1:$C$12,3,FALSE))</f>
        <v>చైత్రమాసము</v>
      </c>
      <c r="H25" s="6" t="str">
        <f>VLOOKUP(encoded!H25,paksham!$A$1:$C$2,3,FALSE)</f>
        <v>బహుళపక్షం</v>
      </c>
      <c r="I25" s="6" t="str">
        <f>VLOOKUP(encoded!I25,thidhi!$A$1:$C$16,3,FALSE)</f>
        <v>షష్ఠి</v>
      </c>
      <c r="J25" s="8">
        <f>IF(encoded!J25="","",encoded!J25)</f>
        <v>45411.238657407412</v>
      </c>
      <c r="K25" s="8" t="str">
        <f>IF(encoded!K25="","",encoded!K25)</f>
        <v>2024-04-30 04:24</v>
      </c>
      <c r="L25" s="6" t="str">
        <f>IF(encoded!N25="","",VLOOKUP(encoded!N25,nakshatram!$A$1:$C$27,3,FALSE))</f>
        <v>పూర్వాషాఢ</v>
      </c>
      <c r="M25" s="8">
        <f>IF(encoded!O25="","",encoded!O25)</f>
        <v>45411.118518518517</v>
      </c>
      <c r="N25" s="8" t="str">
        <f>IF(encoded!P26="","",encoded!P26)</f>
        <v>2024-05-01 01:36</v>
      </c>
      <c r="O25" s="9" t="str">
        <f>encoded!T25</f>
        <v>05:40:00</v>
      </c>
      <c r="P25" s="9" t="str">
        <f>encoded!U25</f>
        <v>18:14:00</v>
      </c>
    </row>
    <row r="26" spans="1:16" ht="23" customHeight="1" x14ac:dyDescent="0.35">
      <c r="A26" s="7">
        <f>encoded!A26</f>
        <v>45412</v>
      </c>
      <c r="B26" s="6" t="str">
        <f>CHOOSE(encoded!E26,"January","February","March","April","May","June","July","August","September","October","November","December")</f>
        <v>April</v>
      </c>
      <c r="C26" s="6" t="str">
        <f>CHOOSE(encoded!F26,"Sunday","Monday","Tuesday","Wednesday","Thursday","Friday","Saturday")</f>
        <v>Tuesday</v>
      </c>
      <c r="D26" s="6" t="str">
        <f>IF(encoded!B26="","",VLOOKUP(encoded!B26,samvathsaram!$A$1:$D$60,3,FALSE))</f>
        <v>క్రోధి నామ సంవత్సరం</v>
      </c>
      <c r="E26" s="6" t="str">
        <f>VLOOKUP(encoded!C26,ayanam!$A$1:$C$2,3,FALSE)</f>
        <v>ఉత్తరాయణం</v>
      </c>
      <c r="F26" s="6" t="str">
        <f>VLOOKUP(encoded!D26,ruthuvu!$A$1:$C$6,3,FALSE)</f>
        <v>వసంతఋతువు</v>
      </c>
      <c r="G26" s="6" t="str">
        <f>IF(encoded!G26="","",VLOOKUP(encoded!G26,maasam!$A$1:$C$12,3,FALSE))</f>
        <v>చైత్రమాసము</v>
      </c>
      <c r="H26" s="6" t="str">
        <f>VLOOKUP(encoded!H26,paksham!$A$1:$C$2,3,FALSE)</f>
        <v>బహుళపక్షం</v>
      </c>
      <c r="I26" s="6" t="str">
        <f>VLOOKUP(encoded!I26,thidhi!$A$1:$C$16,3,FALSE)</f>
        <v>సప్తమి</v>
      </c>
      <c r="J26" s="8">
        <f>IF(encoded!J26="","",encoded!J26)</f>
        <v>45412.184490740743</v>
      </c>
      <c r="K26" s="8" t="str">
        <f>IF(encoded!K26="","",encoded!K26)</f>
        <v>2024-05-01 02:49</v>
      </c>
      <c r="L26" s="6" t="str">
        <f>IF(encoded!N26="","",VLOOKUP(encoded!N26,nakshatram!$A$1:$C$27,3,FALSE))</f>
        <v>ఉత్తరాషాఢ</v>
      </c>
      <c r="M26" s="8">
        <f>IF(encoded!O26="","",encoded!O26)</f>
        <v>45412.101157407407</v>
      </c>
      <c r="N26" s="8" t="str">
        <f>IF(encoded!P27="","",encoded!P27)</f>
        <v>2024-05-02 00:29</v>
      </c>
      <c r="O26" s="9" t="str">
        <f>encoded!T26</f>
        <v>05:39:00</v>
      </c>
      <c r="P26" s="9" t="str">
        <f>encoded!U26</f>
        <v>18:14:00</v>
      </c>
    </row>
    <row r="27" spans="1:16" ht="23" customHeight="1" x14ac:dyDescent="0.35">
      <c r="A27" s="7">
        <f>encoded!A27</f>
        <v>45413</v>
      </c>
      <c r="B27" s="6" t="str">
        <f>CHOOSE(encoded!E27,"January","February","March","April","May","June","July","August","September","October","November","December")</f>
        <v>May</v>
      </c>
      <c r="C27" s="6" t="str">
        <f>CHOOSE(encoded!F27,"Sunday","Monday","Tuesday","Wednesday","Thursday","Friday","Saturday")</f>
        <v>Wednesday</v>
      </c>
      <c r="D27" s="6" t="str">
        <f>IF(encoded!B27="","",VLOOKUP(encoded!B27,samvathsaram!$A$1:$D$60,3,FALSE))</f>
        <v>క్రోధి నామ సంవత్సరం</v>
      </c>
      <c r="E27" s="6" t="str">
        <f>VLOOKUP(encoded!C27,ayanam!$A$1:$C$2,3,FALSE)</f>
        <v>ఉత్తరాయణం</v>
      </c>
      <c r="F27" s="6" t="str">
        <f>VLOOKUP(encoded!D27,ruthuvu!$A$1:$C$6,3,FALSE)</f>
        <v>వసంతఋతువు</v>
      </c>
      <c r="G27" s="6" t="str">
        <f>IF(encoded!G27="","",VLOOKUP(encoded!G27,maasam!$A$1:$C$12,3,FALSE))</f>
        <v>చైత్రమాసము</v>
      </c>
      <c r="H27" s="6" t="str">
        <f>VLOOKUP(encoded!H27,paksham!$A$1:$C$2,3,FALSE)</f>
        <v>బహుళపక్షం</v>
      </c>
      <c r="I27" s="6" t="str">
        <f>VLOOKUP(encoded!I27,thidhi!$A$1:$C$16,3,FALSE)</f>
        <v>అష్టమి</v>
      </c>
      <c r="J27" s="8">
        <f>IF(encoded!J27="","",encoded!J27)</f>
        <v>45413.118518518517</v>
      </c>
      <c r="K27" s="8" t="str">
        <f>IF(encoded!K27="","",encoded!K27)</f>
        <v>2024-05-02 00:56</v>
      </c>
      <c r="L27" s="6" t="str">
        <f>IF(encoded!N27="","",VLOOKUP(encoded!N27,nakshatram!$A$1:$C$27,3,FALSE))</f>
        <v>శ్రవణం</v>
      </c>
      <c r="M27" s="8">
        <f>IF(encoded!O27="","",encoded!O27)</f>
        <v>45413.067824074074</v>
      </c>
      <c r="N27" s="8" t="str">
        <f>IF(encoded!P28="","",encoded!P28)</f>
        <v>2024-05-02 23:07</v>
      </c>
      <c r="O27" s="9" t="str">
        <f>encoded!T27</f>
        <v>05:39:00</v>
      </c>
      <c r="P27" s="9" t="str">
        <f>encoded!U27</f>
        <v>18:14:00</v>
      </c>
    </row>
    <row r="28" spans="1:16" ht="23" customHeight="1" x14ac:dyDescent="0.35">
      <c r="A28" s="7">
        <f>encoded!A28</f>
        <v>45414</v>
      </c>
      <c r="B28" s="6" t="str">
        <f>CHOOSE(encoded!E28,"January","February","March","April","May","June","July","August","September","October","November","December")</f>
        <v>May</v>
      </c>
      <c r="C28" s="6" t="str">
        <f>CHOOSE(encoded!F28,"Sunday","Monday","Tuesday","Wednesday","Thursday","Friday","Saturday")</f>
        <v>Thursday</v>
      </c>
      <c r="D28" s="6" t="str">
        <f>IF(encoded!B28="","",VLOOKUP(encoded!B28,samvathsaram!$A$1:$D$60,3,FALSE))</f>
        <v>క్రోధి నామ సంవత్సరం</v>
      </c>
      <c r="E28" s="6" t="str">
        <f>VLOOKUP(encoded!C28,ayanam!$A$1:$C$2,3,FALSE)</f>
        <v>ఉత్తరాయణం</v>
      </c>
      <c r="F28" s="6" t="str">
        <f>VLOOKUP(encoded!D28,ruthuvu!$A$1:$C$6,3,FALSE)</f>
        <v>వసంతఋతువు</v>
      </c>
      <c r="G28" s="6" t="str">
        <f>IF(encoded!G28="","",VLOOKUP(encoded!G28,maasam!$A$1:$C$12,3,FALSE))</f>
        <v>చైత్రమాసము</v>
      </c>
      <c r="H28" s="6" t="str">
        <f>VLOOKUP(encoded!H28,paksham!$A$1:$C$2,3,FALSE)</f>
        <v>బహుళపక్షం</v>
      </c>
      <c r="I28" s="6" t="str">
        <f>VLOOKUP(encoded!I28,thidhi!$A$1:$C$16,3,FALSE)</f>
        <v>నవమి</v>
      </c>
      <c r="J28" s="8">
        <f>IF(encoded!J28="","",encoded!J28)</f>
        <v>45414.040046296301</v>
      </c>
      <c r="K28" s="8" t="str">
        <f>IF(encoded!K28="","",encoded!K28)</f>
        <v>2024-05-02 22:47</v>
      </c>
      <c r="L28" s="6" t="str">
        <f>IF(encoded!N28="","",VLOOKUP(encoded!N28,nakshatram!$A$1:$C$27,3,FALSE))</f>
        <v>ధనిష్ఠ</v>
      </c>
      <c r="M28" s="8">
        <f>IF(encoded!O28="","",encoded!O28)</f>
        <v>45414.021296296298</v>
      </c>
      <c r="N28" s="8" t="str">
        <f>IF(encoded!P29="","",encoded!P29)</f>
        <v>2024-05-03 21:34</v>
      </c>
      <c r="O28" s="9" t="str">
        <f>encoded!T28</f>
        <v>05:38:00</v>
      </c>
      <c r="P28" s="9" t="str">
        <f>encoded!U28</f>
        <v>18:15:00</v>
      </c>
    </row>
    <row r="29" spans="1:16" ht="23" customHeight="1" x14ac:dyDescent="0.35">
      <c r="A29" s="7">
        <f>encoded!A29</f>
        <v>45415</v>
      </c>
      <c r="B29" s="6" t="str">
        <f>CHOOSE(encoded!E29,"January","February","March","April","May","June","July","August","September","October","November","December")</f>
        <v>May</v>
      </c>
      <c r="C29" s="6" t="str">
        <f>CHOOSE(encoded!F29,"Sunday","Monday","Tuesday","Wednesday","Thursday","Friday","Saturday")</f>
        <v>Friday</v>
      </c>
      <c r="D29" s="6" t="str">
        <f>IF(encoded!B29="","",VLOOKUP(encoded!B29,samvathsaram!$A$1:$D$60,3,FALSE))</f>
        <v>క్రోధి నామ సంవత్సరం</v>
      </c>
      <c r="E29" s="6" t="str">
        <f>VLOOKUP(encoded!C29,ayanam!$A$1:$C$2,3,FALSE)</f>
        <v>ఉత్తరాయణం</v>
      </c>
      <c r="F29" s="6" t="str">
        <f>VLOOKUP(encoded!D29,ruthuvu!$A$1:$C$6,3,FALSE)</f>
        <v>వసంతఋతువు</v>
      </c>
      <c r="G29" s="6" t="str">
        <f>IF(encoded!G29="","",VLOOKUP(encoded!G29,maasam!$A$1:$C$12,3,FALSE))</f>
        <v>చైత్రమాసము</v>
      </c>
      <c r="H29" s="6" t="str">
        <f>VLOOKUP(encoded!H29,paksham!$A$1:$C$2,3,FALSE)</f>
        <v>బహుళపక్షం</v>
      </c>
      <c r="I29" s="6" t="str">
        <f>VLOOKUP(encoded!I29,thidhi!$A$1:$C$16,3,FALSE)</f>
        <v>దశమి</v>
      </c>
      <c r="J29" s="8">
        <f>IF(encoded!J29="","",encoded!J29)</f>
        <v>45414.950462962966</v>
      </c>
      <c r="K29" s="8" t="str">
        <f>IF(encoded!K29="","",encoded!K29)</f>
        <v>2024-05-03 20:28</v>
      </c>
      <c r="L29" s="6" t="str">
        <f>IF(encoded!N29="","",VLOOKUP(encoded!N29,nakshatram!$A$1:$C$27,3,FALSE))</f>
        <v>శతభిషం</v>
      </c>
      <c r="M29" s="8">
        <f>IF(encoded!O29="","",encoded!O29)</f>
        <v>45414.96435185185</v>
      </c>
      <c r="N29" s="8" t="str">
        <f>IF(encoded!P30="","",encoded!P30)</f>
        <v>2024-05-04 19:55</v>
      </c>
      <c r="O29" s="9" t="str">
        <f>encoded!T29</f>
        <v>05:37:00</v>
      </c>
      <c r="P29" s="9" t="str">
        <f>encoded!U29</f>
        <v>18:15:00</v>
      </c>
    </row>
    <row r="30" spans="1:16" ht="23" customHeight="1" x14ac:dyDescent="0.35">
      <c r="A30" s="7">
        <f>encoded!A30</f>
        <v>45416</v>
      </c>
      <c r="B30" s="6" t="str">
        <f>CHOOSE(encoded!E30,"January","February","March","April","May","June","July","August","September","October","November","December")</f>
        <v>May</v>
      </c>
      <c r="C30" s="6" t="str">
        <f>CHOOSE(encoded!F30,"Sunday","Monday","Tuesday","Wednesday","Thursday","Friday","Saturday")</f>
        <v>Saturday</v>
      </c>
      <c r="D30" s="6" t="str">
        <f>IF(encoded!B30="","",VLOOKUP(encoded!B30,samvathsaram!$A$1:$D$60,3,FALSE))</f>
        <v>క్రోధి నామ సంవత్సరం</v>
      </c>
      <c r="E30" s="6" t="str">
        <f>VLOOKUP(encoded!C30,ayanam!$A$1:$C$2,3,FALSE)</f>
        <v>ఉత్తరాయణం</v>
      </c>
      <c r="F30" s="6" t="str">
        <f>VLOOKUP(encoded!D30,ruthuvu!$A$1:$C$6,3,FALSE)</f>
        <v>వసంతఋతువు</v>
      </c>
      <c r="G30" s="6" t="str">
        <f>IF(encoded!G30="","",VLOOKUP(encoded!G30,maasam!$A$1:$C$12,3,FALSE))</f>
        <v>చైత్రమాసము</v>
      </c>
      <c r="H30" s="6" t="str">
        <f>VLOOKUP(encoded!H30,paksham!$A$1:$C$2,3,FALSE)</f>
        <v>బహుళపక్షం</v>
      </c>
      <c r="I30" s="6" t="str">
        <f>VLOOKUP(encoded!I30,thidhi!$A$1:$C$16,3,FALSE)</f>
        <v>ఏకాదశి</v>
      </c>
      <c r="J30" s="8">
        <f>IF(encoded!J30="","",encoded!J30)</f>
        <v>45415.853935185187</v>
      </c>
      <c r="K30" s="8" t="str">
        <f>IF(encoded!K30="","",encoded!K30)</f>
        <v>2024-05-04 18:04</v>
      </c>
      <c r="L30" s="6" t="str">
        <f>IF(encoded!N30="","",VLOOKUP(encoded!N30,nakshatram!$A$1:$C$27,3,FALSE))</f>
        <v>పూర్వాభాద్ర</v>
      </c>
      <c r="M30" s="8">
        <f>IF(encoded!O30="","",encoded!O30)</f>
        <v>45415.899768518517</v>
      </c>
      <c r="N30" s="8" t="str">
        <f>IF(encoded!P31="","",encoded!P31)</f>
        <v>2024-05-05 18:15</v>
      </c>
      <c r="O30" s="9" t="str">
        <f>encoded!T30</f>
        <v>05:37:00</v>
      </c>
      <c r="P30" s="9" t="str">
        <f>encoded!U30</f>
        <v>18:16:00</v>
      </c>
    </row>
    <row r="31" spans="1:16" ht="23" customHeight="1" x14ac:dyDescent="0.35">
      <c r="A31" s="7">
        <f>encoded!A31</f>
        <v>45417</v>
      </c>
      <c r="B31" s="6" t="str">
        <f>CHOOSE(encoded!E31,"January","February","March","April","May","June","July","August","September","October","November","December")</f>
        <v>May</v>
      </c>
      <c r="C31" s="6" t="str">
        <f>CHOOSE(encoded!F31,"Sunday","Monday","Tuesday","Wednesday","Thursday","Friday","Saturday")</f>
        <v>Sunday</v>
      </c>
      <c r="D31" s="6" t="str">
        <f>IF(encoded!B31="","",VLOOKUP(encoded!B31,samvathsaram!$A$1:$D$60,3,FALSE))</f>
        <v>క్రోధి నామ సంవత్సరం</v>
      </c>
      <c r="E31" s="6" t="str">
        <f>VLOOKUP(encoded!C31,ayanam!$A$1:$C$2,3,FALSE)</f>
        <v>ఉత్తరాయణం</v>
      </c>
      <c r="F31" s="6" t="str">
        <f>VLOOKUP(encoded!D31,ruthuvu!$A$1:$C$6,3,FALSE)</f>
        <v>వసంతఋతువు</v>
      </c>
      <c r="G31" s="6" t="str">
        <f>IF(encoded!G31="","",VLOOKUP(encoded!G31,maasam!$A$1:$C$12,3,FALSE))</f>
        <v>చైత్రమాసము</v>
      </c>
      <c r="H31" s="6" t="str">
        <f>VLOOKUP(encoded!H31,paksham!$A$1:$C$2,3,FALSE)</f>
        <v>బహుళపక్షం</v>
      </c>
      <c r="I31" s="6" t="str">
        <f>VLOOKUP(encoded!I31,thidhi!$A$1:$C$16,3,FALSE)</f>
        <v>ద్వాదశి</v>
      </c>
      <c r="J31" s="8">
        <f>IF(encoded!J31="","",encoded!J31)</f>
        <v>45416.753935185188</v>
      </c>
      <c r="K31" s="8" t="str">
        <f>IF(encoded!K31="","",encoded!K31)</f>
        <v>2024-05-05 15:36</v>
      </c>
      <c r="L31" s="6" t="str">
        <f>IF(encoded!N31="","",VLOOKUP(encoded!N31,nakshatram!$A$1:$C$27,3,FALSE))</f>
        <v>ఉత్తరాభాద్ర</v>
      </c>
      <c r="M31" s="8">
        <f>IF(encoded!O31="","",encoded!O31)</f>
        <v>45416.831018518518</v>
      </c>
      <c r="N31" s="8" t="e">
        <f>IF(encoded!#REF!="","",encoded!#REF!)</f>
        <v>#REF!</v>
      </c>
      <c r="O31" s="9" t="str">
        <f>encoded!T31</f>
        <v>05:36:00</v>
      </c>
      <c r="P31" s="9" t="str">
        <f>encoded!U31</f>
        <v>18:16:00</v>
      </c>
    </row>
    <row r="32" spans="1:16" ht="23" customHeight="1" x14ac:dyDescent="0.35">
      <c r="A32" s="7">
        <f>encoded!A32</f>
        <v>45418</v>
      </c>
      <c r="B32" s="6" t="str">
        <f>CHOOSE(encoded!E32,"January","February","March","April","May","June","July","August","September","October","November","December")</f>
        <v>May</v>
      </c>
      <c r="C32" s="6" t="str">
        <f>CHOOSE(encoded!F32,"Sunday","Monday","Tuesday","Wednesday","Thursday","Friday","Saturday")</f>
        <v>Monday</v>
      </c>
      <c r="D32" s="6" t="str">
        <f>IF(encoded!B32="","",VLOOKUP(encoded!B32,samvathsaram!$A$1:$D$60,3,FALSE))</f>
        <v>క్రోధి నామ సంవత్సరం</v>
      </c>
      <c r="E32" s="6" t="str">
        <f>VLOOKUP(encoded!C32,ayanam!$A$1:$C$2,3,FALSE)</f>
        <v>ఉత్తరాయణం</v>
      </c>
      <c r="F32" s="6" t="str">
        <f>VLOOKUP(encoded!D32,ruthuvu!$A$1:$C$6,3,FALSE)</f>
        <v>వసంతఋతువు</v>
      </c>
      <c r="G32" s="6" t="str">
        <f>IF(encoded!G32="","",VLOOKUP(encoded!G32,maasam!$A$1:$C$12,3,FALSE))</f>
        <v>చైత్రమాసము</v>
      </c>
      <c r="H32" s="6" t="str">
        <f>VLOOKUP(encoded!H32,paksham!$A$1:$C$2,3,FALSE)</f>
        <v>బహుళపక్షం</v>
      </c>
      <c r="I32" s="6" t="str">
        <f>VLOOKUP(encoded!I32,thidhi!$A$1:$C$16,3,FALSE)</f>
        <v>త్రయోదశి</v>
      </c>
      <c r="J32" s="8">
        <f>IF(encoded!J32="","",encoded!J32)</f>
        <v>45417.65115740741</v>
      </c>
      <c r="K32" s="8" t="str">
        <f>IF(encoded!K32="","",encoded!K32)</f>
        <v>2024-05-06 13:14</v>
      </c>
      <c r="L32" s="6" t="str">
        <f>IF(encoded!N32="","",VLOOKUP(encoded!N32,nakshatram!$A$1:$C$27,3,FALSE))</f>
        <v>రేవతి</v>
      </c>
      <c r="M32" s="8">
        <f>IF(encoded!O32="","",encoded!O32)</f>
        <v>45417.761574074073</v>
      </c>
      <c r="N32" s="8" t="str">
        <f>IF(encoded!P32="","",encoded!P32)</f>
        <v>2024-05-06 16:41</v>
      </c>
      <c r="O32" s="9" t="str">
        <f>encoded!T32</f>
        <v>05:36:00</v>
      </c>
      <c r="P32" s="9" t="str">
        <f>encoded!U32</f>
        <v>18:17:00</v>
      </c>
    </row>
    <row r="33" spans="1:16" ht="23" customHeight="1" x14ac:dyDescent="0.35">
      <c r="A33" s="7">
        <f>encoded!A33</f>
        <v>45419</v>
      </c>
      <c r="B33" s="6" t="str">
        <f>CHOOSE(encoded!E33,"January","February","March","April","May","June","July","August","September","October","November","December")</f>
        <v>May</v>
      </c>
      <c r="C33" s="6" t="str">
        <f>CHOOSE(encoded!F33,"Sunday","Monday","Tuesday","Wednesday","Thursday","Friday","Saturday")</f>
        <v>Tuesday</v>
      </c>
      <c r="D33" s="6" t="str">
        <f>IF(encoded!B33="","",VLOOKUP(encoded!B33,samvathsaram!$A$1:$D$60,3,FALSE))</f>
        <v>క్రోధి నామ సంవత్సరం</v>
      </c>
      <c r="E33" s="6" t="str">
        <f>VLOOKUP(encoded!C33,ayanam!$A$1:$C$2,3,FALSE)</f>
        <v>ఉత్తరాయణం</v>
      </c>
      <c r="F33" s="6" t="str">
        <f>VLOOKUP(encoded!D33,ruthuvu!$A$1:$C$6,3,FALSE)</f>
        <v>వసంతఋతువు</v>
      </c>
      <c r="G33" s="6" t="str">
        <f>IF(encoded!G33="","",VLOOKUP(encoded!G33,maasam!$A$1:$C$12,3,FALSE))</f>
        <v>చైత్రమాసము</v>
      </c>
      <c r="H33" s="6" t="str">
        <f>VLOOKUP(encoded!H33,paksham!$A$1:$C$2,3,FALSE)</f>
        <v>బహుళపక్షం</v>
      </c>
      <c r="I33" s="6" t="str">
        <f>VLOOKUP(encoded!I33,thidhi!$A$1:$C$16,3,FALSE)</f>
        <v>చతుర్దశి</v>
      </c>
      <c r="J33" s="8">
        <f>IF(encoded!J33="","",encoded!J33)</f>
        <v>45418.552546296298</v>
      </c>
      <c r="K33" s="8" t="str">
        <f>IF(encoded!K33="","",encoded!K33)</f>
        <v>2024-05-07 10:59</v>
      </c>
      <c r="L33" s="6" t="str">
        <f>IF(encoded!N33="","",VLOOKUP(encoded!N33,nakshatram!$A$1:$C$27,3,FALSE))</f>
        <v>అశ్విని</v>
      </c>
      <c r="M33" s="8">
        <f>IF(encoded!O33="","",encoded!O33)</f>
        <v>45418.696296296301</v>
      </c>
      <c r="N33" s="8" t="str">
        <f>IF(encoded!P33="","",encoded!P33)</f>
        <v>2024-05-07 15:15</v>
      </c>
      <c r="O33" s="9" t="str">
        <f>encoded!T33</f>
        <v>05:35:00</v>
      </c>
      <c r="P33" s="9" t="str">
        <f>encoded!U33</f>
        <v>18:17:00</v>
      </c>
    </row>
    <row r="34" spans="1:16" ht="23" customHeight="1" x14ac:dyDescent="0.35">
      <c r="A34" s="7">
        <f>encoded!A34</f>
        <v>45420</v>
      </c>
      <c r="B34" s="6" t="str">
        <f>CHOOSE(encoded!E34,"January","February","March","April","May","June","July","August","September","October","November","December")</f>
        <v>May</v>
      </c>
      <c r="C34" s="6" t="str">
        <f>CHOOSE(encoded!F34,"Sunday","Monday","Tuesday","Wednesday","Thursday","Friday","Saturday")</f>
        <v>Wednesday</v>
      </c>
      <c r="D34" s="6" t="str">
        <f>IF(encoded!B34="","",VLOOKUP(encoded!B34,samvathsaram!$A$1:$D$60,3,FALSE))</f>
        <v>క్రోధి నామ సంవత్సరం</v>
      </c>
      <c r="E34" s="6" t="str">
        <f>VLOOKUP(encoded!C34,ayanam!$A$1:$C$2,3,FALSE)</f>
        <v>ఉత్తరాయణం</v>
      </c>
      <c r="F34" s="6" t="str">
        <f>VLOOKUP(encoded!D34,ruthuvu!$A$1:$C$6,3,FALSE)</f>
        <v>వసంతఋతువు</v>
      </c>
      <c r="G34" s="6" t="str">
        <f>IF(encoded!G34="","",VLOOKUP(encoded!G34,maasam!$A$1:$C$12,3,FALSE))</f>
        <v>చైత్రమాసము</v>
      </c>
      <c r="H34" s="6" t="str">
        <f>VLOOKUP(encoded!H34,paksham!$A$1:$C$2,3,FALSE)</f>
        <v>బహుళపక్షం</v>
      </c>
      <c r="I34" s="6" t="str">
        <f>VLOOKUP(encoded!I34,thidhi!$A$1:$C$16,3,FALSE)</f>
        <v>అమావాస్య</v>
      </c>
      <c r="J34" s="8">
        <f>IF(encoded!J34="","",encoded!J34)</f>
        <v>45419.458796296298</v>
      </c>
      <c r="K34" s="8" t="str">
        <f>IF(encoded!K34="","",encoded!K34)</f>
        <v>2024-05-08 08:56</v>
      </c>
      <c r="L34" s="6" t="str">
        <f>IF(encoded!N34="","",VLOOKUP(encoded!N34,nakshatram!$A$1:$C$27,3,FALSE))</f>
        <v>భరణి</v>
      </c>
      <c r="M34" s="8">
        <f>IF(encoded!O34="","",encoded!O34)</f>
        <v>45419.636574074073</v>
      </c>
      <c r="N34" s="8" t="str">
        <f>IF(encoded!P34="","",encoded!P34)</f>
        <v>2024-05-08 14:02</v>
      </c>
      <c r="O34" s="9" t="str">
        <f>encoded!T34</f>
        <v>05:35:00</v>
      </c>
      <c r="P34" s="9" t="str">
        <f>encoded!U34</f>
        <v>18:17:00</v>
      </c>
    </row>
    <row r="35" spans="1:16" ht="23" customHeight="1" x14ac:dyDescent="0.35">
      <c r="A35" s="7">
        <f>encoded!A35</f>
        <v>45421</v>
      </c>
      <c r="B35" s="6" t="str">
        <f>CHOOSE(encoded!E35,"January","February","March","April","May","June","July","August","September","October","November","December")</f>
        <v>May</v>
      </c>
      <c r="C35" s="6" t="str">
        <f>CHOOSE(encoded!F35,"Sunday","Monday","Tuesday","Wednesday","Thursday","Friday","Saturday")</f>
        <v>Thursday</v>
      </c>
      <c r="D35" s="6" t="str">
        <f>IF(encoded!B35="","",VLOOKUP(encoded!B35,samvathsaram!$A$1:$D$60,3,FALSE))</f>
        <v>క్రోధి నామ సంవత్సరం</v>
      </c>
      <c r="E35" s="6" t="str">
        <f>VLOOKUP(encoded!C35,ayanam!$A$1:$C$2,3,FALSE)</f>
        <v>ఉత్తరాయణం</v>
      </c>
      <c r="F35" s="6" t="str">
        <f>VLOOKUP(encoded!D35,ruthuvu!$A$1:$C$6,3,FALSE)</f>
        <v>వసంతఋతువు</v>
      </c>
      <c r="G35" s="6" t="str">
        <f>IF(encoded!G35="","",VLOOKUP(encoded!G35,maasam!$A$1:$C$12,3,FALSE))</f>
        <v>వైశాఖమాసము</v>
      </c>
      <c r="H35" s="6" t="str">
        <f>VLOOKUP(encoded!H35,paksham!$A$1:$C$2,3,FALSE)</f>
        <v>శుక్లపక్షం</v>
      </c>
      <c r="I35" s="6" t="str">
        <f>VLOOKUP(encoded!I35,thidhi!$A$1:$C$16,3,FALSE)</f>
        <v>పాడ్యమి</v>
      </c>
      <c r="J35" s="8">
        <f>IF(encoded!J35="","",encoded!J35)</f>
        <v>45420.373379629629</v>
      </c>
      <c r="K35" s="8" t="str">
        <f>IF(encoded!K35="","",encoded!K35)</f>
        <v>2024-05-09 07:09</v>
      </c>
      <c r="L35" s="6" t="str">
        <f>IF(encoded!N35="","",VLOOKUP(encoded!N35,nakshatram!$A$1:$C$27,3,FALSE))</f>
        <v>కృత్తిక</v>
      </c>
      <c r="M35" s="8">
        <f>IF(encoded!O35="","",encoded!O35)</f>
        <v>45420.585879629631</v>
      </c>
      <c r="N35" s="8" t="str">
        <f>IF(encoded!P35="","",encoded!P35)</f>
        <v>2024-05-09 13:06</v>
      </c>
      <c r="O35" s="9" t="str">
        <f>encoded!T35</f>
        <v>05:34:00</v>
      </c>
      <c r="P35" s="9" t="str">
        <f>encoded!U35</f>
        <v>18:17:00</v>
      </c>
    </row>
    <row r="36" spans="1:16" ht="23" customHeight="1" x14ac:dyDescent="0.35">
      <c r="A36" s="7">
        <f>encoded!A36</f>
        <v>45422</v>
      </c>
      <c r="B36" s="6" t="str">
        <f>CHOOSE(encoded!E36,"January","February","March","April","May","June","July","August","September","October","November","December")</f>
        <v>May</v>
      </c>
      <c r="C36" s="6" t="str">
        <f>CHOOSE(encoded!F36,"Sunday","Monday","Tuesday","Wednesday","Thursday","Friday","Saturday")</f>
        <v>Friday</v>
      </c>
      <c r="D36" s="6" t="str">
        <f>IF(encoded!B36="","",VLOOKUP(encoded!B36,samvathsaram!$A$1:$D$60,3,FALSE))</f>
        <v>క్రోధి నామ సంవత్సరం</v>
      </c>
      <c r="E36" s="6" t="str">
        <f>VLOOKUP(encoded!C36,ayanam!$A$1:$C$2,3,FALSE)</f>
        <v>ఉత్తరాయణం</v>
      </c>
      <c r="F36" s="6" t="str">
        <f>VLOOKUP(encoded!D36,ruthuvu!$A$1:$C$6,3,FALSE)</f>
        <v>వసంతఋతువు</v>
      </c>
      <c r="G36" s="6" t="str">
        <f>IF(encoded!G36="","",VLOOKUP(encoded!G36,maasam!$A$1:$C$12,3,FALSE))</f>
        <v>వైశాఖమాసము</v>
      </c>
      <c r="H36" s="6" t="str">
        <f>VLOOKUP(encoded!H36,paksham!$A$1:$C$2,3,FALSE)</f>
        <v>శుక్లపక్షం</v>
      </c>
      <c r="I36" s="6" t="str">
        <f>VLOOKUP(encoded!I36,thidhi!$A$1:$C$16,3,FALSE)</f>
        <v>విదియ</v>
      </c>
      <c r="J36" s="8">
        <f>IF(encoded!J36="","",encoded!J36)</f>
        <v>45421.299074074079</v>
      </c>
      <c r="K36" s="8" t="str">
        <f>IF(encoded!K36="","",encoded!K36)</f>
        <v>2024-05-10 05:45</v>
      </c>
      <c r="L36" s="6" t="str">
        <f>IF(encoded!N36="","",VLOOKUP(encoded!N36,nakshatram!$A$1:$C$27,3,FALSE))</f>
        <v>రోహిణి</v>
      </c>
      <c r="M36" s="8">
        <f>IF(encoded!O36="","",encoded!O36)</f>
        <v>45421.546990740739</v>
      </c>
      <c r="N36" s="8" t="str">
        <f>IF(encoded!P36="","",encoded!P36)</f>
        <v>2024-05-10 12:35</v>
      </c>
      <c r="O36" s="9" t="str">
        <f>encoded!T36</f>
        <v>05:34:00</v>
      </c>
      <c r="P36" s="9" t="str">
        <f>encoded!U36</f>
        <v>18:17:00</v>
      </c>
    </row>
    <row r="37" spans="1:16" ht="23" customHeight="1" x14ac:dyDescent="0.35">
      <c r="A37" s="7">
        <f>encoded!A37</f>
        <v>45422</v>
      </c>
      <c r="B37" s="6" t="str">
        <f>CHOOSE(encoded!E37,"January","February","March","April","May","June","July","August","September","October","November","December")</f>
        <v>May</v>
      </c>
      <c r="C37" s="6" t="str">
        <f>CHOOSE(encoded!F37,"Sunday","Monday","Tuesday","Wednesday","Thursday","Friday","Saturday")</f>
        <v>Friday</v>
      </c>
      <c r="D37" s="6" t="str">
        <f>IF(encoded!B37="","",VLOOKUP(encoded!B37,samvathsaram!$A$1:$D$60,3,FALSE))</f>
        <v>క్రోధి నామ సంవత్సరం</v>
      </c>
      <c r="E37" s="6" t="str">
        <f>VLOOKUP(encoded!C37,ayanam!$A$1:$C$2,3,FALSE)</f>
        <v>ఉత్తరాయణం</v>
      </c>
      <c r="F37" s="6" t="str">
        <f>VLOOKUP(encoded!D37,ruthuvu!$A$1:$C$6,3,FALSE)</f>
        <v>వసంతఋతువు</v>
      </c>
      <c r="G37" s="6" t="str">
        <f>IF(encoded!G37="","",VLOOKUP(encoded!G37,maasam!$A$1:$C$12,3,FALSE))</f>
        <v>వైశాఖమాసము</v>
      </c>
      <c r="H37" s="6" t="str">
        <f>VLOOKUP(encoded!H37,paksham!$A$1:$C$2,3,FALSE)</f>
        <v>శుక్లపక్షం</v>
      </c>
      <c r="I37" s="6" t="str">
        <f>VLOOKUP(encoded!I37,thidhi!$A$1:$C$16,3,FALSE)</f>
        <v>తదియ</v>
      </c>
      <c r="J37" s="8">
        <f>IF(encoded!J37="","",encoded!J37)</f>
        <v>45422.240740740745</v>
      </c>
      <c r="K37" s="8" t="str">
        <f>IF(encoded!K37="","",encoded!K37)</f>
        <v>2024-05-11 04:55</v>
      </c>
      <c r="L37" s="6" t="str">
        <f>IF(encoded!N37="","",VLOOKUP(encoded!N37,nakshatram!$A$1:$C$27,3,FALSE))</f>
        <v>రోహిణి</v>
      </c>
      <c r="M37" s="8">
        <f>IF(encoded!O37="","",encoded!O37)</f>
        <v>45421.546990740739</v>
      </c>
      <c r="N37" s="8" t="str">
        <f>IF(encoded!P37="","",encoded!P37)</f>
        <v>2024-05-10 12:35</v>
      </c>
      <c r="O37" s="9" t="str">
        <f>encoded!T37</f>
        <v>05:34:00</v>
      </c>
      <c r="P37" s="9" t="str">
        <f>encoded!U37</f>
        <v>18:17:00</v>
      </c>
    </row>
    <row r="38" spans="1:16" ht="23" customHeight="1" x14ac:dyDescent="0.35">
      <c r="A38" s="7">
        <f>encoded!A38</f>
        <v>45423</v>
      </c>
      <c r="B38" s="6" t="str">
        <f>CHOOSE(encoded!E38,"January","February","March","April","May","June","July","August","September","October","November","December")</f>
        <v>May</v>
      </c>
      <c r="C38" s="6" t="str">
        <f>CHOOSE(encoded!F38,"Sunday","Monday","Tuesday","Wednesday","Thursday","Friday","Saturday")</f>
        <v>Saturday</v>
      </c>
      <c r="D38" s="6" t="str">
        <f>IF(encoded!B38="","",VLOOKUP(encoded!B38,samvathsaram!$A$1:$D$60,3,FALSE))</f>
        <v>క్రోధి నామ సంవత్సరం</v>
      </c>
      <c r="E38" s="6" t="str">
        <f>VLOOKUP(encoded!C38,ayanam!$A$1:$C$2,3,FALSE)</f>
        <v>ఉత్తరాయణం</v>
      </c>
      <c r="F38" s="6" t="str">
        <f>VLOOKUP(encoded!D38,ruthuvu!$A$1:$C$6,3,FALSE)</f>
        <v>వసంతఋతువు</v>
      </c>
      <c r="G38" s="6" t="str">
        <f>IF(encoded!G38="","",VLOOKUP(encoded!G38,maasam!$A$1:$C$12,3,FALSE))</f>
        <v>వైశాఖమాసము</v>
      </c>
      <c r="H38" s="6" t="str">
        <f>VLOOKUP(encoded!H38,paksham!$A$1:$C$2,3,FALSE)</f>
        <v>శుక్లపక్షం</v>
      </c>
      <c r="I38" s="6" t="str">
        <f>VLOOKUP(encoded!I38,thidhi!$A$1:$C$16,3,FALSE)</f>
        <v>చవితి</v>
      </c>
      <c r="J38" s="8">
        <f>IF(encoded!J38="","",encoded!J38)</f>
        <v>45423.206018518518</v>
      </c>
      <c r="K38" s="8" t="str">
        <f>IF(encoded!K38="","",encoded!K38)</f>
        <v>2024-05-12 04:26</v>
      </c>
      <c r="L38" s="6" t="str">
        <f>IF(encoded!N38="","",VLOOKUP(encoded!N38,nakshatram!$A$1:$C$27,3,FALSE))</f>
        <v>మృగశిర</v>
      </c>
      <c r="M38" s="8">
        <f>IF(encoded!O38="","",encoded!O38)</f>
        <v>45422.525462962964</v>
      </c>
      <c r="N38" s="8" t="str">
        <f>IF(encoded!P38="","",encoded!P38)</f>
        <v>2024-05-11 12:29</v>
      </c>
      <c r="O38" s="9" t="str">
        <f>encoded!T38</f>
        <v>05:34:00</v>
      </c>
      <c r="P38" s="9" t="str">
        <f>encoded!U38</f>
        <v>18:18:00</v>
      </c>
    </row>
    <row r="39" spans="1:16" ht="23" customHeight="1" x14ac:dyDescent="0.35">
      <c r="A39" s="7">
        <f>encoded!A39</f>
        <v>45424</v>
      </c>
      <c r="B39" s="6" t="str">
        <f>CHOOSE(encoded!E39,"January","February","March","April","May","June","July","August","September","October","November","December")</f>
        <v>May</v>
      </c>
      <c r="C39" s="6" t="str">
        <f>CHOOSE(encoded!F39,"Sunday","Monday","Tuesday","Wednesday","Thursday","Friday","Saturday")</f>
        <v>Sunday</v>
      </c>
      <c r="D39" s="6" t="str">
        <f>IF(encoded!B39="","",VLOOKUP(encoded!B39,samvathsaram!$A$1:$D$60,3,FALSE))</f>
        <v>క్రోధి నామ సంవత్సరం</v>
      </c>
      <c r="E39" s="6" t="str">
        <f>VLOOKUP(encoded!C39,ayanam!$A$1:$C$2,3,FALSE)</f>
        <v>ఉత్తరాయణం</v>
      </c>
      <c r="F39" s="6" t="str">
        <f>VLOOKUP(encoded!D39,ruthuvu!$A$1:$C$6,3,FALSE)</f>
        <v>వసంతఋతువు</v>
      </c>
      <c r="G39" s="6" t="str">
        <f>IF(encoded!G39="","",VLOOKUP(encoded!G39,maasam!$A$1:$C$12,3,FALSE))</f>
        <v>వైశాఖమాసము</v>
      </c>
      <c r="H39" s="6" t="str">
        <f>VLOOKUP(encoded!H39,paksham!$A$1:$C$2,3,FALSE)</f>
        <v>శుక్లపక్షం</v>
      </c>
      <c r="I39" s="6" t="str">
        <f>VLOOKUP(encoded!I39,thidhi!$A$1:$C$16,3,FALSE)</f>
        <v>పంచమి</v>
      </c>
      <c r="J39" s="8">
        <f>IF(encoded!J39="","",encoded!J39)</f>
        <v>45424.185879629629</v>
      </c>
      <c r="K39" s="8" t="str">
        <f>IF(encoded!K39="","",encoded!K39)</f>
        <v>2024-05-13 04:26</v>
      </c>
      <c r="L39" s="6" t="str">
        <f>IF(encoded!N39="","",VLOOKUP(encoded!N39,nakshatram!$A$1:$C$27,3,FALSE))</f>
        <v>ఆర్ద్ర</v>
      </c>
      <c r="M39" s="8">
        <f>IF(encoded!O39="","",encoded!O39)</f>
        <v>45423.521296296298</v>
      </c>
      <c r="N39" s="8" t="str">
        <f>IF(encoded!P39="","",encoded!P39)</f>
        <v>2024-05-12 12:52</v>
      </c>
      <c r="O39" s="9" t="str">
        <f>encoded!T39</f>
        <v>05:33:00</v>
      </c>
      <c r="P39" s="9" t="str">
        <f>encoded!U39</f>
        <v>18:19:00</v>
      </c>
    </row>
    <row r="40" spans="1:16" ht="23" customHeight="1" x14ac:dyDescent="0.35">
      <c r="A40" s="7">
        <f>encoded!A40</f>
        <v>45425</v>
      </c>
      <c r="B40" s="6" t="str">
        <f>CHOOSE(encoded!E40,"January","February","March","April","May","June","July","August","September","October","November","December")</f>
        <v>May</v>
      </c>
      <c r="C40" s="6" t="str">
        <f>CHOOSE(encoded!F40,"Sunday","Monday","Tuesday","Wednesday","Thursday","Friday","Saturday")</f>
        <v>Monday</v>
      </c>
      <c r="D40" s="6" t="str">
        <f>IF(encoded!B40="","",VLOOKUP(encoded!B40,samvathsaram!$A$1:$D$60,3,FALSE))</f>
        <v>క్రోధి నామ సంవత్సరం</v>
      </c>
      <c r="E40" s="6" t="str">
        <f>VLOOKUP(encoded!C40,ayanam!$A$1:$C$2,3,FALSE)</f>
        <v>ఉత్తరాయణం</v>
      </c>
      <c r="F40" s="6" t="str">
        <f>VLOOKUP(encoded!D40,ruthuvu!$A$1:$C$6,3,FALSE)</f>
        <v>వసంతఋతువు</v>
      </c>
      <c r="G40" s="6" t="str">
        <f>IF(encoded!G40="","",VLOOKUP(encoded!G40,maasam!$A$1:$C$12,3,FALSE))</f>
        <v>వైశాఖమాసము</v>
      </c>
      <c r="H40" s="6" t="str">
        <f>VLOOKUP(encoded!H40,paksham!$A$1:$C$2,3,FALSE)</f>
        <v>శుక్లపక్షం</v>
      </c>
      <c r="I40" s="6" t="str">
        <f>VLOOKUP(encoded!I40,thidhi!$A$1:$C$16,3,FALSE)</f>
        <v>షష్ఠి</v>
      </c>
      <c r="J40" s="8">
        <f>IF(encoded!J40="","",encoded!J40)</f>
        <v>45425.185879629629</v>
      </c>
      <c r="K40" s="8" t="str">
        <f>IF(encoded!K40="","",encoded!K40)</f>
        <v>2024-05-14 04:56</v>
      </c>
      <c r="L40" s="6" t="str">
        <f>IF(encoded!N40="","",VLOOKUP(encoded!N40,nakshatram!$A$1:$C$27,3,FALSE))</f>
        <v>పునర్వసు</v>
      </c>
      <c r="M40" s="8">
        <f>IF(encoded!O40="","",encoded!O40)</f>
        <v>45424.537268518521</v>
      </c>
      <c r="N40" s="8" t="str">
        <f>IF(encoded!P40="","",encoded!P40)</f>
        <v>2024-05-13 13:44</v>
      </c>
      <c r="O40" s="9" t="str">
        <f>encoded!T40</f>
        <v>05:32:00</v>
      </c>
      <c r="P40" s="9" t="str">
        <f>encoded!U40</f>
        <v>18:19:00</v>
      </c>
    </row>
    <row r="41" spans="1:16" ht="23" customHeight="1" x14ac:dyDescent="0.35">
      <c r="A41" s="7">
        <f>encoded!A41</f>
        <v>45426</v>
      </c>
      <c r="B41" s="6" t="str">
        <f>CHOOSE(encoded!E41,"January","February","March","April","May","June","July","August","September","October","November","December")</f>
        <v>May</v>
      </c>
      <c r="C41" s="6" t="str">
        <f>CHOOSE(encoded!F41,"Sunday","Monday","Tuesday","Wednesday","Thursday","Friday","Saturday")</f>
        <v>Tuesday</v>
      </c>
      <c r="D41" s="6" t="str">
        <f>IF(encoded!B41="","",VLOOKUP(encoded!B41,samvathsaram!$A$1:$D$60,3,FALSE))</f>
        <v>క్రోధి నామ సంవత్సరం</v>
      </c>
      <c r="E41" s="6" t="str">
        <f>VLOOKUP(encoded!C41,ayanam!$A$1:$C$2,3,FALSE)</f>
        <v>ఉత్తరాయణం</v>
      </c>
      <c r="F41" s="6" t="str">
        <f>VLOOKUP(encoded!D41,ruthuvu!$A$1:$C$6,3,FALSE)</f>
        <v>వసంతఋతువు</v>
      </c>
      <c r="G41" s="6" t="str">
        <f>IF(encoded!G41="","",VLOOKUP(encoded!G41,maasam!$A$1:$C$12,3,FALSE))</f>
        <v>వైశాఖమాసము</v>
      </c>
      <c r="H41" s="6" t="str">
        <f>VLOOKUP(encoded!H41,paksham!$A$1:$C$2,3,FALSE)</f>
        <v>శుక్లపక్షం</v>
      </c>
      <c r="I41" s="6" t="str">
        <f>VLOOKUP(encoded!I41,thidhi!$A$1:$C$16,3,FALSE)</f>
        <v>సప్తమి</v>
      </c>
      <c r="J41" s="8">
        <f>IF(encoded!J41="","",encoded!J41)</f>
        <v>45426.206712962965</v>
      </c>
      <c r="K41" s="8" t="str">
        <f>IF(encoded!K41="","",encoded!K41)</f>
        <v/>
      </c>
      <c r="L41" s="6" t="str">
        <f>IF(encoded!N41="","",VLOOKUP(encoded!N41,nakshatram!$A$1:$C$27,3,FALSE))</f>
        <v>పుష్యమి</v>
      </c>
      <c r="M41" s="8">
        <f>IF(encoded!O41="","",encoded!O41)</f>
        <v>45425.573379629634</v>
      </c>
      <c r="N41" s="8" t="str">
        <f>IF(encoded!P41="","",encoded!P41)</f>
        <v>2024-05-14 15:07</v>
      </c>
      <c r="O41" s="9" t="str">
        <f>encoded!T41</f>
        <v>05:32:00</v>
      </c>
      <c r="P41" s="9" t="str">
        <f>encoded!U41</f>
        <v>18:19:00</v>
      </c>
    </row>
    <row r="42" spans="1:16" ht="23" customHeight="1" x14ac:dyDescent="0.35">
      <c r="A42" s="7">
        <f>encoded!A42</f>
        <v>45427</v>
      </c>
      <c r="B42" s="6" t="str">
        <f>CHOOSE(encoded!E42,"January","February","March","April","May","June","July","August","September","October","November","December")</f>
        <v>May</v>
      </c>
      <c r="C42" s="6" t="str">
        <f>CHOOSE(encoded!F42,"Sunday","Monday","Tuesday","Wednesday","Thursday","Friday","Saturday")</f>
        <v>Wednesday</v>
      </c>
      <c r="D42" s="6" t="str">
        <f>IF(encoded!B42="","",VLOOKUP(encoded!B42,samvathsaram!$A$1:$D$60,3,FALSE))</f>
        <v>క్రోధి నామ సంవత్సరం</v>
      </c>
      <c r="E42" s="6" t="str">
        <f>VLOOKUP(encoded!C42,ayanam!$A$1:$C$2,3,FALSE)</f>
        <v>ఉత్తరాయణం</v>
      </c>
      <c r="F42" s="6" t="str">
        <f>VLOOKUP(encoded!D42,ruthuvu!$A$1:$C$6,3,FALSE)</f>
        <v>వసంతఋతువు</v>
      </c>
      <c r="G42" s="6" t="str">
        <f>IF(encoded!G42="","",VLOOKUP(encoded!G42,maasam!$A$1:$C$12,3,FALSE))</f>
        <v>వైశాఖమాసము</v>
      </c>
      <c r="H42" s="6" t="str">
        <f>VLOOKUP(encoded!H42,paksham!$A$1:$C$2,3,FALSE)</f>
        <v>శుక్లపక్షం</v>
      </c>
      <c r="I42" s="6" t="str">
        <f>VLOOKUP(encoded!I42,thidhi!$A$1:$C$16,3,FALSE)</f>
        <v>సప్తమి</v>
      </c>
      <c r="J42" s="8" t="str">
        <f>IF(encoded!J42="","",encoded!J42)</f>
        <v/>
      </c>
      <c r="K42" s="8" t="str">
        <f>IF(encoded!K42="","",encoded!K42)</f>
        <v>2024-05-15 05:51</v>
      </c>
      <c r="L42" s="6" t="str">
        <f>IF(encoded!N42="","",VLOOKUP(encoded!N42,nakshatram!$A$1:$C$27,3,FALSE))</f>
        <v>ఆశ్రేష</v>
      </c>
      <c r="M42" s="8">
        <f>IF(encoded!O42="","",encoded!O42)</f>
        <v>45426.631018518521</v>
      </c>
      <c r="N42" s="8" t="str">
        <f>IF(encoded!P42="","",encoded!P42)</f>
        <v>2024-05-15 16:57</v>
      </c>
      <c r="O42" s="9" t="str">
        <f>encoded!T42</f>
        <v>05:32:00</v>
      </c>
      <c r="P42" s="9" t="str">
        <f>encoded!U42</f>
        <v>18:19:00</v>
      </c>
    </row>
    <row r="43" spans="1:16" ht="23" customHeight="1" x14ac:dyDescent="0.35">
      <c r="A43" s="7">
        <f>encoded!A43</f>
        <v>45428</v>
      </c>
      <c r="B43" s="6" t="str">
        <f>CHOOSE(encoded!E43,"January","February","March","April","May","June","July","August","September","October","November","December")</f>
        <v>May</v>
      </c>
      <c r="C43" s="6" t="str">
        <f>CHOOSE(encoded!F43,"Sunday","Monday","Tuesday","Wednesday","Thursday","Friday","Saturday")</f>
        <v>Thursday</v>
      </c>
      <c r="D43" s="6" t="str">
        <f>IF(encoded!B43="","",VLOOKUP(encoded!B43,samvathsaram!$A$1:$D$60,3,FALSE))</f>
        <v>క్రోధి నామ సంవత్సరం</v>
      </c>
      <c r="E43" s="6" t="str">
        <f>VLOOKUP(encoded!C43,ayanam!$A$1:$C$2,3,FALSE)</f>
        <v>ఉత్తరాయణం</v>
      </c>
      <c r="F43" s="6" t="str">
        <f>VLOOKUP(encoded!D43,ruthuvu!$A$1:$C$6,3,FALSE)</f>
        <v>వసంతఋతువు</v>
      </c>
      <c r="G43" s="6" t="str">
        <f>IF(encoded!G43="","",VLOOKUP(encoded!G43,maasam!$A$1:$C$12,3,FALSE))</f>
        <v>వైశాఖమాసము</v>
      </c>
      <c r="H43" s="6" t="str">
        <f>VLOOKUP(encoded!H43,paksham!$A$1:$C$2,3,FALSE)</f>
        <v>శుక్లపక్షం</v>
      </c>
      <c r="I43" s="6" t="str">
        <f>VLOOKUP(encoded!I43,thidhi!$A$1:$C$16,3,FALSE)</f>
        <v>అష్టమి</v>
      </c>
      <c r="J43" s="8">
        <f>IF(encoded!J43="","",encoded!J43)</f>
        <v>45427.24490740741</v>
      </c>
      <c r="K43" s="8" t="str">
        <f>IF(encoded!K43="","",encoded!K43)</f>
        <v>2024-05-16 07:20</v>
      </c>
      <c r="L43" s="6" t="str">
        <f>IF(encoded!N43="","",VLOOKUP(encoded!N43,nakshatram!$A$1:$C$27,3,FALSE))</f>
        <v>మఘ</v>
      </c>
      <c r="M43" s="8">
        <f>IF(encoded!O43="","",encoded!O43)</f>
        <v>45427.707407407412</v>
      </c>
      <c r="N43" s="8" t="str">
        <f>IF(encoded!P43="","",encoded!P43)</f>
        <v>2024-05-16 19:10</v>
      </c>
      <c r="O43" s="9" t="str">
        <f>encoded!T43</f>
        <v>05:32:00</v>
      </c>
      <c r="P43" s="9" t="str">
        <f>encoded!U43</f>
        <v>18:20:00</v>
      </c>
    </row>
    <row r="44" spans="1:16" ht="23" customHeight="1" x14ac:dyDescent="0.35">
      <c r="A44" s="7">
        <f>encoded!A44</f>
        <v>45429</v>
      </c>
      <c r="B44" s="6" t="str">
        <f>CHOOSE(encoded!E44,"January","February","March","April","May","June","July","August","September","October","November","December")</f>
        <v>May</v>
      </c>
      <c r="C44" s="6" t="str">
        <f>CHOOSE(encoded!F44,"Sunday","Monday","Tuesday","Wednesday","Thursday","Friday","Saturday")</f>
        <v>Friday</v>
      </c>
      <c r="D44" s="6" t="str">
        <f>IF(encoded!B44="","",VLOOKUP(encoded!B44,samvathsaram!$A$1:$D$60,3,FALSE))</f>
        <v>క్రోధి నామ సంవత్సరం</v>
      </c>
      <c r="E44" s="6" t="str">
        <f>VLOOKUP(encoded!C44,ayanam!$A$1:$C$2,3,FALSE)</f>
        <v>ఉత్తరాయణం</v>
      </c>
      <c r="F44" s="6" t="str">
        <f>VLOOKUP(encoded!D44,ruthuvu!$A$1:$C$6,3,FALSE)</f>
        <v>వసంతఋతువు</v>
      </c>
      <c r="G44" s="6" t="str">
        <f>IF(encoded!G44="","",VLOOKUP(encoded!G44,maasam!$A$1:$C$12,3,FALSE))</f>
        <v>వైశాఖమాసము</v>
      </c>
      <c r="H44" s="6" t="str">
        <f>VLOOKUP(encoded!H44,paksham!$A$1:$C$2,3,FALSE)</f>
        <v>శుక్లపక్షం</v>
      </c>
      <c r="I44" s="6" t="str">
        <f>VLOOKUP(encoded!I44,thidhi!$A$1:$C$16,3,FALSE)</f>
        <v>నవమి</v>
      </c>
      <c r="J44" s="8">
        <f>IF(encoded!J44="","",encoded!J44)</f>
        <v>45428.306712962964</v>
      </c>
      <c r="K44" s="8" t="str">
        <f>IF(encoded!K44="","",encoded!K44)</f>
        <v>2024-05-17 09:06</v>
      </c>
      <c r="L44" s="6" t="str">
        <f>IF(encoded!N44="","",VLOOKUP(encoded!N44,nakshatram!$A$1:$C$27,3,FALSE))</f>
        <v>పుబ్బ</v>
      </c>
      <c r="M44" s="8">
        <f>IF(encoded!O44="","",encoded!O44)</f>
        <v>45428.799768518518</v>
      </c>
      <c r="N44" s="8" t="str">
        <f>IF(encoded!P44="","",encoded!P44)</f>
        <v>2024-05-17 21:37</v>
      </c>
      <c r="O44" s="9" t="str">
        <f>encoded!T44</f>
        <v>05:31:00</v>
      </c>
      <c r="P44" s="9" t="str">
        <f>encoded!U44</f>
        <v>18:21:00</v>
      </c>
    </row>
    <row r="45" spans="1:16" ht="23" customHeight="1" x14ac:dyDescent="0.35">
      <c r="A45" s="7">
        <f>encoded!A45</f>
        <v>45430</v>
      </c>
      <c r="B45" s="6" t="str">
        <f>CHOOSE(encoded!E45,"January","February","March","April","May","June","July","August","September","October","November","December")</f>
        <v>May</v>
      </c>
      <c r="C45" s="6" t="str">
        <f>CHOOSE(encoded!F45,"Sunday","Monday","Tuesday","Wednesday","Thursday","Friday","Saturday")</f>
        <v>Saturday</v>
      </c>
      <c r="D45" s="6" t="str">
        <f>IF(encoded!B45="","",VLOOKUP(encoded!B45,samvathsaram!$A$1:$D$60,3,FALSE))</f>
        <v>క్రోధి నామ సంవత్సరం</v>
      </c>
      <c r="E45" s="6" t="str">
        <f>VLOOKUP(encoded!C45,ayanam!$A$1:$C$2,3,FALSE)</f>
        <v>ఉత్తరాయణం</v>
      </c>
      <c r="F45" s="6" t="str">
        <f>VLOOKUP(encoded!D45,ruthuvu!$A$1:$C$6,3,FALSE)</f>
        <v>వసంతఋతువు</v>
      </c>
      <c r="G45" s="6" t="str">
        <f>IF(encoded!G45="","",VLOOKUP(encoded!G45,maasam!$A$1:$C$12,3,FALSE))</f>
        <v>వైశాఖమాసము</v>
      </c>
      <c r="H45" s="6" t="str">
        <f>VLOOKUP(encoded!H45,paksham!$A$1:$C$2,3,FALSE)</f>
        <v>శుక్లపక్షం</v>
      </c>
      <c r="I45" s="6" t="str">
        <f>VLOOKUP(encoded!I45,thidhi!$A$1:$C$16,3,FALSE)</f>
        <v>దశమి</v>
      </c>
      <c r="J45" s="8">
        <f>IF(encoded!J45="","",encoded!J45)</f>
        <v>45429.380324074074</v>
      </c>
      <c r="K45" s="8" t="str">
        <f>IF(encoded!K45="","",encoded!K45)</f>
        <v>2024-05-18 11:06</v>
      </c>
      <c r="L45" s="6" t="str">
        <f>IF(encoded!N45="","",VLOOKUP(encoded!N45,nakshatram!$A$1:$C$27,3,FALSE))</f>
        <v>ఉత్తర</v>
      </c>
      <c r="M45" s="8">
        <f>IF(encoded!O45="","",encoded!O45)</f>
        <v>45429.90185185185</v>
      </c>
      <c r="N45" s="8" t="str">
        <f>IF(encoded!P45="","",encoded!P45)</f>
        <v>2024-05-19 00:14</v>
      </c>
      <c r="O45" s="9" t="str">
        <f>encoded!T45</f>
        <v>05:31:00</v>
      </c>
      <c r="P45" s="9" t="str">
        <f>encoded!U45</f>
        <v>18:21:00</v>
      </c>
    </row>
    <row r="46" spans="1:16" ht="23" customHeight="1" x14ac:dyDescent="0.35">
      <c r="A46" s="7">
        <f>encoded!A46</f>
        <v>45431</v>
      </c>
      <c r="B46" s="6" t="str">
        <f>CHOOSE(encoded!E46,"January","February","March","April","May","June","July","August","September","October","November","December")</f>
        <v>May</v>
      </c>
      <c r="C46" s="6" t="str">
        <f>CHOOSE(encoded!F46,"Sunday","Monday","Tuesday","Wednesday","Thursday","Friday","Saturday")</f>
        <v>Sunday</v>
      </c>
      <c r="D46" s="6" t="str">
        <f>IF(encoded!B46="","",VLOOKUP(encoded!B46,samvathsaram!$A$1:$D$60,3,FALSE))</f>
        <v>క్రోధి నామ సంవత్సరం</v>
      </c>
      <c r="E46" s="6" t="str">
        <f>VLOOKUP(encoded!C46,ayanam!$A$1:$C$2,3,FALSE)</f>
        <v>ఉత్తరాయణం</v>
      </c>
      <c r="F46" s="6" t="str">
        <f>VLOOKUP(encoded!D46,ruthuvu!$A$1:$C$6,3,FALSE)</f>
        <v>వసంతఋతువు</v>
      </c>
      <c r="G46" s="6" t="str">
        <f>IF(encoded!G46="","",VLOOKUP(encoded!G46,maasam!$A$1:$C$12,3,FALSE))</f>
        <v>వైశాఖమాసము</v>
      </c>
      <c r="H46" s="6" t="str">
        <f>VLOOKUP(encoded!H46,paksham!$A$1:$C$2,3,FALSE)</f>
        <v>శుక్లపక్షం</v>
      </c>
      <c r="I46" s="6" t="str">
        <f>VLOOKUP(encoded!I46,thidhi!$A$1:$C$16,3,FALSE)</f>
        <v>ఏకాదశి</v>
      </c>
      <c r="J46" s="8">
        <f>IF(encoded!J46="","",encoded!J46)</f>
        <v>45430.46365740741</v>
      </c>
      <c r="K46" s="8" t="str">
        <f>IF(encoded!K46="","",encoded!K46)</f>
        <v>2024-05-19 13:09</v>
      </c>
      <c r="L46" s="6" t="str">
        <f>IF(encoded!N46="","",VLOOKUP(encoded!N46,nakshatram!$A$1:$C$27,3,FALSE))</f>
        <v>హస్త</v>
      </c>
      <c r="M46" s="8">
        <f>IF(encoded!O46="","",encoded!O46)</f>
        <v>45431.010879629634</v>
      </c>
      <c r="N46" s="8" t="str">
        <f>IF(encoded!P46="","",encoded!P46)</f>
        <v>2024-05-20 02:48</v>
      </c>
      <c r="O46" s="9" t="str">
        <f>encoded!T46</f>
        <v>05:31:00</v>
      </c>
      <c r="P46" s="9" t="str">
        <f>encoded!U46</f>
        <v>18:21:00</v>
      </c>
    </row>
    <row r="47" spans="1:16" ht="23" customHeight="1" x14ac:dyDescent="0.35">
      <c r="A47" s="7">
        <f>encoded!A47</f>
        <v>45432</v>
      </c>
      <c r="B47" s="6" t="str">
        <f>CHOOSE(encoded!E47,"January","February","March","April","May","June","July","August","September","October","November","December")</f>
        <v>May</v>
      </c>
      <c r="C47" s="6" t="str">
        <f>CHOOSE(encoded!F47,"Sunday","Monday","Tuesday","Wednesday","Thursday","Friday","Saturday")</f>
        <v>Monday</v>
      </c>
      <c r="D47" s="6" t="str">
        <f>IF(encoded!B47="","",VLOOKUP(encoded!B47,samvathsaram!$A$1:$D$60,3,FALSE))</f>
        <v>క్రోధి నామ సంవత్సరం</v>
      </c>
      <c r="E47" s="6" t="str">
        <f>VLOOKUP(encoded!C47,ayanam!$A$1:$C$2,3,FALSE)</f>
        <v>ఉత్తరాయణం</v>
      </c>
      <c r="F47" s="6" t="str">
        <f>VLOOKUP(encoded!D47,ruthuvu!$A$1:$C$6,3,FALSE)</f>
        <v>వసంతఋతువు</v>
      </c>
      <c r="G47" s="6" t="str">
        <f>IF(encoded!G47="","",VLOOKUP(encoded!G47,maasam!$A$1:$C$12,3,FALSE))</f>
        <v>వైశాఖమాసము</v>
      </c>
      <c r="H47" s="6" t="str">
        <f>VLOOKUP(encoded!H47,paksham!$A$1:$C$2,3,FALSE)</f>
        <v>శుక్లపక్షం</v>
      </c>
      <c r="I47" s="6" t="str">
        <f>VLOOKUP(encoded!I47,thidhi!$A$1:$C$16,3,FALSE)</f>
        <v>ద్వాదశి</v>
      </c>
      <c r="J47" s="8">
        <f>IF(encoded!J47="","",encoded!J47)</f>
        <v>45431.549074074079</v>
      </c>
      <c r="K47" s="8" t="str">
        <f>IF(encoded!K47="","",encoded!K47)</f>
        <v>2024-05-20 15:00</v>
      </c>
      <c r="L47" s="6" t="str">
        <f>IF(encoded!N47="","",VLOOKUP(encoded!N47,nakshatram!$A$1:$C$27,3,FALSE))</f>
        <v>చిత్ర</v>
      </c>
      <c r="M47" s="8">
        <f>IF(encoded!O47="","",encoded!O47)</f>
        <v>45432.117824074077</v>
      </c>
      <c r="N47" s="8" t="str">
        <f>IF(encoded!P47="","",encoded!P47)</f>
        <v>2024-05-21 05:09</v>
      </c>
      <c r="O47" s="9" t="str">
        <f>encoded!T47</f>
        <v>05:31:00</v>
      </c>
      <c r="P47" s="9" t="str">
        <f>encoded!U47</f>
        <v>18:21:00</v>
      </c>
    </row>
    <row r="48" spans="1:16" ht="23" customHeight="1" x14ac:dyDescent="0.35">
      <c r="A48" s="7">
        <f>encoded!A48</f>
        <v>45433</v>
      </c>
      <c r="B48" s="6" t="str">
        <f>CHOOSE(encoded!E48,"January","February","March","April","May","June","July","August","September","October","November","December")</f>
        <v>May</v>
      </c>
      <c r="C48" s="6" t="str">
        <f>CHOOSE(encoded!F48,"Sunday","Monday","Tuesday","Wednesday","Thursday","Friday","Saturday")</f>
        <v>Tuesday</v>
      </c>
      <c r="D48" s="6" t="str">
        <f>IF(encoded!B48="","",VLOOKUP(encoded!B48,samvathsaram!$A$1:$D$60,3,FALSE))</f>
        <v>క్రోధి నామ సంవత్సరం</v>
      </c>
      <c r="E48" s="6" t="str">
        <f>VLOOKUP(encoded!C48,ayanam!$A$1:$C$2,3,FALSE)</f>
        <v>ఉత్తరాయణం</v>
      </c>
      <c r="F48" s="6" t="str">
        <f>VLOOKUP(encoded!D48,ruthuvu!$A$1:$C$6,3,FALSE)</f>
        <v>వసంతఋతువు</v>
      </c>
      <c r="G48" s="6" t="str">
        <f>IF(encoded!G48="","",VLOOKUP(encoded!G48,maasam!$A$1:$C$12,3,FALSE))</f>
        <v>వైశాఖమాసము</v>
      </c>
      <c r="H48" s="6" t="str">
        <f>VLOOKUP(encoded!H48,paksham!$A$1:$C$2,3,FALSE)</f>
        <v>శుక్లపక్షం</v>
      </c>
      <c r="I48" s="6" t="str">
        <f>VLOOKUP(encoded!I48,thidhi!$A$1:$C$16,3,FALSE)</f>
        <v>త్రయోదశి</v>
      </c>
      <c r="J48" s="8">
        <f>IF(encoded!J48="","",encoded!J48)</f>
        <v>45432.626157407409</v>
      </c>
      <c r="K48" s="8" t="str">
        <f>IF(encoded!K48="","",encoded!K48)</f>
        <v>2024-05-21 16:38</v>
      </c>
      <c r="L48" s="6" t="str">
        <f>IF(encoded!N48="","",VLOOKUP(encoded!N48,nakshatram!$A$1:$C$27,3,FALSE))</f>
        <v>స్వాతి</v>
      </c>
      <c r="M48" s="8">
        <f>IF(encoded!O48="","",encoded!O48)</f>
        <v>45433.215740740743</v>
      </c>
      <c r="N48" s="8" t="str">
        <f>IF(encoded!P48="","",encoded!P48)</f>
        <v/>
      </c>
      <c r="O48" s="9" t="str">
        <f>encoded!T48</f>
        <v>05:30:00</v>
      </c>
      <c r="P48" s="9" t="str">
        <f>encoded!U48</f>
        <v>18:22:00</v>
      </c>
    </row>
    <row r="49" spans="1:16" ht="23" customHeight="1" x14ac:dyDescent="0.35">
      <c r="A49" s="7">
        <f>encoded!A49</f>
        <v>45434</v>
      </c>
      <c r="B49" s="6" t="str">
        <f>CHOOSE(encoded!E49,"January","February","March","April","May","June","July","August","September","October","November","December")</f>
        <v>May</v>
      </c>
      <c r="C49" s="6" t="str">
        <f>CHOOSE(encoded!F49,"Sunday","Monday","Tuesday","Wednesday","Thursday","Friday","Saturday")</f>
        <v>Wednesday</v>
      </c>
      <c r="D49" s="6" t="str">
        <f>IF(encoded!B49="","",VLOOKUP(encoded!B49,samvathsaram!$A$1:$D$60,3,FALSE))</f>
        <v>క్రోధి నామ సంవత్సరం</v>
      </c>
      <c r="E49" s="6" t="str">
        <f>VLOOKUP(encoded!C49,ayanam!$A$1:$C$2,3,FALSE)</f>
        <v>ఉత్తరాయణం</v>
      </c>
      <c r="F49" s="6" t="str">
        <f>VLOOKUP(encoded!D49,ruthuvu!$A$1:$C$6,3,FALSE)</f>
        <v>వసంతఋతువు</v>
      </c>
      <c r="G49" s="6" t="str">
        <f>IF(encoded!G49="","",VLOOKUP(encoded!G49,maasam!$A$1:$C$12,3,FALSE))</f>
        <v>వైశాఖమాసము</v>
      </c>
      <c r="H49" s="6" t="str">
        <f>VLOOKUP(encoded!H49,paksham!$A$1:$C$2,3,FALSE)</f>
        <v>శుక్లపక్షం</v>
      </c>
      <c r="I49" s="6" t="str">
        <f>VLOOKUP(encoded!I49,thidhi!$A$1:$C$16,3,FALSE)</f>
        <v>చతుర్దశి</v>
      </c>
      <c r="J49" s="8">
        <f>IF(encoded!J49="","",encoded!J49)</f>
        <v>45433.694212962968</v>
      </c>
      <c r="K49" s="8" t="str">
        <f>IF(encoded!K49="","",encoded!K49)</f>
        <v>2024-05-22 17:51</v>
      </c>
      <c r="L49" s="6" t="str">
        <f>IF(encoded!N49="","",VLOOKUP(encoded!N49,nakshatram!$A$1:$C$27,3,FALSE))</f>
        <v>స్వాతి</v>
      </c>
      <c r="M49" s="8" t="str">
        <f>IF(encoded!O49="","",encoded!O49)</f>
        <v/>
      </c>
      <c r="N49" s="8" t="str">
        <f>IF(encoded!P49="","",encoded!P49)</f>
        <v>2024-05-22 07:15</v>
      </c>
      <c r="O49" s="9" t="str">
        <f>encoded!T49</f>
        <v>05:30:00</v>
      </c>
      <c r="P49" s="9" t="str">
        <f>encoded!U49</f>
        <v>18:22:00</v>
      </c>
    </row>
    <row r="50" spans="1:16" ht="23" customHeight="1" x14ac:dyDescent="0.35">
      <c r="A50" s="7">
        <f>encoded!A50</f>
        <v>45435</v>
      </c>
      <c r="B50" s="6" t="str">
        <f>CHOOSE(encoded!E50,"January","February","March","April","May","June","July","August","September","October","November","December")</f>
        <v>May</v>
      </c>
      <c r="C50" s="6" t="str">
        <f>CHOOSE(encoded!F50,"Sunday","Monday","Tuesday","Wednesday","Thursday","Friday","Saturday")</f>
        <v>Thursday</v>
      </c>
      <c r="D50" s="6" t="str">
        <f>IF(encoded!B50="","",VLOOKUP(encoded!B50,samvathsaram!$A$1:$D$60,3,FALSE))</f>
        <v>క్రోధి నామ సంవత్సరం</v>
      </c>
      <c r="E50" s="6" t="str">
        <f>VLOOKUP(encoded!C50,ayanam!$A$1:$C$2,3,FALSE)</f>
        <v>ఉత్తరాయణం</v>
      </c>
      <c r="F50" s="6" t="str">
        <f>VLOOKUP(encoded!D50,ruthuvu!$A$1:$C$6,3,FALSE)</f>
        <v>వసంతఋతువు</v>
      </c>
      <c r="G50" s="6" t="str">
        <f>IF(encoded!G50="","",VLOOKUP(encoded!G50,maasam!$A$1:$C$12,3,FALSE))</f>
        <v>వైశాఖమాసము</v>
      </c>
      <c r="H50" s="6" t="str">
        <f>VLOOKUP(encoded!H50,paksham!$A$1:$C$2,3,FALSE)</f>
        <v>శుక్లపక్షం</v>
      </c>
      <c r="I50" s="6" t="str">
        <f>VLOOKUP(encoded!I50,thidhi!$A$1:$C$16,3,FALSE)</f>
        <v>పూర్ణిమ</v>
      </c>
      <c r="J50" s="8">
        <f>IF(encoded!J50="","",encoded!J50)</f>
        <v>45434.74490740741</v>
      </c>
      <c r="K50" s="8" t="str">
        <f>IF(encoded!K50="","",encoded!K50)</f>
        <v>2024-05-23 18:37</v>
      </c>
      <c r="L50" s="6" t="str">
        <f>IF(encoded!N50="","",VLOOKUP(encoded!N50,nakshatram!$A$1:$C$27,3,FALSE))</f>
        <v>విశాఖ</v>
      </c>
      <c r="M50" s="8">
        <f>IF(encoded!O50="","",encoded!O50)</f>
        <v>45434.303240740745</v>
      </c>
      <c r="N50" s="8" t="str">
        <f>IF(encoded!P50="","",encoded!P50)</f>
        <v>2024-05-23 08:52</v>
      </c>
      <c r="O50" s="9" t="str">
        <f>encoded!T50</f>
        <v>05:30:00</v>
      </c>
      <c r="P50" s="9" t="str">
        <f>encoded!U50</f>
        <v>18:23:00</v>
      </c>
    </row>
    <row r="51" spans="1:16" ht="23" customHeight="1" x14ac:dyDescent="0.35">
      <c r="A51" s="7">
        <f>encoded!A51</f>
        <v>45436</v>
      </c>
      <c r="B51" s="6" t="str">
        <f>CHOOSE(encoded!E51,"January","February","March","April","May","June","July","August","September","October","November","December")</f>
        <v>May</v>
      </c>
      <c r="C51" s="6" t="str">
        <f>CHOOSE(encoded!F51,"Sunday","Monday","Tuesday","Wednesday","Thursday","Friday","Saturday")</f>
        <v>Friday</v>
      </c>
      <c r="D51" s="6" t="str">
        <f>IF(encoded!B51="","",VLOOKUP(encoded!B51,samvathsaram!$A$1:$D$60,3,FALSE))</f>
        <v>క్రోధి నామ సంవత్సరం</v>
      </c>
      <c r="E51" s="6" t="str">
        <f>VLOOKUP(encoded!C51,ayanam!$A$1:$C$2,3,FALSE)</f>
        <v>ఉత్తరాయణం</v>
      </c>
      <c r="F51" s="6" t="str">
        <f>VLOOKUP(encoded!D51,ruthuvu!$A$1:$C$6,3,FALSE)</f>
        <v>వసంతఋతువు</v>
      </c>
      <c r="G51" s="6" t="str">
        <f>IF(encoded!G51="","",VLOOKUP(encoded!G51,maasam!$A$1:$C$12,3,FALSE))</f>
        <v>వైశాఖమాసము</v>
      </c>
      <c r="H51" s="6" t="str">
        <f>VLOOKUP(encoded!H51,paksham!$A$1:$C$2,3,FALSE)</f>
        <v>బహుళపక్షం</v>
      </c>
      <c r="I51" s="6" t="str">
        <f>VLOOKUP(encoded!I51,thidhi!$A$1:$C$16,3,FALSE)</f>
        <v>పాడ్యమి</v>
      </c>
      <c r="J51" s="8">
        <f>IF(encoded!J51="","",encoded!J51)</f>
        <v>45435.77685185185</v>
      </c>
      <c r="K51" s="8" t="str">
        <f>IF(encoded!K51="","",encoded!K51)</f>
        <v>2024-05-24 18:52</v>
      </c>
      <c r="L51" s="6" t="str">
        <f>IF(encoded!N51="","",VLOOKUP(encoded!N51,nakshatram!$A$1:$C$27,3,FALSE))</f>
        <v>అనూరాధ</v>
      </c>
      <c r="M51" s="8">
        <f>IF(encoded!O51="","",encoded!O51)</f>
        <v>45435.37060185185</v>
      </c>
      <c r="N51" s="8" t="str">
        <f>IF(encoded!P51="","",encoded!P51)</f>
        <v>2024-05-24 09:58</v>
      </c>
      <c r="O51" s="9" t="str">
        <f>encoded!T51</f>
        <v>05:30:00</v>
      </c>
      <c r="P51" s="9" t="str">
        <f>encoded!U51</f>
        <v>18:23:00</v>
      </c>
    </row>
    <row r="52" spans="1:16" ht="23" customHeight="1" x14ac:dyDescent="0.35">
      <c r="A52" s="7">
        <f>encoded!A52</f>
        <v>45437</v>
      </c>
      <c r="B52" s="6" t="str">
        <f>CHOOSE(encoded!E52,"January","February","March","April","May","June","July","August","September","October","November","December")</f>
        <v>May</v>
      </c>
      <c r="C52" s="6" t="str">
        <f>CHOOSE(encoded!F52,"Sunday","Monday","Tuesday","Wednesday","Thursday","Friday","Saturday")</f>
        <v>Saturday</v>
      </c>
      <c r="D52" s="6" t="str">
        <f>IF(encoded!B52="","",VLOOKUP(encoded!B52,samvathsaram!$A$1:$D$60,3,FALSE))</f>
        <v>క్రోధి నామ సంవత్సరం</v>
      </c>
      <c r="E52" s="6" t="str">
        <f>VLOOKUP(encoded!C52,ayanam!$A$1:$C$2,3,FALSE)</f>
        <v>ఉత్తరాయణం</v>
      </c>
      <c r="F52" s="6" t="str">
        <f>VLOOKUP(encoded!D52,ruthuvu!$A$1:$C$6,3,FALSE)</f>
        <v>వసంతఋతువు</v>
      </c>
      <c r="G52" s="6" t="str">
        <f>IF(encoded!G52="","",VLOOKUP(encoded!G52,maasam!$A$1:$C$12,3,FALSE))</f>
        <v>వైశాఖమాసము</v>
      </c>
      <c r="H52" s="6" t="str">
        <f>VLOOKUP(encoded!H52,paksham!$A$1:$C$2,3,FALSE)</f>
        <v>బహుళపక్షం</v>
      </c>
      <c r="I52" s="6" t="str">
        <f>VLOOKUP(encoded!I52,thidhi!$A$1:$C$16,3,FALSE)</f>
        <v>విదియ</v>
      </c>
      <c r="J52" s="8">
        <f>IF(encoded!J52="","",encoded!J52)</f>
        <v>45436.787268518521</v>
      </c>
      <c r="K52" s="8" t="str">
        <f>IF(encoded!K52="","",encoded!K52)</f>
        <v>2024-05-25 18:37</v>
      </c>
      <c r="L52" s="6" t="str">
        <f>IF(encoded!N52="","",VLOOKUP(encoded!N52,nakshatram!$A$1:$C$27,3,FALSE))</f>
        <v>జ్యేష్ఠ</v>
      </c>
      <c r="M52" s="8">
        <f>IF(encoded!O52="","",encoded!O52)</f>
        <v>45436.416435185187</v>
      </c>
      <c r="N52" s="8" t="str">
        <f>IF(encoded!P52="","",encoded!P52)</f>
        <v>2024-05-25 10:35</v>
      </c>
      <c r="O52" s="9" t="str">
        <f>encoded!T52</f>
        <v>05:30:00</v>
      </c>
      <c r="P52" s="9" t="str">
        <f>encoded!U52</f>
        <v>18:23:00</v>
      </c>
    </row>
    <row r="53" spans="1:16" ht="23" customHeight="1" x14ac:dyDescent="0.35">
      <c r="A53" s="7">
        <f>encoded!A53</f>
        <v>45438</v>
      </c>
      <c r="B53" s="6" t="str">
        <f>CHOOSE(encoded!E53,"January","February","March","April","May","June","July","August","September","October","November","December")</f>
        <v>May</v>
      </c>
      <c r="C53" s="6" t="str">
        <f>CHOOSE(encoded!F53,"Sunday","Monday","Tuesday","Wednesday","Thursday","Friday","Saturday")</f>
        <v>Sunday</v>
      </c>
      <c r="D53" s="6" t="str">
        <f>IF(encoded!B53="","",VLOOKUP(encoded!B53,samvathsaram!$A$1:$D$60,3,FALSE))</f>
        <v>క్రోధి నామ సంవత్సరం</v>
      </c>
      <c r="E53" s="6" t="str">
        <f>VLOOKUP(encoded!C53,ayanam!$A$1:$C$2,3,FALSE)</f>
        <v>ఉత్తరాయణం</v>
      </c>
      <c r="F53" s="6" t="str">
        <f>VLOOKUP(encoded!D53,ruthuvu!$A$1:$C$6,3,FALSE)</f>
        <v>వసంతఋతువు</v>
      </c>
      <c r="G53" s="6" t="str">
        <f>IF(encoded!G53="","",VLOOKUP(encoded!G53,maasam!$A$1:$C$12,3,FALSE))</f>
        <v>వైశాఖమాసము</v>
      </c>
      <c r="H53" s="6" t="str">
        <f>VLOOKUP(encoded!H53,paksham!$A$1:$C$2,3,FALSE)</f>
        <v>బహుళపక్షం</v>
      </c>
      <c r="I53" s="6" t="str">
        <f>VLOOKUP(encoded!I53,thidhi!$A$1:$C$16,3,FALSE)</f>
        <v>తదియ</v>
      </c>
      <c r="J53" s="8">
        <f>IF(encoded!J53="","",encoded!J53)</f>
        <v>45437.77685185185</v>
      </c>
      <c r="K53" s="8" t="str">
        <f>IF(encoded!K53="","",encoded!K53)</f>
        <v>2024-05-26 17:53</v>
      </c>
      <c r="L53" s="6" t="str">
        <f>IF(encoded!N53="","",VLOOKUP(encoded!N53,nakshatram!$A$1:$C$27,3,FALSE))</f>
        <v>మూల</v>
      </c>
      <c r="M53" s="8">
        <f>IF(encoded!O53="","",encoded!O53)</f>
        <v>45437.442129629628</v>
      </c>
      <c r="N53" s="8" t="str">
        <f>IF(encoded!P53="","",encoded!P53)</f>
        <v>2024-05-26 10:44</v>
      </c>
      <c r="O53" s="9" t="str">
        <f>encoded!T53</f>
        <v>05:30:00</v>
      </c>
      <c r="P53" s="9" t="str">
        <f>encoded!U53</f>
        <v>18:23:00</v>
      </c>
    </row>
    <row r="54" spans="1:16" ht="23" customHeight="1" x14ac:dyDescent="0.35">
      <c r="A54" s="7">
        <f>encoded!A54</f>
        <v>45439</v>
      </c>
      <c r="B54" s="6" t="str">
        <f>CHOOSE(encoded!E54,"January","February","March","April","May","June","July","August","September","October","November","December")</f>
        <v>May</v>
      </c>
      <c r="C54" s="6" t="str">
        <f>CHOOSE(encoded!F54,"Sunday","Monday","Tuesday","Wednesday","Thursday","Friday","Saturday")</f>
        <v>Monday</v>
      </c>
      <c r="D54" s="6" t="str">
        <f>IF(encoded!B54="","",VLOOKUP(encoded!B54,samvathsaram!$A$1:$D$60,3,FALSE))</f>
        <v>క్రోధి నామ సంవత్సరం</v>
      </c>
      <c r="E54" s="6" t="str">
        <f>VLOOKUP(encoded!C54,ayanam!$A$1:$C$2,3,FALSE)</f>
        <v>ఉత్తరాయణం</v>
      </c>
      <c r="F54" s="6" t="str">
        <f>VLOOKUP(encoded!D54,ruthuvu!$A$1:$C$6,3,FALSE)</f>
        <v>వసంతఋతువు</v>
      </c>
      <c r="G54" s="6" t="str">
        <f>IF(encoded!G54="","",VLOOKUP(encoded!G54,maasam!$A$1:$C$12,3,FALSE))</f>
        <v>వైశాఖమాసము</v>
      </c>
      <c r="H54" s="6" t="str">
        <f>VLOOKUP(encoded!H54,paksham!$A$1:$C$2,3,FALSE)</f>
        <v>బహుళపక్షం</v>
      </c>
      <c r="I54" s="6" t="str">
        <f>VLOOKUP(encoded!I54,thidhi!$A$1:$C$16,3,FALSE)</f>
        <v>చవితి</v>
      </c>
      <c r="J54" s="8">
        <f>IF(encoded!J54="","",encoded!J54)</f>
        <v>45438.746296296296</v>
      </c>
      <c r="K54" s="8" t="str">
        <f>IF(encoded!K54="","",encoded!K54)</f>
        <v>2024-05-27 16:42</v>
      </c>
      <c r="L54" s="6" t="str">
        <f>IF(encoded!N54="","",VLOOKUP(encoded!N54,nakshatram!$A$1:$C$27,3,FALSE))</f>
        <v>పూర్వాషాఢ</v>
      </c>
      <c r="M54" s="8">
        <f>IF(encoded!O54="","",encoded!O54)</f>
        <v>45438.448379629634</v>
      </c>
      <c r="N54" s="8" t="str">
        <f>IF(encoded!P54="","",encoded!P54)</f>
        <v>2024-05-27 10:25</v>
      </c>
      <c r="O54" s="9" t="str">
        <f>encoded!T54</f>
        <v>05:29:00</v>
      </c>
      <c r="P54" s="9" t="str">
        <f>encoded!U54</f>
        <v>18:24:00</v>
      </c>
    </row>
    <row r="55" spans="1:16" ht="23" customHeight="1" x14ac:dyDescent="0.35">
      <c r="A55" s="7">
        <f>encoded!A55</f>
        <v>45440</v>
      </c>
      <c r="B55" s="6" t="str">
        <f>CHOOSE(encoded!E55,"January","February","March","April","May","June","July","August","September","October","November","December")</f>
        <v>May</v>
      </c>
      <c r="C55" s="6" t="str">
        <f>CHOOSE(encoded!F55,"Sunday","Monday","Tuesday","Wednesday","Thursday","Friday","Saturday")</f>
        <v>Tuesday</v>
      </c>
      <c r="D55" s="6" t="str">
        <f>IF(encoded!B55="","",VLOOKUP(encoded!B55,samvathsaram!$A$1:$D$60,3,FALSE))</f>
        <v>క్రోధి నామ సంవత్సరం</v>
      </c>
      <c r="E55" s="6" t="str">
        <f>VLOOKUP(encoded!C55,ayanam!$A$1:$C$2,3,FALSE)</f>
        <v>ఉత్తరాయణం</v>
      </c>
      <c r="F55" s="6" t="str">
        <f>VLOOKUP(encoded!D55,ruthuvu!$A$1:$C$6,3,FALSE)</f>
        <v>వసంతఋతువు</v>
      </c>
      <c r="G55" s="6" t="str">
        <f>IF(encoded!G55="","",VLOOKUP(encoded!G55,maasam!$A$1:$C$12,3,FALSE))</f>
        <v>వైశాఖమాసము</v>
      </c>
      <c r="H55" s="6" t="str">
        <f>VLOOKUP(encoded!H55,paksham!$A$1:$C$2,3,FALSE)</f>
        <v>బహుళపక్షం</v>
      </c>
      <c r="I55" s="6" t="str">
        <f>VLOOKUP(encoded!I55,thidhi!$A$1:$C$16,3,FALSE)</f>
        <v>పంచమి</v>
      </c>
      <c r="J55" s="8">
        <f>IF(encoded!J55="","",encoded!J55)</f>
        <v>45439.69699074074</v>
      </c>
      <c r="K55" s="8" t="str">
        <f>IF(encoded!K55="","",encoded!K55)</f>
        <v>2024-05-28 15:09</v>
      </c>
      <c r="L55" s="6" t="str">
        <f>IF(encoded!N55="","",VLOOKUP(encoded!N55,nakshatram!$A$1:$C$27,3,FALSE))</f>
        <v>ఉత్తరాషాఢ</v>
      </c>
      <c r="M55" s="8">
        <f>IF(encoded!O55="","",encoded!O55)</f>
        <v>45439.43518518519</v>
      </c>
      <c r="N55" s="8" t="str">
        <f>IF(encoded!P55="","",encoded!P55)</f>
        <v>2024-05-28 09:43</v>
      </c>
      <c r="O55" s="9" t="str">
        <f>encoded!T55</f>
        <v>05:29:00</v>
      </c>
      <c r="P55" s="9" t="str">
        <f>encoded!U55</f>
        <v>18:25:00</v>
      </c>
    </row>
    <row r="56" spans="1:16" ht="23" customHeight="1" x14ac:dyDescent="0.35">
      <c r="A56" s="7">
        <f>encoded!A56</f>
        <v>45441</v>
      </c>
      <c r="B56" s="6" t="str">
        <f>CHOOSE(encoded!E56,"January","February","March","April","May","June","July","August","September","October","November","December")</f>
        <v>May</v>
      </c>
      <c r="C56" s="6" t="str">
        <f>CHOOSE(encoded!F56,"Sunday","Monday","Tuesday","Wednesday","Thursday","Friday","Saturday")</f>
        <v>Wednesday</v>
      </c>
      <c r="D56" s="6" t="str">
        <f>IF(encoded!B56="","",VLOOKUP(encoded!B56,samvathsaram!$A$1:$D$60,3,FALSE))</f>
        <v>క్రోధి నామ సంవత్సరం</v>
      </c>
      <c r="E56" s="6" t="str">
        <f>VLOOKUP(encoded!C56,ayanam!$A$1:$C$2,3,FALSE)</f>
        <v>ఉత్తరాయణం</v>
      </c>
      <c r="F56" s="6" t="str">
        <f>VLOOKUP(encoded!D56,ruthuvu!$A$1:$C$6,3,FALSE)</f>
        <v>వసంతఋతువు</v>
      </c>
      <c r="G56" s="6" t="str">
        <f>IF(encoded!G56="","",VLOOKUP(encoded!G56,maasam!$A$1:$C$12,3,FALSE))</f>
        <v>వైశాఖమాసము</v>
      </c>
      <c r="H56" s="6" t="str">
        <f>VLOOKUP(encoded!H56,paksham!$A$1:$C$2,3,FALSE)</f>
        <v>బహుళపక్షం</v>
      </c>
      <c r="I56" s="6" t="str">
        <f>VLOOKUP(encoded!I56,thidhi!$A$1:$C$16,3,FALSE)</f>
        <v>షష్ఠి</v>
      </c>
      <c r="J56" s="8">
        <f>IF(encoded!J56="","",encoded!J56)</f>
        <v>45440.632407407407</v>
      </c>
      <c r="K56" s="8" t="str">
        <f>IF(encoded!K56="","",encoded!K56)</f>
        <v>2024-05-29 13:16</v>
      </c>
      <c r="L56" s="6" t="str">
        <f>IF(encoded!N56="","",VLOOKUP(encoded!N56,nakshatram!$A$1:$C$27,3,FALSE))</f>
        <v>శ్రవణం</v>
      </c>
      <c r="M56" s="8">
        <f>IF(encoded!O56="","",encoded!O56)</f>
        <v>45440.406018518523</v>
      </c>
      <c r="N56" s="8" t="str">
        <f>IF(encoded!P56="","",encoded!P56)</f>
        <v>2024-05-29 08:40</v>
      </c>
      <c r="O56" s="9" t="str">
        <f>encoded!T56</f>
        <v>05:29:00</v>
      </c>
      <c r="P56" s="9" t="str">
        <f>encoded!U56</f>
        <v>18:25:00</v>
      </c>
    </row>
    <row r="57" spans="1:16" ht="23" customHeight="1" x14ac:dyDescent="0.35">
      <c r="A57" s="7">
        <f>encoded!A57</f>
        <v>45442</v>
      </c>
      <c r="B57" s="6" t="str">
        <f>CHOOSE(encoded!E57,"January","February","March","April","May","June","July","August","September","October","November","December")</f>
        <v>May</v>
      </c>
      <c r="C57" s="6" t="str">
        <f>CHOOSE(encoded!F57,"Sunday","Monday","Tuesday","Wednesday","Thursday","Friday","Saturday")</f>
        <v>Thursday</v>
      </c>
      <c r="D57" s="6" t="str">
        <f>IF(encoded!B57="","",VLOOKUP(encoded!B57,samvathsaram!$A$1:$D$60,3,FALSE))</f>
        <v>క్రోధి నామ సంవత్సరం</v>
      </c>
      <c r="E57" s="6" t="str">
        <f>VLOOKUP(encoded!C57,ayanam!$A$1:$C$2,3,FALSE)</f>
        <v>ఉత్తరాయణం</v>
      </c>
      <c r="F57" s="6" t="str">
        <f>VLOOKUP(encoded!D57,ruthuvu!$A$1:$C$6,3,FALSE)</f>
        <v>వసంతఋతువు</v>
      </c>
      <c r="G57" s="6" t="str">
        <f>IF(encoded!G57="","",VLOOKUP(encoded!G57,maasam!$A$1:$C$12,3,FALSE))</f>
        <v>వైశాఖమాసము</v>
      </c>
      <c r="H57" s="6" t="str">
        <f>VLOOKUP(encoded!H57,paksham!$A$1:$C$2,3,FALSE)</f>
        <v>బహుళపక్షం</v>
      </c>
      <c r="I57" s="6" t="str">
        <f>VLOOKUP(encoded!I57,thidhi!$A$1:$C$16,3,FALSE)</f>
        <v>సప్తమి</v>
      </c>
      <c r="J57" s="8">
        <f>IF(encoded!J57="","",encoded!J57)</f>
        <v>45441.553935185184</v>
      </c>
      <c r="K57" s="8" t="str">
        <f>IF(encoded!K57="","",encoded!K57)</f>
        <v>2024-05-30 11:07</v>
      </c>
      <c r="L57" s="6" t="str">
        <f>IF(encoded!N57="","",VLOOKUP(encoded!N57,nakshatram!$A$1:$C$27,3,FALSE))</f>
        <v>ధనిష్ఠ</v>
      </c>
      <c r="M57" s="8">
        <f>IF(encoded!O57="","",encoded!O57)</f>
        <v>45441.362268518518</v>
      </c>
      <c r="N57" s="8" t="str">
        <f>IF(encoded!P57="","",encoded!P57)</f>
        <v>2024-05-30 07:20</v>
      </c>
      <c r="O57" s="9" t="str">
        <f>encoded!T57</f>
        <v>05:29:00</v>
      </c>
      <c r="P57" s="9" t="str">
        <f>encoded!U57</f>
        <v>18:26:00</v>
      </c>
    </row>
    <row r="58" spans="1:16" ht="23" customHeight="1" x14ac:dyDescent="0.35">
      <c r="A58" s="7">
        <f>encoded!A58</f>
        <v>45443</v>
      </c>
      <c r="B58" s="6" t="str">
        <f>CHOOSE(encoded!E58,"January","February","March","April","May","June","July","August","September","October","November","December")</f>
        <v>May</v>
      </c>
      <c r="C58" s="6" t="str">
        <f>CHOOSE(encoded!F58,"Sunday","Monday","Tuesday","Wednesday","Thursday","Friday","Saturday")</f>
        <v>Friday</v>
      </c>
      <c r="D58" s="6" t="str">
        <f>IF(encoded!B58="","",VLOOKUP(encoded!B58,samvathsaram!$A$1:$D$60,3,FALSE))</f>
        <v>క్రోధి నామ సంవత్సరం</v>
      </c>
      <c r="E58" s="6" t="str">
        <f>VLOOKUP(encoded!C58,ayanam!$A$1:$C$2,3,FALSE)</f>
        <v>ఉత్తరాయణం</v>
      </c>
      <c r="F58" s="6" t="str">
        <f>VLOOKUP(encoded!D58,ruthuvu!$A$1:$C$6,3,FALSE)</f>
        <v>వసంతఋతువు</v>
      </c>
      <c r="G58" s="6" t="str">
        <f>IF(encoded!G58="","",VLOOKUP(encoded!G58,maasam!$A$1:$C$12,3,FALSE))</f>
        <v>వైశాఖమాసము</v>
      </c>
      <c r="H58" s="6" t="str">
        <f>VLOOKUP(encoded!H58,paksham!$A$1:$C$2,3,FALSE)</f>
        <v>బహుళపక్షం</v>
      </c>
      <c r="I58" s="6" t="str">
        <f>VLOOKUP(encoded!I58,thidhi!$A$1:$C$16,3,FALSE)</f>
        <v>అష్టమి</v>
      </c>
      <c r="J58" s="8">
        <f>IF(encoded!J58="","",encoded!J58)</f>
        <v>45442.46435185185</v>
      </c>
      <c r="K58" s="8" t="str">
        <f>IF(encoded!K58="","",encoded!K58)</f>
        <v>2024-05-31 08:46</v>
      </c>
      <c r="L58" s="6" t="str">
        <f>IF(encoded!N58="","",VLOOKUP(encoded!N58,nakshatram!$A$1:$C$27,3,FALSE))</f>
        <v>శతభిషం</v>
      </c>
      <c r="M58" s="8">
        <f>IF(encoded!O58="","",encoded!O58)</f>
        <v>45442.306712962964</v>
      </c>
      <c r="N58" s="8" t="str">
        <f>IF(encoded!P58="","",encoded!P58)</f>
        <v>2024-05-31 05:48</v>
      </c>
      <c r="O58" s="9" t="str">
        <f>encoded!T58</f>
        <v>05:28:00</v>
      </c>
      <c r="P58" s="9" t="str">
        <f>encoded!U58</f>
        <v>18:26:00</v>
      </c>
    </row>
    <row r="59" spans="1:16" ht="23" customHeight="1" x14ac:dyDescent="0.35">
      <c r="A59" s="7">
        <f>encoded!A59</f>
        <v>45443</v>
      </c>
      <c r="B59" s="6" t="str">
        <f>CHOOSE(encoded!E59,"January","February","March","April","May","June","July","August","September","October","November","December")</f>
        <v>May</v>
      </c>
      <c r="C59" s="6" t="str">
        <f>CHOOSE(encoded!F59,"Sunday","Monday","Tuesday","Wednesday","Thursday","Friday","Saturday")</f>
        <v>Friday</v>
      </c>
      <c r="D59" s="6" t="str">
        <f>IF(encoded!B59="","",VLOOKUP(encoded!B59,samvathsaram!$A$1:$D$60,3,FALSE))</f>
        <v>క్రోధి నామ సంవత్సరం</v>
      </c>
      <c r="E59" s="6" t="str">
        <f>VLOOKUP(encoded!C59,ayanam!$A$1:$C$2,3,FALSE)</f>
        <v>ఉత్తరాయణం</v>
      </c>
      <c r="F59" s="6" t="str">
        <f>VLOOKUP(encoded!D59,ruthuvu!$A$1:$C$6,3,FALSE)</f>
        <v>వసంతఋతువు</v>
      </c>
      <c r="G59" s="6" t="str">
        <f>IF(encoded!G59="","",VLOOKUP(encoded!G59,maasam!$A$1:$C$12,3,FALSE))</f>
        <v>వైశాఖమాసము</v>
      </c>
      <c r="H59" s="6" t="str">
        <f>VLOOKUP(encoded!H59,paksham!$A$1:$C$2,3,FALSE)</f>
        <v>బహుళపక్షం</v>
      </c>
      <c r="I59" s="6" t="str">
        <f>VLOOKUP(encoded!I59,thidhi!$A$1:$C$16,3,FALSE)</f>
        <v>అష్టమి</v>
      </c>
      <c r="J59" s="8">
        <f>IF(encoded!J59="","",encoded!J59)</f>
        <v>45442.46435185185</v>
      </c>
      <c r="K59" s="8" t="str">
        <f>IF(encoded!K59="","",encoded!K59)</f>
        <v>2024-05-31 08:46</v>
      </c>
      <c r="L59" s="6" t="str">
        <f>IF(encoded!N59="","",VLOOKUP(encoded!N59,nakshatram!$A$1:$C$27,3,FALSE))</f>
        <v>పూర్వాభాద్ర</v>
      </c>
      <c r="M59" s="8">
        <f>IF(encoded!O59="","",encoded!O59)</f>
        <v>45443.242824074077</v>
      </c>
      <c r="N59" s="8" t="str">
        <f>IF(encoded!P59="","",encoded!P59)</f>
        <v>2024-06-01 04:10</v>
      </c>
      <c r="O59" s="9" t="str">
        <f>encoded!T59</f>
        <v>05:28:00</v>
      </c>
      <c r="P59" s="9" t="str">
        <f>encoded!U59</f>
        <v>18:26:00</v>
      </c>
    </row>
    <row r="60" spans="1:16" ht="23" customHeight="1" x14ac:dyDescent="0.35">
      <c r="A60" s="7">
        <f>encoded!A60</f>
        <v>45444</v>
      </c>
      <c r="B60" s="6" t="str">
        <f>CHOOSE(encoded!E60,"January","February","March","April","May","June","July","August","September","October","November","December")</f>
        <v>June</v>
      </c>
      <c r="C60" s="6" t="str">
        <f>CHOOSE(encoded!F60,"Sunday","Monday","Tuesday","Wednesday","Thursday","Friday","Saturday")</f>
        <v>Saturday</v>
      </c>
      <c r="D60" s="6" t="str">
        <f>IF(encoded!B60="","",VLOOKUP(encoded!B60,samvathsaram!$A$1:$D$60,3,FALSE))</f>
        <v>క్రోధి నామ సంవత్సరం</v>
      </c>
      <c r="E60" s="6" t="str">
        <f>VLOOKUP(encoded!C60,ayanam!$A$1:$C$2,3,FALSE)</f>
        <v>ఉత్తరాయణం</v>
      </c>
      <c r="F60" s="6" t="str">
        <f>VLOOKUP(encoded!D60,ruthuvu!$A$1:$C$6,3,FALSE)</f>
        <v>వసంతఋతువు</v>
      </c>
      <c r="G60" s="6" t="str">
        <f>IF(encoded!G60="","",VLOOKUP(encoded!G60,maasam!$A$1:$C$12,3,FALSE))</f>
        <v>వైశాఖమాసము</v>
      </c>
      <c r="H60" s="6" t="str">
        <f>VLOOKUP(encoded!H60,paksham!$A$1:$C$2,3,FALSE)</f>
        <v>బహుళపక్షం</v>
      </c>
      <c r="I60" s="6" t="str">
        <f>VLOOKUP(encoded!I60,thidhi!$A$1:$C$16,3,FALSE)</f>
        <v>నవమి</v>
      </c>
      <c r="J60" s="8">
        <f>IF(encoded!J60="","",encoded!J60)</f>
        <v>45443.366435185184</v>
      </c>
      <c r="K60" s="8" t="str">
        <f>IF(encoded!K60="","",encoded!K60)</f>
        <v>2024-06-01 06:21</v>
      </c>
      <c r="L60" s="6" t="str">
        <f>IF(encoded!N60="","",VLOOKUP(encoded!N60,nakshatram!$A$1:$C$27,3,FALSE))</f>
        <v>ఉత్తరాభాద్ర</v>
      </c>
      <c r="M60" s="8">
        <f>IF(encoded!O60="","",encoded!O60)</f>
        <v>45444.174768518518</v>
      </c>
      <c r="N60" s="8" t="str">
        <f>IF(encoded!P60="","",encoded!P60)</f>
        <v>2024-06-02 02:30</v>
      </c>
      <c r="O60" s="9" t="str">
        <f>encoded!T60</f>
        <v>05:28:00</v>
      </c>
      <c r="P60" s="9" t="str">
        <f>encoded!U60</f>
        <v>18:27:00</v>
      </c>
    </row>
    <row r="61" spans="1:16" ht="23" customHeight="1" x14ac:dyDescent="0.35">
      <c r="A61" s="7">
        <f>encoded!A61</f>
        <v>45444</v>
      </c>
      <c r="B61" s="6" t="str">
        <f>CHOOSE(encoded!E61,"January","February","March","April","May","June","July","August","September","October","November","December")</f>
        <v>June</v>
      </c>
      <c r="C61" s="6" t="str">
        <f>CHOOSE(encoded!F61,"Sunday","Monday","Tuesday","Wednesday","Thursday","Friday","Saturday")</f>
        <v>Saturday</v>
      </c>
      <c r="D61" s="6" t="str">
        <f>IF(encoded!B61="","",VLOOKUP(encoded!B61,samvathsaram!$A$1:$D$60,3,FALSE))</f>
        <v>క్రోధి నామ సంవత్సరం</v>
      </c>
      <c r="E61" s="6" t="str">
        <f>VLOOKUP(encoded!C61,ayanam!$A$1:$C$2,3,FALSE)</f>
        <v>ఉత్తరాయణం</v>
      </c>
      <c r="F61" s="6" t="str">
        <f>VLOOKUP(encoded!D61,ruthuvu!$A$1:$C$6,3,FALSE)</f>
        <v>వసంతఋతువు</v>
      </c>
      <c r="G61" s="6" t="str">
        <f>IF(encoded!G61="","",VLOOKUP(encoded!G61,maasam!$A$1:$C$12,3,FALSE))</f>
        <v>వైశాఖమాసము</v>
      </c>
      <c r="H61" s="6" t="str">
        <f>VLOOKUP(encoded!H61,paksham!$A$1:$C$2,3,FALSE)</f>
        <v>బహుళపక్షం</v>
      </c>
      <c r="I61" s="6" t="str">
        <f>VLOOKUP(encoded!I61,thidhi!$A$1:$C$16,3,FALSE)</f>
        <v>దశమి</v>
      </c>
      <c r="J61" s="8">
        <f>IF(encoded!J61="","",encoded!J61)</f>
        <v>45444.265740740739</v>
      </c>
      <c r="K61" s="8" t="str">
        <f>IF(encoded!K61="","",encoded!K61)</f>
        <v>2024-06-02 03:53</v>
      </c>
      <c r="L61" s="6" t="str">
        <f>IF(encoded!N61="","",VLOOKUP(encoded!N61,nakshatram!$A$1:$C$27,3,FALSE))</f>
        <v>ఉత్తరాభాద్ర</v>
      </c>
      <c r="M61" s="8">
        <f>IF(encoded!O61="","",encoded!O61)</f>
        <v>45444.174768518518</v>
      </c>
      <c r="N61" s="8" t="str">
        <f>IF(encoded!P61="","",encoded!P61)</f>
        <v>2024-06-02 02:30</v>
      </c>
      <c r="O61" s="9" t="str">
        <f>encoded!T61</f>
        <v>05:28:00</v>
      </c>
      <c r="P61" s="9" t="str">
        <f>encoded!U61</f>
        <v>18:27:00</v>
      </c>
    </row>
    <row r="62" spans="1:16" ht="23" customHeight="1" x14ac:dyDescent="0.35">
      <c r="A62" s="7">
        <f>encoded!A62</f>
        <v>45445</v>
      </c>
      <c r="B62" s="6" t="str">
        <f>CHOOSE(encoded!E62,"January","February","March","April","May","June","July","August","September","October","November","December")</f>
        <v>June</v>
      </c>
      <c r="C62" s="6" t="str">
        <f>CHOOSE(encoded!F62,"Sunday","Monday","Tuesday","Wednesday","Thursday","Friday","Saturday")</f>
        <v>Sunday</v>
      </c>
      <c r="D62" s="6" t="str">
        <f>IF(encoded!B62="","",VLOOKUP(encoded!B62,samvathsaram!$A$1:$D$60,3,FALSE))</f>
        <v>క్రోధి నామ సంవత్సరం</v>
      </c>
      <c r="E62" s="6" t="str">
        <f>VLOOKUP(encoded!C62,ayanam!$A$1:$C$2,3,FALSE)</f>
        <v>ఉత్తరాయణం</v>
      </c>
      <c r="F62" s="6" t="str">
        <f>VLOOKUP(encoded!D62,ruthuvu!$A$1:$C$6,3,FALSE)</f>
        <v>వసంతఋతువు</v>
      </c>
      <c r="G62" s="6" t="str">
        <f>IF(encoded!G62="","",VLOOKUP(encoded!G62,maasam!$A$1:$C$12,3,FALSE))</f>
        <v>వైశాఖమాసము</v>
      </c>
      <c r="H62" s="6" t="str">
        <f>VLOOKUP(encoded!H62,paksham!$A$1:$C$2,3,FALSE)</f>
        <v>బహుళపక్షం</v>
      </c>
      <c r="I62" s="6" t="str">
        <f>VLOOKUP(encoded!I62,thidhi!$A$1:$C$16,3,FALSE)</f>
        <v>ఏకాదశి</v>
      </c>
      <c r="J62" s="8">
        <f>IF(encoded!J62="","",encoded!J62)</f>
        <v>45445.162962962968</v>
      </c>
      <c r="K62" s="8" t="str">
        <f>IF(encoded!K62="","",encoded!K62)</f>
        <v>2024-06-03 01:29</v>
      </c>
      <c r="L62" s="6" t="str">
        <f>IF(encoded!N62="","",VLOOKUP(encoded!N62,nakshatram!$A$1:$C$27,3,FALSE))</f>
        <v>రేవతి</v>
      </c>
      <c r="M62" s="8">
        <f>IF(encoded!O62="","",encoded!O62)</f>
        <v>45445.105324074073</v>
      </c>
      <c r="N62" s="8" t="str">
        <f>IF(encoded!P62="","",encoded!P62)</f>
        <v>2024-06-03 00:54</v>
      </c>
      <c r="O62" s="9" t="str">
        <f>encoded!T62</f>
        <v>05:28:00</v>
      </c>
      <c r="P62" s="9" t="str">
        <f>encoded!U62</f>
        <v>18:27:00</v>
      </c>
    </row>
    <row r="63" spans="1:16" ht="23" customHeight="1" x14ac:dyDescent="0.35">
      <c r="A63" s="7">
        <f>encoded!A63</f>
        <v>45446</v>
      </c>
      <c r="B63" s="6" t="str">
        <f>CHOOSE(encoded!E63,"January","February","March","April","May","June","July","August","September","October","November","December")</f>
        <v>June</v>
      </c>
      <c r="C63" s="6" t="str">
        <f>CHOOSE(encoded!F63,"Sunday","Monday","Tuesday","Wednesday","Thursday","Friday","Saturday")</f>
        <v>Monday</v>
      </c>
      <c r="D63" s="6" t="str">
        <f>IF(encoded!B63="","",VLOOKUP(encoded!B63,samvathsaram!$A$1:$D$60,3,FALSE))</f>
        <v>క్రోధి నామ సంవత్సరం</v>
      </c>
      <c r="E63" s="6" t="str">
        <f>VLOOKUP(encoded!C63,ayanam!$A$1:$C$2,3,FALSE)</f>
        <v>ఉత్తరాయణం</v>
      </c>
      <c r="F63" s="6" t="str">
        <f>VLOOKUP(encoded!D63,ruthuvu!$A$1:$C$6,3,FALSE)</f>
        <v>వసంతఋతువు</v>
      </c>
      <c r="G63" s="6" t="str">
        <f>IF(encoded!G63="","",VLOOKUP(encoded!G63,maasam!$A$1:$C$12,3,FALSE))</f>
        <v>వైశాఖమాసము</v>
      </c>
      <c r="H63" s="6" t="str">
        <f>VLOOKUP(encoded!H63,paksham!$A$1:$C$2,3,FALSE)</f>
        <v>బహుళపక్షం</v>
      </c>
      <c r="I63" s="6" t="str">
        <f>VLOOKUP(encoded!I63,thidhi!$A$1:$C$16,3,FALSE)</f>
        <v>ద్వాదశి</v>
      </c>
      <c r="J63" s="8">
        <f>IF(encoded!J63="","",encoded!J63)</f>
        <v>45446.062962962962</v>
      </c>
      <c r="K63" s="8" t="str">
        <f>IF(encoded!K63="","",encoded!K63)</f>
        <v>2024-06-03 23:13</v>
      </c>
      <c r="L63" s="6" t="str">
        <f>IF(encoded!N63="","",VLOOKUP(encoded!N63,nakshatram!$A$1:$C$27,3,FALSE))</f>
        <v>అశ్విని</v>
      </c>
      <c r="M63" s="8">
        <f>IF(encoded!O63="","",encoded!O63)</f>
        <v>45446.038657407407</v>
      </c>
      <c r="N63" s="8" t="str">
        <f>IF(encoded!P63="","",encoded!P63)</f>
        <v>2024-06-03 23:26</v>
      </c>
      <c r="O63" s="9" t="str">
        <f>encoded!T63</f>
        <v>05:28:00</v>
      </c>
      <c r="P63" s="9" t="str">
        <f>encoded!U63</f>
        <v>18:27:00</v>
      </c>
    </row>
    <row r="64" spans="1:16" ht="23" customHeight="1" x14ac:dyDescent="0.35">
      <c r="A64" s="7">
        <f>encoded!A64</f>
        <v>45447</v>
      </c>
      <c r="B64" s="6" t="str">
        <f>CHOOSE(encoded!E64,"January","February","March","April","May","June","July","August","September","October","November","December")</f>
        <v>June</v>
      </c>
      <c r="C64" s="6" t="str">
        <f>CHOOSE(encoded!F64,"Sunday","Monday","Tuesday","Wednesday","Thursday","Friday","Saturday")</f>
        <v>Tuesday</v>
      </c>
      <c r="D64" s="6" t="str">
        <f>IF(encoded!B64="","",VLOOKUP(encoded!B64,samvathsaram!$A$1:$D$60,3,FALSE))</f>
        <v>క్రోధి నామ సంవత్సరం</v>
      </c>
      <c r="E64" s="6" t="str">
        <f>VLOOKUP(encoded!C64,ayanam!$A$1:$C$2,3,FALSE)</f>
        <v>ఉత్తరాయణం</v>
      </c>
      <c r="F64" s="6" t="str">
        <f>VLOOKUP(encoded!D64,ruthuvu!$A$1:$C$6,3,FALSE)</f>
        <v>వసంతఋతువు</v>
      </c>
      <c r="G64" s="6" t="str">
        <f>IF(encoded!G64="","",VLOOKUP(encoded!G64,maasam!$A$1:$C$12,3,FALSE))</f>
        <v>వైశాఖమాసము</v>
      </c>
      <c r="H64" s="6" t="str">
        <f>VLOOKUP(encoded!H64,paksham!$A$1:$C$2,3,FALSE)</f>
        <v>బహుళపక్షం</v>
      </c>
      <c r="I64" s="6" t="str">
        <f>VLOOKUP(encoded!I64,thidhi!$A$1:$C$16,3,FALSE)</f>
        <v>త్రయోదశి</v>
      </c>
      <c r="J64" s="8">
        <f>IF(encoded!J64="","",encoded!J64)</f>
        <v>45446.968518518523</v>
      </c>
      <c r="K64" s="8" t="str">
        <f>IF(encoded!K64="","",encoded!K64)</f>
        <v>2024-06-04 21:09</v>
      </c>
      <c r="L64" s="6" t="str">
        <f>IF(encoded!N64="","",VLOOKUP(encoded!N64,nakshatram!$A$1:$C$27,3,FALSE))</f>
        <v>భరణి</v>
      </c>
      <c r="M64" s="8">
        <f>IF(encoded!O64="","",encoded!O64)</f>
        <v>45446.977546296301</v>
      </c>
      <c r="N64" s="8" t="str">
        <f>IF(encoded!P64="","",encoded!P64)</f>
        <v>2024-06-04 22:10</v>
      </c>
      <c r="O64" s="9" t="str">
        <f>encoded!T64</f>
        <v>05:28:00</v>
      </c>
      <c r="P64" s="9" t="str">
        <f>encoded!U64</f>
        <v>18:27:00</v>
      </c>
    </row>
    <row r="65" spans="1:16" ht="23" customHeight="1" x14ac:dyDescent="0.35">
      <c r="A65" s="7">
        <f>encoded!A65</f>
        <v>45448</v>
      </c>
      <c r="B65" s="6" t="str">
        <f>CHOOSE(encoded!E65,"January","February","March","April","May","June","July","August","September","October","November","December")</f>
        <v>June</v>
      </c>
      <c r="C65" s="6" t="str">
        <f>CHOOSE(encoded!F65,"Sunday","Monday","Tuesday","Wednesday","Thursday","Friday","Saturday")</f>
        <v>Wednesday</v>
      </c>
      <c r="D65" s="6" t="str">
        <f>IF(encoded!B65="","",VLOOKUP(encoded!B65,samvathsaram!$A$1:$D$60,3,FALSE))</f>
        <v>క్రోధి నామ సంవత్సరం</v>
      </c>
      <c r="E65" s="6" t="str">
        <f>VLOOKUP(encoded!C65,ayanam!$A$1:$C$2,3,FALSE)</f>
        <v>ఉత్తరాయణం</v>
      </c>
      <c r="F65" s="6" t="str">
        <f>VLOOKUP(encoded!D65,ruthuvu!$A$1:$C$6,3,FALSE)</f>
        <v>వసంతఋతువు</v>
      </c>
      <c r="G65" s="6" t="str">
        <f>IF(encoded!G65="","",VLOOKUP(encoded!G65,maasam!$A$1:$C$12,3,FALSE))</f>
        <v>వైశాఖమాసము</v>
      </c>
      <c r="H65" s="6" t="str">
        <f>VLOOKUP(encoded!H65,paksham!$A$1:$C$2,3,FALSE)</f>
        <v>బహుళపక్షం</v>
      </c>
      <c r="I65" s="6" t="str">
        <f>VLOOKUP(encoded!I65,thidhi!$A$1:$C$16,3,FALSE)</f>
        <v>చతుర్దశి</v>
      </c>
      <c r="J65" s="8">
        <f>IF(encoded!J65="","",encoded!J65)</f>
        <v>45447.882407407407</v>
      </c>
      <c r="K65" s="8" t="str">
        <f>IF(encoded!K65="","",encoded!K65)</f>
        <v>2024-06-05 19:24</v>
      </c>
      <c r="L65" s="6" t="str">
        <f>IF(encoded!N65="","",VLOOKUP(encoded!N65,nakshatram!$A$1:$C$27,3,FALSE))</f>
        <v>కృత్తిక</v>
      </c>
      <c r="M65" s="8">
        <f>IF(encoded!O65="","",encoded!O65)</f>
        <v>45447.924768518518</v>
      </c>
      <c r="N65" s="8" t="str">
        <f>IF(encoded!P65="","",encoded!P65)</f>
        <v>2024-06-05 21:12</v>
      </c>
      <c r="O65" s="9" t="str">
        <f>encoded!T65</f>
        <v>05:28:00</v>
      </c>
      <c r="P65" s="9" t="str">
        <f>encoded!U65</f>
        <v>18:27:00</v>
      </c>
    </row>
    <row r="66" spans="1:16" ht="23" customHeight="1" x14ac:dyDescent="0.35">
      <c r="A66" s="7">
        <f>encoded!A66</f>
        <v>45449</v>
      </c>
      <c r="B66" s="6" t="str">
        <f>CHOOSE(encoded!E66,"January","February","March","April","May","June","July","August","September","October","November","December")</f>
        <v>June</v>
      </c>
      <c r="C66" s="6" t="str">
        <f>CHOOSE(encoded!F66,"Sunday","Monday","Tuesday","Wednesday","Thursday","Friday","Saturday")</f>
        <v>Thursday</v>
      </c>
      <c r="D66" s="6" t="str">
        <f>IF(encoded!B66="","",VLOOKUP(encoded!B66,samvathsaram!$A$1:$D$60,3,FALSE))</f>
        <v>క్రోధి నామ సంవత్సరం</v>
      </c>
      <c r="E66" s="6" t="str">
        <f>VLOOKUP(encoded!C66,ayanam!$A$1:$C$2,3,FALSE)</f>
        <v>ఉత్తరాయణం</v>
      </c>
      <c r="F66" s="6" t="str">
        <f>VLOOKUP(encoded!D66,ruthuvu!$A$1:$C$6,3,FALSE)</f>
        <v>వసంతఋతువు</v>
      </c>
      <c r="G66" s="6" t="str">
        <f>IF(encoded!G66="","",VLOOKUP(encoded!G66,maasam!$A$1:$C$12,3,FALSE))</f>
        <v>వైశాఖమాసము</v>
      </c>
      <c r="H66" s="6" t="str">
        <f>VLOOKUP(encoded!H66,paksham!$A$1:$C$2,3,FALSE)</f>
        <v>బహుళపక్షం</v>
      </c>
      <c r="I66" s="6" t="str">
        <f>VLOOKUP(encoded!I66,thidhi!$A$1:$C$16,3,FALSE)</f>
        <v>అమావాస్య</v>
      </c>
      <c r="J66" s="8">
        <f>IF(encoded!J66="","",encoded!J66)</f>
        <v>45448.809490740743</v>
      </c>
      <c r="K66" s="8" t="str">
        <f>IF(encoded!K66="","",encoded!K66)</f>
        <v>2024-06-06 17:58</v>
      </c>
      <c r="L66" s="6" t="str">
        <f>IF(encoded!N66="","",VLOOKUP(encoded!N66,nakshatram!$A$1:$C$27,3,FALSE))</f>
        <v>రోహిణి</v>
      </c>
      <c r="M66" s="8">
        <f>IF(encoded!O66="","",encoded!O66)</f>
        <v>45448.88449074074</v>
      </c>
      <c r="N66" s="8" t="str">
        <f>IF(encoded!P66="","",encoded!P66)</f>
        <v>2024-06-06 20:35</v>
      </c>
      <c r="O66" s="9" t="str">
        <f>encoded!T66</f>
        <v>05:28:00</v>
      </c>
      <c r="P66" s="9" t="str">
        <f>encoded!U66</f>
        <v>18:28:00</v>
      </c>
    </row>
    <row r="67" spans="1:16" ht="23" customHeight="1" x14ac:dyDescent="0.35">
      <c r="A67" s="7">
        <f>encoded!A67</f>
        <v>45450</v>
      </c>
      <c r="B67" s="6" t="str">
        <f>CHOOSE(encoded!E67,"January","February","March","April","May","June","July","August","September","October","November","December")</f>
        <v>June</v>
      </c>
      <c r="C67" s="6" t="str">
        <f>CHOOSE(encoded!F67,"Sunday","Monday","Tuesday","Wednesday","Thursday","Friday","Saturday")</f>
        <v>Friday</v>
      </c>
      <c r="D67" s="6" t="str">
        <f>IF(encoded!B67="","",VLOOKUP(encoded!B67,samvathsaram!$A$1:$D$60,3,FALSE))</f>
        <v>క్రోధి నామ సంవత్సరం</v>
      </c>
      <c r="E67" s="6" t="str">
        <f>VLOOKUP(encoded!C67,ayanam!$A$1:$C$2,3,FALSE)</f>
        <v>ఉత్తరాయణం</v>
      </c>
      <c r="F67" s="6" t="str">
        <f>VLOOKUP(encoded!D67,ruthuvu!$A$1:$C$6,3,FALSE)</f>
        <v>గ్రీష్మఋతువు</v>
      </c>
      <c r="G67" s="6" t="str">
        <f>IF(encoded!G67="","",VLOOKUP(encoded!G67,maasam!$A$1:$C$12,3,FALSE))</f>
        <v>జ్యేష్ఠమాసము</v>
      </c>
      <c r="H67" s="6" t="str">
        <f>VLOOKUP(encoded!H67,paksham!$A$1:$C$2,3,FALSE)</f>
        <v>శుక్లపక్షం</v>
      </c>
      <c r="I67" s="6" t="str">
        <f>VLOOKUP(encoded!I67,thidhi!$A$1:$C$16,3,FALSE)</f>
        <v>పాడ్యమి</v>
      </c>
      <c r="J67" s="8">
        <f>IF(encoded!J67="","",encoded!J67)</f>
        <v>45449.749768518523</v>
      </c>
      <c r="K67" s="8" t="str">
        <f>IF(encoded!K67="","",encoded!K67)</f>
        <v>2024-06-07 16:58</v>
      </c>
      <c r="L67" s="6" t="str">
        <f>IF(encoded!N67="","",VLOOKUP(encoded!N67,nakshatram!$A$1:$C$27,3,FALSE))</f>
        <v>మృగశిర</v>
      </c>
      <c r="M67" s="8">
        <f>IF(encoded!O67="","",encoded!O67)</f>
        <v>45449.858796296299</v>
      </c>
      <c r="N67" s="8" t="str">
        <f>IF(encoded!P67="","",encoded!P67)</f>
        <v>2024-06-07 20:24</v>
      </c>
      <c r="O67" s="9" t="str">
        <f>encoded!T67</f>
        <v>05:28:00</v>
      </c>
      <c r="P67" s="9" t="str">
        <f>encoded!U67</f>
        <v>18:28:00</v>
      </c>
    </row>
    <row r="68" spans="1:16" ht="23" customHeight="1" x14ac:dyDescent="0.35">
      <c r="A68" s="7">
        <f>encoded!A68</f>
        <v>45451</v>
      </c>
      <c r="B68" s="6" t="str">
        <f>CHOOSE(encoded!E68,"January","February","March","April","May","June","July","August","September","October","November","December")</f>
        <v>June</v>
      </c>
      <c r="C68" s="6" t="str">
        <f>CHOOSE(encoded!F68,"Sunday","Monday","Tuesday","Wednesday","Thursday","Friday","Saturday")</f>
        <v>Saturday</v>
      </c>
      <c r="D68" s="6" t="str">
        <f>IF(encoded!B68="","",VLOOKUP(encoded!B68,samvathsaram!$A$1:$D$60,3,FALSE))</f>
        <v>క్రోధి నామ సంవత్సరం</v>
      </c>
      <c r="E68" s="6" t="str">
        <f>VLOOKUP(encoded!C68,ayanam!$A$1:$C$2,3,FALSE)</f>
        <v>ఉత్తరాయణం</v>
      </c>
      <c r="F68" s="6" t="str">
        <f>VLOOKUP(encoded!D68,ruthuvu!$A$1:$C$6,3,FALSE)</f>
        <v>గ్రీష్మఋతువు</v>
      </c>
      <c r="G68" s="6" t="str">
        <f>IF(encoded!G68="","",VLOOKUP(encoded!G68,maasam!$A$1:$C$12,3,FALSE))</f>
        <v>జ్యేష్ఠమాసము</v>
      </c>
      <c r="H68" s="6" t="str">
        <f>VLOOKUP(encoded!H68,paksham!$A$1:$C$2,3,FALSE)</f>
        <v>శుక్లపక్షం</v>
      </c>
      <c r="I68" s="6" t="str">
        <f>VLOOKUP(encoded!I68,thidhi!$A$1:$C$16,3,FALSE)</f>
        <v>విదియ</v>
      </c>
      <c r="J68" s="8">
        <f>IF(encoded!J68="","",encoded!J68)</f>
        <v>45450.708101851851</v>
      </c>
      <c r="K68" s="8" t="str">
        <f>IF(encoded!K68="","",encoded!K68)</f>
        <v>2024-06-08 16:26</v>
      </c>
      <c r="L68" s="6" t="str">
        <f>IF(encoded!N68="","",VLOOKUP(encoded!N68,nakshatram!$A$1:$C$27,3,FALSE))</f>
        <v>ఆర్ద్ర</v>
      </c>
      <c r="M68" s="8">
        <f>IF(encoded!O68="","",encoded!O68)</f>
        <v>45450.851157407407</v>
      </c>
      <c r="N68" s="8" t="str">
        <f>IF(encoded!P68="","",encoded!P68)</f>
        <v>2024-06-08 20:40</v>
      </c>
      <c r="O68" s="9" t="str">
        <f>encoded!T68</f>
        <v>05:28:00</v>
      </c>
      <c r="P68" s="9" t="str">
        <f>encoded!U68</f>
        <v>18:29:00</v>
      </c>
    </row>
    <row r="69" spans="1:16" ht="23" customHeight="1" x14ac:dyDescent="0.35">
      <c r="A69" s="7">
        <f>encoded!A69</f>
        <v>45452</v>
      </c>
      <c r="B69" s="6" t="str">
        <f>CHOOSE(encoded!E69,"January","February","March","April","May","June","July","August","September","October","November","December")</f>
        <v>June</v>
      </c>
      <c r="C69" s="6" t="str">
        <f>CHOOSE(encoded!F69,"Sunday","Monday","Tuesday","Wednesday","Thursday","Friday","Saturday")</f>
        <v>Sunday</v>
      </c>
      <c r="D69" s="6" t="str">
        <f>IF(encoded!B69="","",VLOOKUP(encoded!B69,samvathsaram!$A$1:$D$60,3,FALSE))</f>
        <v>క్రోధి నామ సంవత్సరం</v>
      </c>
      <c r="E69" s="6" t="str">
        <f>VLOOKUP(encoded!C69,ayanam!$A$1:$C$2,3,FALSE)</f>
        <v>ఉత్తరాయణం</v>
      </c>
      <c r="F69" s="6" t="str">
        <f>VLOOKUP(encoded!D69,ruthuvu!$A$1:$C$6,3,FALSE)</f>
        <v>గ్రీష్మఋతువు</v>
      </c>
      <c r="G69" s="6" t="str">
        <f>IF(encoded!G69="","",VLOOKUP(encoded!G69,maasam!$A$1:$C$12,3,FALSE))</f>
        <v>జ్యేష్ఠమాసము</v>
      </c>
      <c r="H69" s="6" t="str">
        <f>VLOOKUP(encoded!H69,paksham!$A$1:$C$2,3,FALSE)</f>
        <v>శుక్లపక్షం</v>
      </c>
      <c r="I69" s="6" t="str">
        <f>VLOOKUP(encoded!I69,thidhi!$A$1:$C$16,3,FALSE)</f>
        <v>తదియ</v>
      </c>
      <c r="J69" s="8">
        <f>IF(encoded!J69="","",encoded!J69)</f>
        <v>45451.685879629629</v>
      </c>
      <c r="K69" s="8" t="str">
        <f>IF(encoded!K69="","",encoded!K69)</f>
        <v>2024-06-09 16:22</v>
      </c>
      <c r="L69" s="6" t="str">
        <f>IF(encoded!N69="","",VLOOKUP(encoded!N69,nakshatram!$A$1:$C$27,3,FALSE))</f>
        <v>పునర్వసు</v>
      </c>
      <c r="M69" s="8">
        <f>IF(encoded!O69="","",encoded!O69)</f>
        <v>45451.862268518518</v>
      </c>
      <c r="N69" s="8" t="str">
        <f>IF(encoded!P69="","",encoded!P69)</f>
        <v>2024-06-09 21:26</v>
      </c>
      <c r="O69" s="9" t="str">
        <f>encoded!T69</f>
        <v>05:28:00</v>
      </c>
      <c r="P69" s="9" t="str">
        <f>encoded!U69</f>
        <v>18:29:00</v>
      </c>
    </row>
    <row r="70" spans="1:16" ht="23" customHeight="1" x14ac:dyDescent="0.35">
      <c r="A70" s="7">
        <f>encoded!A70</f>
        <v>45453</v>
      </c>
      <c r="B70" s="6" t="str">
        <f>CHOOSE(encoded!E70,"January","February","March","April","May","June","July","August","September","October","November","December")</f>
        <v>June</v>
      </c>
      <c r="C70" s="6" t="str">
        <f>CHOOSE(encoded!F70,"Sunday","Monday","Tuesday","Wednesday","Thursday","Friday","Saturday")</f>
        <v>Monday</v>
      </c>
      <c r="D70" s="6" t="str">
        <f>IF(encoded!B70="","",VLOOKUP(encoded!B70,samvathsaram!$A$1:$D$60,3,FALSE))</f>
        <v>క్రోధి నామ సంవత్సరం</v>
      </c>
      <c r="E70" s="6" t="str">
        <f>VLOOKUP(encoded!C70,ayanam!$A$1:$C$2,3,FALSE)</f>
        <v>ఉత్తరాయణం</v>
      </c>
      <c r="F70" s="6" t="str">
        <f>VLOOKUP(encoded!D70,ruthuvu!$A$1:$C$6,3,FALSE)</f>
        <v>గ్రీష్మఋతువు</v>
      </c>
      <c r="G70" s="6" t="str">
        <f>IF(encoded!G70="","",VLOOKUP(encoded!G70,maasam!$A$1:$C$12,3,FALSE))</f>
        <v>జ్యేష్ఠమాసము</v>
      </c>
      <c r="H70" s="6" t="str">
        <f>VLOOKUP(encoded!H70,paksham!$A$1:$C$2,3,FALSE)</f>
        <v>శుక్లపక్షం</v>
      </c>
      <c r="I70" s="6" t="str">
        <f>VLOOKUP(encoded!I70,thidhi!$A$1:$C$16,3,FALSE)</f>
        <v>చవితి</v>
      </c>
      <c r="J70" s="8">
        <f>IF(encoded!J70="","",encoded!J70)</f>
        <v>45452.68310185185</v>
      </c>
      <c r="K70" s="8" t="str">
        <f>IF(encoded!K70="","",encoded!K70)</f>
        <v>2024-06-10 16:51</v>
      </c>
      <c r="L70" s="6" t="str">
        <f>IF(encoded!N70="","",VLOOKUP(encoded!N70,nakshatram!$A$1:$C$27,3,FALSE))</f>
        <v>పుష్యమి</v>
      </c>
      <c r="M70" s="8">
        <f>IF(encoded!O70="","",encoded!O70)</f>
        <v>45452.894212962965</v>
      </c>
      <c r="N70" s="8" t="str">
        <f>IF(encoded!P70="","",encoded!P70)</f>
        <v>2024-06-10 22:41</v>
      </c>
      <c r="O70" s="9" t="str">
        <f>encoded!T70</f>
        <v>05:28:00</v>
      </c>
      <c r="P70" s="9" t="str">
        <f>encoded!U70</f>
        <v>18:29:00</v>
      </c>
    </row>
    <row r="71" spans="1:16" ht="23" customHeight="1" x14ac:dyDescent="0.35">
      <c r="A71" s="7">
        <f>encoded!A71</f>
        <v>45454</v>
      </c>
      <c r="B71" s="6" t="str">
        <f>CHOOSE(encoded!E71,"January","February","March","April","May","June","July","August","September","October","November","December")</f>
        <v>June</v>
      </c>
      <c r="C71" s="6" t="str">
        <f>CHOOSE(encoded!F71,"Sunday","Monday","Tuesday","Wednesday","Thursday","Friday","Saturday")</f>
        <v>Tuesday</v>
      </c>
      <c r="D71" s="6" t="str">
        <f>IF(encoded!B71="","",VLOOKUP(encoded!B71,samvathsaram!$A$1:$D$60,3,FALSE))</f>
        <v>క్రోధి నామ సంవత్సరం</v>
      </c>
      <c r="E71" s="6" t="str">
        <f>VLOOKUP(encoded!C71,ayanam!$A$1:$C$2,3,FALSE)</f>
        <v>ఉత్తరాయణం</v>
      </c>
      <c r="F71" s="6" t="str">
        <f>VLOOKUP(encoded!D71,ruthuvu!$A$1:$C$6,3,FALSE)</f>
        <v>గ్రీష్మఋతువు</v>
      </c>
      <c r="G71" s="6" t="str">
        <f>IF(encoded!G71="","",VLOOKUP(encoded!G71,maasam!$A$1:$C$12,3,FALSE))</f>
        <v>జ్యేష్ఠమాసము</v>
      </c>
      <c r="H71" s="6" t="str">
        <f>VLOOKUP(encoded!H71,paksham!$A$1:$C$2,3,FALSE)</f>
        <v>శుక్లపక్షం</v>
      </c>
      <c r="I71" s="6" t="str">
        <f>VLOOKUP(encoded!I71,thidhi!$A$1:$C$16,3,FALSE)</f>
        <v>పంచమి</v>
      </c>
      <c r="J71" s="8">
        <f>IF(encoded!J71="","",encoded!J71)</f>
        <v>45453.703240740739</v>
      </c>
      <c r="K71" s="8" t="str">
        <f>IF(encoded!K71="","",encoded!K71)</f>
        <v>2024-06-11 17:48</v>
      </c>
      <c r="L71" s="6" t="str">
        <f>IF(encoded!N71="","",VLOOKUP(encoded!N71,nakshatram!$A$1:$C$27,3,FALSE))</f>
        <v>ఆశ్రేష</v>
      </c>
      <c r="M71" s="8">
        <f>IF(encoded!O71="","",encoded!O71)</f>
        <v>45453.946296296301</v>
      </c>
      <c r="N71" s="8" t="str">
        <f>IF(encoded!P71="","",encoded!P71)</f>
        <v>2024-06-12 00:24</v>
      </c>
      <c r="O71" s="9" t="str">
        <f>encoded!T71</f>
        <v>05:28:00</v>
      </c>
      <c r="P71" s="9" t="str">
        <f>encoded!U71</f>
        <v>18:29:00</v>
      </c>
    </row>
    <row r="72" spans="1:16" ht="23" customHeight="1" x14ac:dyDescent="0.35">
      <c r="A72" s="7">
        <f>encoded!A72</f>
        <v>45455</v>
      </c>
      <c r="B72" s="6" t="str">
        <f>CHOOSE(encoded!E72,"January","February","March","April","May","June","July","August","September","October","November","December")</f>
        <v>June</v>
      </c>
      <c r="C72" s="6" t="str">
        <f>CHOOSE(encoded!F72,"Sunday","Monday","Tuesday","Wednesday","Thursday","Friday","Saturday")</f>
        <v>Wednesday</v>
      </c>
      <c r="D72" s="6" t="str">
        <f>IF(encoded!B72="","",VLOOKUP(encoded!B72,samvathsaram!$A$1:$D$60,3,FALSE))</f>
        <v>క్రోధి నామ సంవత్సరం</v>
      </c>
      <c r="E72" s="6" t="str">
        <f>VLOOKUP(encoded!C72,ayanam!$A$1:$C$2,3,FALSE)</f>
        <v>ఉత్తరాయణం</v>
      </c>
      <c r="F72" s="6" t="str">
        <f>VLOOKUP(encoded!D72,ruthuvu!$A$1:$C$6,3,FALSE)</f>
        <v>గ్రీష్మఋతువు</v>
      </c>
      <c r="G72" s="6" t="str">
        <f>IF(encoded!G72="","",VLOOKUP(encoded!G72,maasam!$A$1:$C$12,3,FALSE))</f>
        <v>జ్యేష్ఠమాసము</v>
      </c>
      <c r="H72" s="6" t="str">
        <f>VLOOKUP(encoded!H72,paksham!$A$1:$C$2,3,FALSE)</f>
        <v>శుక్లపక్షం</v>
      </c>
      <c r="I72" s="6" t="str">
        <f>VLOOKUP(encoded!I72,thidhi!$A$1:$C$16,3,FALSE)</f>
        <v>షష్ఠి</v>
      </c>
      <c r="J72" s="8">
        <f>IF(encoded!J72="","",encoded!J72)</f>
        <v>45454.742824074077</v>
      </c>
      <c r="K72" s="8" t="str">
        <f>IF(encoded!K72="","",encoded!K72)</f>
        <v>2024-06-12 19:12</v>
      </c>
      <c r="L72" s="6" t="str">
        <f>IF(encoded!N72="","",VLOOKUP(encoded!N72,nakshatram!$A$1:$C$27,3,FALSE))</f>
        <v>మఘ</v>
      </c>
      <c r="M72" s="8">
        <f>IF(encoded!O72="","",encoded!O72)</f>
        <v>45455.017824074079</v>
      </c>
      <c r="N72" s="8" t="str">
        <f>IF(encoded!P72="","",encoded!P72)</f>
        <v>2024-06-13 02:32</v>
      </c>
      <c r="O72" s="9" t="str">
        <f>encoded!T72</f>
        <v>05:28:00</v>
      </c>
      <c r="P72" s="9" t="str">
        <f>encoded!U72</f>
        <v>18:29:00</v>
      </c>
    </row>
    <row r="73" spans="1:16" ht="23" customHeight="1" x14ac:dyDescent="0.35">
      <c r="A73" s="7">
        <f>encoded!A73</f>
        <v>45456</v>
      </c>
      <c r="B73" s="6" t="str">
        <f>CHOOSE(encoded!E73,"January","February","March","April","May","June","July","August","September","October","November","December")</f>
        <v>June</v>
      </c>
      <c r="C73" s="6" t="str">
        <f>CHOOSE(encoded!F73,"Sunday","Monday","Tuesday","Wednesday","Thursday","Friday","Saturday")</f>
        <v>Thursday</v>
      </c>
      <c r="D73" s="6" t="str">
        <f>IF(encoded!B73="","",VLOOKUP(encoded!B73,samvathsaram!$A$1:$D$60,3,FALSE))</f>
        <v>క్రోధి నామ సంవత్సరం</v>
      </c>
      <c r="E73" s="6" t="str">
        <f>VLOOKUP(encoded!C73,ayanam!$A$1:$C$2,3,FALSE)</f>
        <v>ఉత్తరాయణం</v>
      </c>
      <c r="F73" s="6" t="str">
        <f>VLOOKUP(encoded!D73,ruthuvu!$A$1:$C$6,3,FALSE)</f>
        <v>గ్రీష్మఋతువు</v>
      </c>
      <c r="G73" s="6" t="str">
        <f>IF(encoded!G73="","",VLOOKUP(encoded!G73,maasam!$A$1:$C$12,3,FALSE))</f>
        <v>జ్యేష్ఠమాసము</v>
      </c>
      <c r="H73" s="6" t="str">
        <f>VLOOKUP(encoded!H73,paksham!$A$1:$C$2,3,FALSE)</f>
        <v>శుక్లపక్షం</v>
      </c>
      <c r="I73" s="6" t="str">
        <f>VLOOKUP(encoded!I73,thidhi!$A$1:$C$16,3,FALSE)</f>
        <v>సప్తమి</v>
      </c>
      <c r="J73" s="8">
        <f>IF(encoded!J73="","",encoded!J73)</f>
        <v>45455.801157407412</v>
      </c>
      <c r="K73" s="8" t="str">
        <f>IF(encoded!K73="","",encoded!K73)</f>
        <v>2024-06-13 20:56</v>
      </c>
      <c r="L73" s="6" t="str">
        <f>IF(encoded!N73="","",VLOOKUP(encoded!N73,nakshatram!$A$1:$C$27,3,FALSE))</f>
        <v>పుబ్బ</v>
      </c>
      <c r="M73" s="8">
        <f>IF(encoded!O73="","",encoded!O73)</f>
        <v>45456.106712962966</v>
      </c>
      <c r="N73" s="8" t="str">
        <f>IF(encoded!P73="","",encoded!P73)</f>
        <v>2024-06-14 04:57</v>
      </c>
      <c r="O73" s="9" t="str">
        <f>encoded!T73</f>
        <v>05:29:00</v>
      </c>
      <c r="P73" s="9" t="str">
        <f>encoded!U73</f>
        <v>18:31:00</v>
      </c>
    </row>
    <row r="74" spans="1:16" ht="23" customHeight="1" x14ac:dyDescent="0.35">
      <c r="A74" s="7">
        <f>encoded!A74</f>
        <v>45457</v>
      </c>
      <c r="B74" s="6" t="str">
        <f>CHOOSE(encoded!E74,"January","February","March","April","May","June","July","August","September","October","November","December")</f>
        <v>June</v>
      </c>
      <c r="C74" s="6" t="str">
        <f>CHOOSE(encoded!F74,"Sunday","Monday","Tuesday","Wednesday","Thursday","Friday","Saturday")</f>
        <v>Friday</v>
      </c>
      <c r="D74" s="6" t="str">
        <f>IF(encoded!B74="","",VLOOKUP(encoded!B74,samvathsaram!$A$1:$D$60,3,FALSE))</f>
        <v>క్రోధి నామ సంవత్సరం</v>
      </c>
      <c r="E74" s="6" t="str">
        <f>VLOOKUP(encoded!C74,ayanam!$A$1:$C$2,3,FALSE)</f>
        <v>ఉత్తరాయణం</v>
      </c>
      <c r="F74" s="6" t="str">
        <f>VLOOKUP(encoded!D74,ruthuvu!$A$1:$C$6,3,FALSE)</f>
        <v>గ్రీష్మఋతువు</v>
      </c>
      <c r="G74" s="6" t="str">
        <f>IF(encoded!G74="","",VLOOKUP(encoded!G74,maasam!$A$1:$C$12,3,FALSE))</f>
        <v>జ్యేష్ఠమాసము</v>
      </c>
      <c r="H74" s="6" t="str">
        <f>VLOOKUP(encoded!H74,paksham!$A$1:$C$2,3,FALSE)</f>
        <v>శుక్లపక్షం</v>
      </c>
      <c r="I74" s="6" t="str">
        <f>VLOOKUP(encoded!I74,thidhi!$A$1:$C$16,3,FALSE)</f>
        <v>అష్టమి</v>
      </c>
      <c r="J74" s="8">
        <f>IF(encoded!J74="","",encoded!J74)</f>
        <v>45456.873379629629</v>
      </c>
      <c r="K74" s="8" t="str">
        <f>IF(encoded!K74="","",encoded!K74)</f>
        <v>2024-06-14 22:53</v>
      </c>
      <c r="L74" s="6" t="str">
        <f>IF(encoded!N74="","",VLOOKUP(encoded!N74,nakshatram!$A$1:$C$27,3,FALSE))</f>
        <v>ఉత్తర</v>
      </c>
      <c r="M74" s="8">
        <f>IF(encoded!O74="","",encoded!O74)</f>
        <v>45457.207407407412</v>
      </c>
      <c r="N74" s="8" t="str">
        <f>IF(encoded!P74="","",encoded!P74)</f>
        <v/>
      </c>
      <c r="O74" s="9" t="str">
        <f>encoded!T74</f>
        <v>05:29:00</v>
      </c>
      <c r="P74" s="9" t="str">
        <f>encoded!U74</f>
        <v>18:31:00</v>
      </c>
    </row>
    <row r="75" spans="1:16" ht="23" customHeight="1" x14ac:dyDescent="0.35">
      <c r="A75" s="7">
        <f>encoded!A75</f>
        <v>45458</v>
      </c>
      <c r="B75" s="6" t="str">
        <f>CHOOSE(encoded!E75,"January","February","March","April","May","June","July","August","September","October","November","December")</f>
        <v>June</v>
      </c>
      <c r="C75" s="6" t="str">
        <f>CHOOSE(encoded!F75,"Sunday","Monday","Tuesday","Wednesday","Thursday","Friday","Saturday")</f>
        <v>Saturday</v>
      </c>
      <c r="D75" s="6" t="str">
        <f>IF(encoded!B75="","",VLOOKUP(encoded!B75,samvathsaram!$A$1:$D$60,3,FALSE))</f>
        <v>క్రోధి నామ సంవత్సరం</v>
      </c>
      <c r="E75" s="6" t="str">
        <f>VLOOKUP(encoded!C75,ayanam!$A$1:$C$2,3,FALSE)</f>
        <v>ఉత్తరాయణం</v>
      </c>
      <c r="F75" s="6" t="str">
        <f>VLOOKUP(encoded!D75,ruthuvu!$A$1:$C$6,3,FALSE)</f>
        <v>గ్రీష్మఋతువు</v>
      </c>
      <c r="G75" s="6" t="str">
        <f>IF(encoded!G75="","",VLOOKUP(encoded!G75,maasam!$A$1:$C$12,3,FALSE))</f>
        <v>జ్యేష్ఠమాసము</v>
      </c>
      <c r="H75" s="6" t="str">
        <f>VLOOKUP(encoded!H75,paksham!$A$1:$C$2,3,FALSE)</f>
        <v>శుక్లపక్షం</v>
      </c>
      <c r="I75" s="6" t="str">
        <f>VLOOKUP(encoded!I75,thidhi!$A$1:$C$16,3,FALSE)</f>
        <v>నవమి</v>
      </c>
      <c r="J75" s="8">
        <f>IF(encoded!J75="","",encoded!J75)</f>
        <v>45457.954629629632</v>
      </c>
      <c r="K75" s="8" t="str">
        <f>IF(encoded!K75="","",encoded!K75)</f>
        <v>2024-06-16 00:52</v>
      </c>
      <c r="L75" s="6" t="str">
        <f>IF(encoded!N75="","",VLOOKUP(encoded!N75,nakshatram!$A$1:$C$27,3,FALSE))</f>
        <v>ఉత్తర</v>
      </c>
      <c r="M75" s="8" t="str">
        <f>IF(encoded!O75="","",encoded!O75)</f>
        <v/>
      </c>
      <c r="N75" s="8" t="str">
        <f>IF(encoded!P75="","",encoded!P75)</f>
        <v>2024-06-15 07:33</v>
      </c>
      <c r="O75" s="9" t="str">
        <f>encoded!T75</f>
        <v>05:29:00</v>
      </c>
      <c r="P75" s="9" t="str">
        <f>encoded!U75</f>
        <v>18:31:00</v>
      </c>
    </row>
    <row r="76" spans="1:16" ht="23" customHeight="1" x14ac:dyDescent="0.35">
      <c r="A76" s="7">
        <f>encoded!A76</f>
        <v>45459</v>
      </c>
      <c r="B76" s="6" t="str">
        <f>CHOOSE(encoded!E76,"January","February","March","April","May","June","July","August","September","October","November","December")</f>
        <v>June</v>
      </c>
      <c r="C76" s="6" t="str">
        <f>CHOOSE(encoded!F76,"Sunday","Monday","Tuesday","Wednesday","Thursday","Friday","Saturday")</f>
        <v>Sunday</v>
      </c>
      <c r="D76" s="6" t="str">
        <f>IF(encoded!B76="","",VLOOKUP(encoded!B76,samvathsaram!$A$1:$D$60,3,FALSE))</f>
        <v>క్రోధి నామ సంవత్సరం</v>
      </c>
      <c r="E76" s="6" t="str">
        <f>VLOOKUP(encoded!C76,ayanam!$A$1:$C$2,3,FALSE)</f>
        <v>ఉత్తరాయణం</v>
      </c>
      <c r="F76" s="6" t="str">
        <f>VLOOKUP(encoded!D76,ruthuvu!$A$1:$C$6,3,FALSE)</f>
        <v>గ్రీష్మఋతువు</v>
      </c>
      <c r="G76" s="6" t="str">
        <f>IF(encoded!G76="","",VLOOKUP(encoded!G76,maasam!$A$1:$C$12,3,FALSE))</f>
        <v>జ్యేష్ఠమాసము</v>
      </c>
      <c r="H76" s="6" t="str">
        <f>VLOOKUP(encoded!H76,paksham!$A$1:$C$2,3,FALSE)</f>
        <v>శుక్లపక్షం</v>
      </c>
      <c r="I76" s="6" t="str">
        <f>VLOOKUP(encoded!I76,thidhi!$A$1:$C$16,3,FALSE)</f>
        <v>దశమి</v>
      </c>
      <c r="J76" s="8">
        <f>IF(encoded!J76="","",encoded!J76)</f>
        <v>45459.037268518521</v>
      </c>
      <c r="K76" s="8" t="str">
        <f>IF(encoded!K76="","",encoded!K76)</f>
        <v>2024-06-17 02:44</v>
      </c>
      <c r="L76" s="6" t="str">
        <f>IF(encoded!N76="","",VLOOKUP(encoded!N76,nakshatram!$A$1:$C$27,3,FALSE))</f>
        <v>హస్త</v>
      </c>
      <c r="M76" s="8">
        <f>IF(encoded!O76="","",encoded!O76)</f>
        <v>45458.315740740742</v>
      </c>
      <c r="N76" s="8" t="str">
        <f>IF(encoded!P76="","",encoded!P76)</f>
        <v>2024-06-16 10:09</v>
      </c>
      <c r="O76" s="9" t="str">
        <f>encoded!T76</f>
        <v>05:29:00</v>
      </c>
      <c r="P76" s="9" t="str">
        <f>encoded!U76</f>
        <v>18:31:00</v>
      </c>
    </row>
    <row r="77" spans="1:16" ht="23" customHeight="1" x14ac:dyDescent="0.35">
      <c r="A77" s="7">
        <f>encoded!A77</f>
        <v>45460</v>
      </c>
      <c r="B77" s="6" t="str">
        <f>CHOOSE(encoded!E77,"January","February","March","April","May","June","July","August","September","October","November","December")</f>
        <v>June</v>
      </c>
      <c r="C77" s="6" t="str">
        <f>CHOOSE(encoded!F77,"Sunday","Monday","Tuesday","Wednesday","Thursday","Friday","Saturday")</f>
        <v>Monday</v>
      </c>
      <c r="D77" s="6" t="str">
        <f>IF(encoded!B77="","",VLOOKUP(encoded!B77,samvathsaram!$A$1:$D$60,3,FALSE))</f>
        <v>క్రోధి నామ సంవత్సరం</v>
      </c>
      <c r="E77" s="6" t="str">
        <f>VLOOKUP(encoded!C77,ayanam!$A$1:$C$2,3,FALSE)</f>
        <v>ఉత్తరాయణం</v>
      </c>
      <c r="F77" s="6" t="str">
        <f>VLOOKUP(encoded!D77,ruthuvu!$A$1:$C$6,3,FALSE)</f>
        <v>గ్రీష్మఋతువు</v>
      </c>
      <c r="G77" s="6" t="str">
        <f>IF(encoded!G77="","",VLOOKUP(encoded!G77,maasam!$A$1:$C$12,3,FALSE))</f>
        <v>జ్యేష్ఠమాసము</v>
      </c>
      <c r="H77" s="6" t="str">
        <f>VLOOKUP(encoded!H77,paksham!$A$1:$C$2,3,FALSE)</f>
        <v>శుక్లపక్షం</v>
      </c>
      <c r="I77" s="6" t="str">
        <f>VLOOKUP(encoded!I77,thidhi!$A$1:$C$16,3,FALSE)</f>
        <v>ఏకాదశి</v>
      </c>
      <c r="J77" s="8">
        <f>IF(encoded!J77="","",encoded!J77)</f>
        <v>45460.115046296298</v>
      </c>
      <c r="K77" s="8" t="str">
        <f>IF(encoded!K77="","",encoded!K77)</f>
        <v>2024-06-18 04:23</v>
      </c>
      <c r="L77" s="6" t="str">
        <f>IF(encoded!N77="","",VLOOKUP(encoded!N77,nakshatram!$A$1:$C$27,3,FALSE))</f>
        <v>చిత్ర</v>
      </c>
      <c r="M77" s="8">
        <f>IF(encoded!O77="","",encoded!O77)</f>
        <v>45459.424074074079</v>
      </c>
      <c r="N77" s="8" t="str">
        <f>IF(encoded!P77="","",encoded!P77)</f>
        <v>2024-06-17 12:35</v>
      </c>
      <c r="O77" s="9" t="str">
        <f>encoded!T77</f>
        <v>05:29:00</v>
      </c>
      <c r="P77" s="9" t="str">
        <f>encoded!U77</f>
        <v>18:32:00</v>
      </c>
    </row>
    <row r="78" spans="1:16" ht="23" customHeight="1" x14ac:dyDescent="0.35">
      <c r="A78" s="7">
        <f>encoded!A78</f>
        <v>45461</v>
      </c>
      <c r="B78" s="6" t="str">
        <f>CHOOSE(encoded!E78,"January","February","March","April","May","June","July","August","September","October","November","December")</f>
        <v>June</v>
      </c>
      <c r="C78" s="6" t="str">
        <f>CHOOSE(encoded!F78,"Sunday","Monday","Tuesday","Wednesday","Thursday","Friday","Saturday")</f>
        <v>Tuesday</v>
      </c>
      <c r="D78" s="6" t="str">
        <f>IF(encoded!B78="","",VLOOKUP(encoded!B78,samvathsaram!$A$1:$D$60,3,FALSE))</f>
        <v>క్రోధి నామ సంవత్సరం</v>
      </c>
      <c r="E78" s="6" t="str">
        <f>VLOOKUP(encoded!C78,ayanam!$A$1:$C$2,3,FALSE)</f>
        <v>ఉత్తరాయణం</v>
      </c>
      <c r="F78" s="6" t="str">
        <f>VLOOKUP(encoded!D78,ruthuvu!$A$1:$C$6,3,FALSE)</f>
        <v>గ్రీష్మఋతువు</v>
      </c>
      <c r="G78" s="6" t="str">
        <f>IF(encoded!G78="","",VLOOKUP(encoded!G78,maasam!$A$1:$C$12,3,FALSE))</f>
        <v>జ్యేష్ఠమాసము</v>
      </c>
      <c r="H78" s="6" t="str">
        <f>VLOOKUP(encoded!H78,paksham!$A$1:$C$2,3,FALSE)</f>
        <v>శుక్లపక్షం</v>
      </c>
      <c r="I78" s="6" t="str">
        <f>VLOOKUP(encoded!I78,thidhi!$A$1:$C$16,3,FALSE)</f>
        <v>ద్వాదశి</v>
      </c>
      <c r="J78" s="8">
        <f>IF(encoded!J78="","",encoded!J78)</f>
        <v>45461.183796296296</v>
      </c>
      <c r="K78" s="8" t="str">
        <f>IF(encoded!K78="","",encoded!K78)</f>
        <v/>
      </c>
      <c r="L78" s="6" t="str">
        <f>IF(encoded!N78="","",VLOOKUP(encoded!N78,nakshatram!$A$1:$C$27,3,FALSE))</f>
        <v>స్వాతి</v>
      </c>
      <c r="M78" s="8">
        <f>IF(encoded!O78="","",encoded!O78)</f>
        <v>45460.525462962964</v>
      </c>
      <c r="N78" s="8" t="str">
        <f>IF(encoded!P78="","",encoded!P78)</f>
        <v>2024-06-18 14:41</v>
      </c>
      <c r="O78" s="9" t="str">
        <f>encoded!T78</f>
        <v>05:30:00</v>
      </c>
      <c r="P78" s="9" t="str">
        <f>encoded!U78</f>
        <v>18:32:00</v>
      </c>
    </row>
    <row r="79" spans="1:16" ht="23" customHeight="1" x14ac:dyDescent="0.35">
      <c r="A79" s="7">
        <f>encoded!A79</f>
        <v>45462</v>
      </c>
      <c r="B79" s="6" t="str">
        <f>CHOOSE(encoded!E79,"January","February","March","April","May","June","July","August","September","October","November","December")</f>
        <v>June</v>
      </c>
      <c r="C79" s="6" t="str">
        <f>CHOOSE(encoded!F79,"Sunday","Monday","Tuesday","Wednesday","Thursday","Friday","Saturday")</f>
        <v>Wednesday</v>
      </c>
      <c r="D79" s="6" t="str">
        <f>IF(encoded!B79="","",VLOOKUP(encoded!B79,samvathsaram!$A$1:$D$60,3,FALSE))</f>
        <v>క్రోధి నామ సంవత్సరం</v>
      </c>
      <c r="E79" s="6" t="str">
        <f>VLOOKUP(encoded!C79,ayanam!$A$1:$C$2,3,FALSE)</f>
        <v>ఉత్తరాయణం</v>
      </c>
      <c r="F79" s="6" t="str">
        <f>VLOOKUP(encoded!D79,ruthuvu!$A$1:$C$6,3,FALSE)</f>
        <v>గ్రీష్మఋతువు</v>
      </c>
      <c r="G79" s="6" t="str">
        <f>IF(encoded!G79="","",VLOOKUP(encoded!G79,maasam!$A$1:$C$12,3,FALSE))</f>
        <v>జ్యేష్ఠమాసము</v>
      </c>
      <c r="H79" s="6" t="str">
        <f>VLOOKUP(encoded!H79,paksham!$A$1:$C$2,3,FALSE)</f>
        <v>శుక్లపక్షం</v>
      </c>
      <c r="I79" s="6" t="str">
        <f>VLOOKUP(encoded!I79,thidhi!$A$1:$C$16,3,FALSE)</f>
        <v>ద్వాదశి</v>
      </c>
      <c r="J79" s="8" t="str">
        <f>IF(encoded!J79="","",encoded!J79)</f>
        <v/>
      </c>
      <c r="K79" s="8" t="str">
        <f>IF(encoded!K79="","",encoded!K79)</f>
        <v>2024-06-19 05:43</v>
      </c>
      <c r="L79" s="6" t="str">
        <f>IF(encoded!N79="","",VLOOKUP(encoded!N79,nakshatram!$A$1:$C$27,3,FALSE))</f>
        <v>విశాఖ</v>
      </c>
      <c r="M79" s="8">
        <f>IF(encoded!O79="","",encoded!O79)</f>
        <v>45461.612962962965</v>
      </c>
      <c r="N79" s="8" t="str">
        <f>IF(encoded!P79="","",encoded!P79)</f>
        <v>2024-06-19 16:23</v>
      </c>
      <c r="O79" s="9" t="str">
        <f>encoded!T79</f>
        <v>05:30:00</v>
      </c>
      <c r="P79" s="9" t="str">
        <f>encoded!U79</f>
        <v>18:32:00</v>
      </c>
    </row>
    <row r="80" spans="1:16" ht="23" customHeight="1" x14ac:dyDescent="0.35">
      <c r="A80" s="7">
        <f>encoded!A80</f>
        <v>45463</v>
      </c>
      <c r="B80" s="6" t="str">
        <f>CHOOSE(encoded!E80,"January","February","March","April","May","June","July","August","September","October","November","December")</f>
        <v>June</v>
      </c>
      <c r="C80" s="6" t="str">
        <f>CHOOSE(encoded!F80,"Sunday","Monday","Tuesday","Wednesday","Thursday","Friday","Saturday")</f>
        <v>Thursday</v>
      </c>
      <c r="D80" s="6" t="str">
        <f>IF(encoded!B80="","",VLOOKUP(encoded!B80,samvathsaram!$A$1:$D$60,3,FALSE))</f>
        <v>క్రోధి నామ సంవత్సరం</v>
      </c>
      <c r="E80" s="6" t="str">
        <f>VLOOKUP(encoded!C80,ayanam!$A$1:$C$2,3,FALSE)</f>
        <v>ఉత్తరాయణం</v>
      </c>
      <c r="F80" s="6" t="str">
        <f>VLOOKUP(encoded!D80,ruthuvu!$A$1:$C$6,3,FALSE)</f>
        <v>గ్రీష్మఋతువు</v>
      </c>
      <c r="G80" s="6" t="str">
        <f>IF(encoded!G80="","",VLOOKUP(encoded!G80,maasam!$A$1:$C$12,3,FALSE))</f>
        <v>జ్యేష్ఠమాసము</v>
      </c>
      <c r="H80" s="6" t="str">
        <f>VLOOKUP(encoded!H80,paksham!$A$1:$C$2,3,FALSE)</f>
        <v>శుక్లపక్షం</v>
      </c>
      <c r="I80" s="6" t="str">
        <f>VLOOKUP(encoded!I80,thidhi!$A$1:$C$16,3,FALSE)</f>
        <v>త్రయోదశి</v>
      </c>
      <c r="J80" s="8">
        <f>IF(encoded!J80="","",encoded!J80)</f>
        <v>45462.239351851851</v>
      </c>
      <c r="K80" s="8" t="str">
        <f>IF(encoded!K80="","",encoded!K80)</f>
        <v>2024-06-20 06:31</v>
      </c>
      <c r="L80" s="6" t="str">
        <f>IF(encoded!N80="","",VLOOKUP(encoded!N80,nakshatram!$A$1:$C$27,3,FALSE))</f>
        <v>అనూరాధ</v>
      </c>
      <c r="M80" s="8">
        <f>IF(encoded!O80="","",encoded!O80)</f>
        <v>45462.683796296296</v>
      </c>
      <c r="N80" s="8" t="str">
        <f>IF(encoded!P80="","",encoded!P80)</f>
        <v>2024-06-20 17:38</v>
      </c>
      <c r="O80" s="9" t="str">
        <f>encoded!T80</f>
        <v>05:30:00</v>
      </c>
      <c r="P80" s="9" t="str">
        <f>encoded!U80</f>
        <v>18:32:00</v>
      </c>
    </row>
    <row r="81" spans="1:16" ht="23" customHeight="1" x14ac:dyDescent="0.35">
      <c r="A81" s="7">
        <f>encoded!A81</f>
        <v>45464</v>
      </c>
      <c r="B81" s="6" t="str">
        <f>CHOOSE(encoded!E81,"January","February","March","April","May","June","July","August","September","October","November","December")</f>
        <v>June</v>
      </c>
      <c r="C81" s="6" t="str">
        <f>CHOOSE(encoded!F81,"Sunday","Monday","Tuesday","Wednesday","Thursday","Friday","Saturday")</f>
        <v>Friday</v>
      </c>
      <c r="D81" s="6" t="str">
        <f>IF(encoded!B81="","",VLOOKUP(encoded!B81,samvathsaram!$A$1:$D$60,3,FALSE))</f>
        <v>క్రోధి నామ సంవత్సరం</v>
      </c>
      <c r="E81" s="6" t="str">
        <f>VLOOKUP(encoded!C81,ayanam!$A$1:$C$2,3,FALSE)</f>
        <v>ఉత్తరాయణం</v>
      </c>
      <c r="F81" s="6" t="str">
        <f>VLOOKUP(encoded!D81,ruthuvu!$A$1:$C$6,3,FALSE)</f>
        <v>గ్రీష్మఋతువు</v>
      </c>
      <c r="G81" s="6" t="str">
        <f>IF(encoded!G81="","",VLOOKUP(encoded!G81,maasam!$A$1:$C$12,3,FALSE))</f>
        <v>జ్యేష్ఠమాసము</v>
      </c>
      <c r="H81" s="6" t="str">
        <f>VLOOKUP(encoded!H81,paksham!$A$1:$C$2,3,FALSE)</f>
        <v>శుక్లపక్షం</v>
      </c>
      <c r="I81" s="6" t="str">
        <f>VLOOKUP(encoded!I81,thidhi!$A$1:$C$16,3,FALSE)</f>
        <v>చతుర్దశి</v>
      </c>
      <c r="J81" s="8">
        <f>IF(encoded!J81="","",encoded!J81)</f>
        <v>45463.272685185184</v>
      </c>
      <c r="K81" s="8" t="str">
        <f>IF(encoded!K81="","",encoded!K81)</f>
        <v>2024-06-21 06:47</v>
      </c>
      <c r="L81" s="6" t="str">
        <f>IF(encoded!N81="","",VLOOKUP(encoded!N81,nakshatram!$A$1:$C$27,3,FALSE))</f>
        <v>జ్యేష్ఠ</v>
      </c>
      <c r="M81" s="8">
        <f>IF(encoded!O81="","",encoded!O81)</f>
        <v>45463.735879629632</v>
      </c>
      <c r="N81" s="8" t="str">
        <f>IF(encoded!P81="","",encoded!P81)</f>
        <v>2024-06-21 18:22</v>
      </c>
      <c r="O81" s="9" t="str">
        <f>encoded!T81</f>
        <v>05:30:00</v>
      </c>
      <c r="P81" s="9" t="str">
        <f>encoded!U81</f>
        <v>18:33:00</v>
      </c>
    </row>
    <row r="82" spans="1:16" ht="23" customHeight="1" x14ac:dyDescent="0.35">
      <c r="A82" s="7">
        <f>encoded!A82</f>
        <v>45465</v>
      </c>
      <c r="B82" s="6" t="str">
        <f>CHOOSE(encoded!E82,"January","February","March","April","May","June","July","August","September","October","November","December")</f>
        <v>June</v>
      </c>
      <c r="C82" s="6" t="str">
        <f>CHOOSE(encoded!F82,"Sunday","Monday","Tuesday","Wednesday","Thursday","Friday","Saturday")</f>
        <v>Saturday</v>
      </c>
      <c r="D82" s="6" t="str">
        <f>IF(encoded!B82="","",VLOOKUP(encoded!B82,samvathsaram!$A$1:$D$60,3,FALSE))</f>
        <v>క్రోధి నామ సంవత్సరం</v>
      </c>
      <c r="E82" s="6" t="str">
        <f>VLOOKUP(encoded!C82,ayanam!$A$1:$C$2,3,FALSE)</f>
        <v>ఉత్తరాయణం</v>
      </c>
      <c r="F82" s="6" t="str">
        <f>VLOOKUP(encoded!D82,ruthuvu!$A$1:$C$6,3,FALSE)</f>
        <v>గ్రీష్మఋతువు</v>
      </c>
      <c r="G82" s="6" t="str">
        <f>IF(encoded!G82="","",VLOOKUP(encoded!G82,maasam!$A$1:$C$12,3,FALSE))</f>
        <v>జ్యేష్ఠమాసము</v>
      </c>
      <c r="H82" s="6" t="str">
        <f>VLOOKUP(encoded!H82,paksham!$A$1:$C$2,3,FALSE)</f>
        <v>శుక్లపక్షం</v>
      </c>
      <c r="I82" s="6" t="str">
        <f>VLOOKUP(encoded!I82,thidhi!$A$1:$C$16,3,FALSE)</f>
        <v>పూర్ణిమ</v>
      </c>
      <c r="J82" s="8">
        <f>IF(encoded!J82="","",encoded!J82)</f>
        <v>45464.283796296295</v>
      </c>
      <c r="K82" s="8" t="str">
        <f>IF(encoded!K82="","",encoded!K82)</f>
        <v>2024-06-22 06:33</v>
      </c>
      <c r="L82" s="6" t="str">
        <f>IF(encoded!N82="","",VLOOKUP(encoded!N82,nakshatram!$A$1:$C$27,3,FALSE))</f>
        <v>మూల</v>
      </c>
      <c r="M82" s="8">
        <f>IF(encoded!O82="","",encoded!O82)</f>
        <v>45464.766435185185</v>
      </c>
      <c r="N82" s="8" t="str">
        <f>IF(encoded!P82="","",encoded!P82)</f>
        <v>2024-06-22 18:36</v>
      </c>
      <c r="O82" s="9" t="str">
        <f>encoded!T82</f>
        <v>05:30:00</v>
      </c>
      <c r="P82" s="9" t="str">
        <f>encoded!U82</f>
        <v>18:33:00</v>
      </c>
    </row>
    <row r="83" spans="1:16" ht="23" customHeight="1" x14ac:dyDescent="0.35">
      <c r="A83" s="7">
        <f>encoded!A83</f>
        <v>45466</v>
      </c>
      <c r="B83" s="6" t="str">
        <f>CHOOSE(encoded!E83,"January","February","March","April","May","June","July","August","September","October","November","December")</f>
        <v>June</v>
      </c>
      <c r="C83" s="6" t="str">
        <f>CHOOSE(encoded!F83,"Sunday","Monday","Tuesday","Wednesday","Thursday","Friday","Saturday")</f>
        <v>Sunday</v>
      </c>
      <c r="D83" s="6" t="str">
        <f>IF(encoded!B83="","",VLOOKUP(encoded!B83,samvathsaram!$A$1:$D$60,3,FALSE))</f>
        <v>క్రోధి నామ సంవత్సరం</v>
      </c>
      <c r="E83" s="6" t="str">
        <f>VLOOKUP(encoded!C83,ayanam!$A$1:$C$2,3,FALSE)</f>
        <v>ఉత్తరాయణం</v>
      </c>
      <c r="F83" s="6" t="str">
        <f>VLOOKUP(encoded!D83,ruthuvu!$A$1:$C$6,3,FALSE)</f>
        <v>గ్రీష్మఋతువు</v>
      </c>
      <c r="G83" s="6" t="str">
        <f>IF(encoded!G83="","",VLOOKUP(encoded!G83,maasam!$A$1:$C$12,3,FALSE))</f>
        <v>జ్యేష్ఠమాసము</v>
      </c>
      <c r="H83" s="6" t="str">
        <f>VLOOKUP(encoded!H83,paksham!$A$1:$C$2,3,FALSE)</f>
        <v>బహుళపక్షం</v>
      </c>
      <c r="I83" s="6" t="str">
        <f>VLOOKUP(encoded!I83,thidhi!$A$1:$C$16,3,FALSE)</f>
        <v>పాడ్యమి</v>
      </c>
      <c r="J83" s="8">
        <f>IF(encoded!J83="","",encoded!J83)</f>
        <v>45465.274074074077</v>
      </c>
      <c r="K83" s="8" t="str">
        <f>IF(encoded!K83="","",encoded!K83)</f>
        <v>2024-06-23 05:46</v>
      </c>
      <c r="L83" s="6" t="str">
        <f>IF(encoded!N83="","",VLOOKUP(encoded!N83,nakshatram!$A$1:$C$27,3,FALSE))</f>
        <v>పూర్వాషాఢ</v>
      </c>
      <c r="M83" s="8">
        <f>IF(encoded!O83="","",encoded!O83)</f>
        <v>45465.77615740741</v>
      </c>
      <c r="N83" s="8" t="str">
        <f>IF(encoded!P83="","",encoded!P83)</f>
        <v>2024-06-23 18:22</v>
      </c>
      <c r="O83" s="9" t="str">
        <f>encoded!T83</f>
        <v>05:30:00</v>
      </c>
      <c r="P83" s="9" t="str">
        <f>encoded!U83</f>
        <v>18:33:00</v>
      </c>
    </row>
    <row r="84" spans="1:16" ht="23" customHeight="1" x14ac:dyDescent="0.35">
      <c r="A84" s="7">
        <f>encoded!A84</f>
        <v>45466</v>
      </c>
      <c r="B84" s="6" t="str">
        <f>CHOOSE(encoded!E84,"January","February","March","April","May","June","July","August","September","October","November","December")</f>
        <v>June</v>
      </c>
      <c r="C84" s="6" t="str">
        <f>CHOOSE(encoded!F84,"Sunday","Monday","Tuesday","Wednesday","Thursday","Friday","Saturday")</f>
        <v>Sunday</v>
      </c>
      <c r="D84" s="6" t="str">
        <f>IF(encoded!B84="","",VLOOKUP(encoded!B84,samvathsaram!$A$1:$D$60,3,FALSE))</f>
        <v>క్రోధి నామ సంవత్సరం</v>
      </c>
      <c r="E84" s="6" t="str">
        <f>VLOOKUP(encoded!C84,ayanam!$A$1:$C$2,3,FALSE)</f>
        <v>ఉత్తరాయణం</v>
      </c>
      <c r="F84" s="6" t="str">
        <f>VLOOKUP(encoded!D84,ruthuvu!$A$1:$C$6,3,FALSE)</f>
        <v>గ్రీష్మఋతువు</v>
      </c>
      <c r="G84" s="6" t="str">
        <f>IF(encoded!G84="","",VLOOKUP(encoded!G84,maasam!$A$1:$C$12,3,FALSE))</f>
        <v>జ్యేష్ఠమాసము</v>
      </c>
      <c r="H84" s="6" t="str">
        <f>VLOOKUP(encoded!H84,paksham!$A$1:$C$2,3,FALSE)</f>
        <v>బహుళపక్షం</v>
      </c>
      <c r="I84" s="6" t="str">
        <f>VLOOKUP(encoded!I84,thidhi!$A$1:$C$16,3,FALSE)</f>
        <v>విదియ</v>
      </c>
      <c r="J84" s="8">
        <f>IF(encoded!J84="","",encoded!J84)</f>
        <v>45466.241435185184</v>
      </c>
      <c r="K84" s="8" t="str">
        <f>IF(encoded!K84="","",encoded!K84)</f>
        <v>2024-06-24 04:30</v>
      </c>
      <c r="L84" s="6" t="str">
        <f>IF(encoded!N84="","",VLOOKUP(encoded!N84,nakshatram!$A$1:$C$27,3,FALSE))</f>
        <v>పూర్వాషాఢ</v>
      </c>
      <c r="M84" s="8">
        <f>IF(encoded!O84="","",encoded!O84)</f>
        <v>45465.77615740741</v>
      </c>
      <c r="N84" s="8" t="str">
        <f>IF(encoded!P84="","",encoded!P84)</f>
        <v>2024-06-23 18:22</v>
      </c>
      <c r="O84" s="9" t="str">
        <f>encoded!T84</f>
        <v>05:30:00</v>
      </c>
      <c r="P84" s="9" t="str">
        <f>encoded!U84</f>
        <v>18:33:00</v>
      </c>
    </row>
    <row r="85" spans="1:16" ht="23" customHeight="1" x14ac:dyDescent="0.35">
      <c r="A85" s="7">
        <f>encoded!A85</f>
        <v>45467</v>
      </c>
      <c r="B85" s="6" t="str">
        <f>CHOOSE(encoded!E85,"January","February","March","April","May","June","July","August","September","October","November","December")</f>
        <v>June</v>
      </c>
      <c r="C85" s="6" t="str">
        <f>CHOOSE(encoded!F85,"Sunday","Monday","Tuesday","Wednesday","Thursday","Friday","Saturday")</f>
        <v>Monday</v>
      </c>
      <c r="D85" s="6" t="str">
        <f>IF(encoded!B85="","",VLOOKUP(encoded!B85,samvathsaram!$A$1:$D$60,3,FALSE))</f>
        <v>క్రోధి నామ సంవత్సరం</v>
      </c>
      <c r="E85" s="6" t="str">
        <f>VLOOKUP(encoded!C85,ayanam!$A$1:$C$2,3,FALSE)</f>
        <v>ఉత్తరాయణం</v>
      </c>
      <c r="F85" s="6" t="str">
        <f>VLOOKUP(encoded!D85,ruthuvu!$A$1:$C$6,3,FALSE)</f>
        <v>గ్రీష్మఋతువు</v>
      </c>
      <c r="G85" s="6" t="str">
        <f>IF(encoded!G85="","",VLOOKUP(encoded!G85,maasam!$A$1:$C$12,3,FALSE))</f>
        <v>జ్యేష్ఠమాసము</v>
      </c>
      <c r="H85" s="6" t="str">
        <f>VLOOKUP(encoded!H85,paksham!$A$1:$C$2,3,FALSE)</f>
        <v>బహుళపక్షం</v>
      </c>
      <c r="I85" s="6" t="str">
        <f>VLOOKUP(encoded!I85,thidhi!$A$1:$C$16,3,FALSE)</f>
        <v>తదియ</v>
      </c>
      <c r="J85" s="8">
        <f>IF(encoded!J85="","",encoded!J85)</f>
        <v>45467.188657407409</v>
      </c>
      <c r="K85" s="8" t="str">
        <f>IF(encoded!K85="","",encoded!K85)</f>
        <v>2024-06-25 02:58</v>
      </c>
      <c r="L85" s="6" t="str">
        <f>IF(encoded!N85="","",VLOOKUP(encoded!N85,nakshatram!$A$1:$C$27,3,FALSE))</f>
        <v>ఉత్తరాషాఢ</v>
      </c>
      <c r="M85" s="8">
        <f>IF(encoded!O85="","",encoded!O85)</f>
        <v>45466.766435185185</v>
      </c>
      <c r="N85" s="8" t="str">
        <f>IF(encoded!P85="","",encoded!P85)</f>
        <v>2024-06-24 17:47</v>
      </c>
      <c r="O85" s="9" t="str">
        <f>encoded!T85</f>
        <v>05:30:00</v>
      </c>
      <c r="P85" s="9" t="str">
        <f>encoded!U85</f>
        <v>18:33:00</v>
      </c>
    </row>
    <row r="86" spans="1:16" ht="23" customHeight="1" x14ac:dyDescent="0.35">
      <c r="A86" s="7">
        <f>encoded!A86</f>
        <v>45468</v>
      </c>
      <c r="B86" s="6" t="str">
        <f>CHOOSE(encoded!E86,"January","February","March","April","May","June","July","August","September","October","November","December")</f>
        <v>June</v>
      </c>
      <c r="C86" s="6" t="str">
        <f>CHOOSE(encoded!F86,"Sunday","Monday","Tuesday","Wednesday","Thursday","Friday","Saturday")</f>
        <v>Tuesday</v>
      </c>
      <c r="D86" s="6" t="str">
        <f>IF(encoded!B86="","",VLOOKUP(encoded!B86,samvathsaram!$A$1:$D$60,3,FALSE))</f>
        <v>క్రోధి నామ సంవత్సరం</v>
      </c>
      <c r="E86" s="6" t="str">
        <f>VLOOKUP(encoded!C86,ayanam!$A$1:$C$2,3,FALSE)</f>
        <v>ఉత్తరాయణం</v>
      </c>
      <c r="F86" s="6" t="str">
        <f>VLOOKUP(encoded!D86,ruthuvu!$A$1:$C$6,3,FALSE)</f>
        <v>గ్రీష్మఋతువు</v>
      </c>
      <c r="G86" s="6" t="str">
        <f>IF(encoded!G86="","",VLOOKUP(encoded!G86,maasam!$A$1:$C$12,3,FALSE))</f>
        <v>జ్యేష్ఠమాసము</v>
      </c>
      <c r="H86" s="6" t="str">
        <f>VLOOKUP(encoded!H86,paksham!$A$1:$C$2,3,FALSE)</f>
        <v>బహుళపక్షం</v>
      </c>
      <c r="I86" s="6" t="str">
        <f>VLOOKUP(encoded!I86,thidhi!$A$1:$C$16,3,FALSE)</f>
        <v>చవితి</v>
      </c>
      <c r="J86" s="8">
        <f>IF(encoded!J86="","",encoded!J86)</f>
        <v>45468.124768518523</v>
      </c>
      <c r="K86" s="8" t="str">
        <f>IF(encoded!K86="","",encoded!K86)</f>
        <v>2024-06-26 01:17</v>
      </c>
      <c r="L86" s="6" t="str">
        <f>IF(encoded!N86="","",VLOOKUP(encoded!N86,nakshatram!$A$1:$C$27,3,FALSE))</f>
        <v>శ్రవణం</v>
      </c>
      <c r="M86" s="8">
        <f>IF(encoded!O86="","",encoded!O86)</f>
        <v>45467.742129629631</v>
      </c>
      <c r="N86" s="8" t="str">
        <f>IF(encoded!P86="","",encoded!P86)</f>
        <v>2024-06-25 16:53</v>
      </c>
      <c r="O86" s="9" t="str">
        <f>encoded!T86</f>
        <v>05:31:00</v>
      </c>
      <c r="P86" s="9" t="str">
        <f>encoded!U86</f>
        <v>18:34:00</v>
      </c>
    </row>
    <row r="87" spans="1:16" ht="23" customHeight="1" x14ac:dyDescent="0.35">
      <c r="A87" s="7">
        <f>encoded!A87</f>
        <v>45469</v>
      </c>
      <c r="B87" s="6" t="str">
        <f>CHOOSE(encoded!E87,"January","February","March","April","May","June","July","August","September","October","November","December")</f>
        <v>June</v>
      </c>
      <c r="C87" s="6" t="str">
        <f>CHOOSE(encoded!F87,"Sunday","Monday","Tuesday","Wednesday","Thursday","Friday","Saturday")</f>
        <v>Wednesday</v>
      </c>
      <c r="D87" s="6" t="str">
        <f>IF(encoded!B87="","",VLOOKUP(encoded!B87,samvathsaram!$A$1:$D$60,3,FALSE))</f>
        <v>క్రోధి నామ సంవత్సరం</v>
      </c>
      <c r="E87" s="6" t="str">
        <f>VLOOKUP(encoded!C87,ayanam!$A$1:$C$2,3,FALSE)</f>
        <v>ఉత్తరాయణం</v>
      </c>
      <c r="F87" s="6" t="str">
        <f>VLOOKUP(encoded!D87,ruthuvu!$A$1:$C$6,3,FALSE)</f>
        <v>గ్రీష్మఋతువు</v>
      </c>
      <c r="G87" s="6" t="str">
        <f>IF(encoded!G87="","",VLOOKUP(encoded!G87,maasam!$A$1:$C$12,3,FALSE))</f>
        <v>జ్యేష్ఠమాసము</v>
      </c>
      <c r="H87" s="6" t="str">
        <f>VLOOKUP(encoded!H87,paksham!$A$1:$C$2,3,FALSE)</f>
        <v>బహుళపక్షం</v>
      </c>
      <c r="I87" s="6" t="str">
        <f>VLOOKUP(encoded!I87,thidhi!$A$1:$C$16,3,FALSE)</f>
        <v>పంచమి</v>
      </c>
      <c r="J87" s="8">
        <f>IF(encoded!J87="","",encoded!J87)</f>
        <v>45469.054629629631</v>
      </c>
      <c r="K87" s="8" t="str">
        <f>IF(encoded!K87="","",encoded!K87)</f>
        <v>2024-06-26 23:08</v>
      </c>
      <c r="L87" s="6" t="str">
        <f>IF(encoded!N87="","",VLOOKUP(encoded!N87,nakshatram!$A$1:$C$27,3,FALSE))</f>
        <v>ధనిష్ఠ</v>
      </c>
      <c r="M87" s="8">
        <f>IF(encoded!O87="","",encoded!O87)</f>
        <v>45468.704629629632</v>
      </c>
      <c r="N87" s="8" t="str">
        <f>IF(encoded!P87="","",encoded!P87)</f>
        <v>2024-06-26 15:50</v>
      </c>
      <c r="O87" s="9" t="str">
        <f>encoded!T87</f>
        <v>05:31:00</v>
      </c>
      <c r="P87" s="9" t="str">
        <f>encoded!U87</f>
        <v>18:34:00</v>
      </c>
    </row>
    <row r="88" spans="1:16" ht="23" customHeight="1" x14ac:dyDescent="0.35">
      <c r="A88" s="7">
        <f>encoded!A88</f>
        <v>45470</v>
      </c>
      <c r="B88" s="6" t="str">
        <f>CHOOSE(encoded!E88,"January","February","March","April","May","June","July","August","September","October","November","December")</f>
        <v>June</v>
      </c>
      <c r="C88" s="6" t="str">
        <f>CHOOSE(encoded!F88,"Sunday","Monday","Tuesday","Wednesday","Thursday","Friday","Saturday")</f>
        <v>Thursday</v>
      </c>
      <c r="D88" s="6" t="str">
        <f>IF(encoded!B88="","",VLOOKUP(encoded!B88,samvathsaram!$A$1:$D$60,3,FALSE))</f>
        <v>క్రోధి నామ సంవత్సరం</v>
      </c>
      <c r="E88" s="6" t="str">
        <f>VLOOKUP(encoded!C88,ayanam!$A$1:$C$2,3,FALSE)</f>
        <v>ఉత్తరాయణం</v>
      </c>
      <c r="F88" s="6" t="str">
        <f>VLOOKUP(encoded!D88,ruthuvu!$A$1:$C$6,3,FALSE)</f>
        <v>గ్రీష్మఋతువు</v>
      </c>
      <c r="G88" s="6" t="str">
        <f>IF(encoded!G88="","",VLOOKUP(encoded!G88,maasam!$A$1:$C$12,3,FALSE))</f>
        <v>జ్యేష్ఠమాసము</v>
      </c>
      <c r="H88" s="6" t="str">
        <f>VLOOKUP(encoded!H88,paksham!$A$1:$C$2,3,FALSE)</f>
        <v>బహుళపక్షం</v>
      </c>
      <c r="I88" s="6" t="str">
        <f>VLOOKUP(encoded!I88,thidhi!$A$1:$C$16,3,FALSE)</f>
        <v>షష్ఠి</v>
      </c>
      <c r="J88" s="8">
        <f>IF(encoded!J88="","",encoded!J88)</f>
        <v>45469.965046296296</v>
      </c>
      <c r="K88" s="8" t="str">
        <f>IF(encoded!K88="","",encoded!K88)</f>
        <v>2024-06-27 20:38</v>
      </c>
      <c r="L88" s="6" t="str">
        <f>IF(encoded!N88="","",VLOOKUP(encoded!N88,nakshatram!$A$1:$C$27,3,FALSE))</f>
        <v>శతభిషం</v>
      </c>
      <c r="M88" s="8">
        <f>IF(encoded!O88="","",encoded!O88)</f>
        <v>45469.660879629628</v>
      </c>
      <c r="N88" s="8" t="str">
        <f>IF(encoded!P88="","",encoded!P88)</f>
        <v>2024-06-27 14:06</v>
      </c>
      <c r="O88" s="9" t="str">
        <f>encoded!T88</f>
        <v>05:31:00</v>
      </c>
      <c r="P88" s="9" t="str">
        <f>encoded!U88</f>
        <v>18:34:00</v>
      </c>
    </row>
    <row r="89" spans="1:16" ht="23" customHeight="1" x14ac:dyDescent="0.35">
      <c r="A89" s="7">
        <f>encoded!A89</f>
        <v>45471</v>
      </c>
      <c r="B89" s="6" t="str">
        <f>CHOOSE(encoded!E89,"January","February","March","April","May","June","July","August","September","October","November","December")</f>
        <v>June</v>
      </c>
      <c r="C89" s="6" t="str">
        <f>CHOOSE(encoded!F89,"Sunday","Monday","Tuesday","Wednesday","Thursday","Friday","Saturday")</f>
        <v>Friday</v>
      </c>
      <c r="D89" s="6" t="str">
        <f>IF(encoded!B89="","",VLOOKUP(encoded!B89,samvathsaram!$A$1:$D$60,3,FALSE))</f>
        <v>క్రోధి నామ సంవత్సరం</v>
      </c>
      <c r="E89" s="6" t="str">
        <f>VLOOKUP(encoded!C89,ayanam!$A$1:$C$2,3,FALSE)</f>
        <v>ఉత్తరాయణం</v>
      </c>
      <c r="F89" s="6" t="str">
        <f>VLOOKUP(encoded!D89,ruthuvu!$A$1:$C$6,3,FALSE)</f>
        <v>గ్రీష్మఋతువు</v>
      </c>
      <c r="G89" s="6" t="str">
        <f>IF(encoded!G89="","",VLOOKUP(encoded!G89,maasam!$A$1:$C$12,3,FALSE))</f>
        <v>జ్యేష్ఠమాసము</v>
      </c>
      <c r="H89" s="6" t="str">
        <f>VLOOKUP(encoded!H89,paksham!$A$1:$C$2,3,FALSE)</f>
        <v>బహుళపక్షం</v>
      </c>
      <c r="I89" s="6" t="str">
        <f>VLOOKUP(encoded!I89,thidhi!$A$1:$C$16,3,FALSE)</f>
        <v>సప్తమి</v>
      </c>
      <c r="J89" s="8">
        <f>IF(encoded!J89="","",encoded!J89)</f>
        <v>45470.860879629632</v>
      </c>
      <c r="K89" s="8" t="str">
        <f>IF(encoded!K89="","",encoded!K89)</f>
        <v>2024-06-28 18:11</v>
      </c>
      <c r="L89" s="6" t="str">
        <f>IF(encoded!N89="","",VLOOKUP(encoded!N89,nakshatram!$A$1:$C$27,3,FALSE))</f>
        <v>పూర్వాభాద్ర</v>
      </c>
      <c r="M89" s="8">
        <f>IF(encoded!O89="","",encoded!O89)</f>
        <v>45470.58865740741</v>
      </c>
      <c r="N89" s="8" t="str">
        <f>IF(encoded!P89="","",encoded!P89)</f>
        <v>2024-06-28 12:29</v>
      </c>
      <c r="O89" s="9" t="str">
        <f>encoded!T89</f>
        <v>05:31:00</v>
      </c>
      <c r="P89" s="9" t="str">
        <f>encoded!U89</f>
        <v>18:34:00</v>
      </c>
    </row>
    <row r="90" spans="1:16" ht="23" customHeight="1" x14ac:dyDescent="0.35">
      <c r="A90" s="7">
        <f>encoded!A90</f>
        <v>45472</v>
      </c>
      <c r="B90" s="6" t="str">
        <f>CHOOSE(encoded!E90,"January","February","March","April","May","June","July","August","September","October","November","December")</f>
        <v>June</v>
      </c>
      <c r="C90" s="6" t="str">
        <f>CHOOSE(encoded!F90,"Sunday","Monday","Tuesday","Wednesday","Thursday","Friday","Saturday")</f>
        <v>Saturday</v>
      </c>
      <c r="D90" s="6" t="str">
        <f>IF(encoded!B90="","",VLOOKUP(encoded!B90,samvathsaram!$A$1:$D$60,3,FALSE))</f>
        <v>క్రోధి నామ సంవత్సరం</v>
      </c>
      <c r="E90" s="6" t="str">
        <f>VLOOKUP(encoded!C90,ayanam!$A$1:$C$2,3,FALSE)</f>
        <v>ఉత్తరాయణం</v>
      </c>
      <c r="F90" s="6" t="str">
        <f>VLOOKUP(encoded!D90,ruthuvu!$A$1:$C$6,3,FALSE)</f>
        <v>గ్రీష్మఋతువు</v>
      </c>
      <c r="G90" s="6" t="str">
        <f>IF(encoded!G90="","",VLOOKUP(encoded!G90,maasam!$A$1:$C$12,3,FALSE))</f>
        <v>జ్యేష్ఠమాసము</v>
      </c>
      <c r="H90" s="6" t="str">
        <f>VLOOKUP(encoded!H90,paksham!$A$1:$C$2,3,FALSE)</f>
        <v>బహుళపక్షం</v>
      </c>
      <c r="I90" s="6" t="str">
        <f>VLOOKUP(encoded!I90,thidhi!$A$1:$C$16,3,FALSE)</f>
        <v>అష్టమి</v>
      </c>
      <c r="J90" s="8">
        <f>IF(encoded!J90="","",encoded!J90)</f>
        <v>45471.758796296301</v>
      </c>
      <c r="K90" s="8" t="str">
        <f>IF(encoded!K90="","",encoded!K90)</f>
        <v>2024-06-29 15:44</v>
      </c>
      <c r="L90" s="6" t="str">
        <f>IF(encoded!N90="","",VLOOKUP(encoded!N90,nakshatram!$A$1:$C$27,3,FALSE))</f>
        <v>ఉత్తరాభాద్ర</v>
      </c>
      <c r="M90" s="8">
        <f>IF(encoded!O90="","",encoded!O90)</f>
        <v>45471.521296296298</v>
      </c>
      <c r="N90" s="8" t="str">
        <f>IF(encoded!P90="","",encoded!P90)</f>
        <v>2024-06-29 10:48</v>
      </c>
      <c r="O90" s="9" t="str">
        <f>encoded!T90</f>
        <v>05:32:00</v>
      </c>
      <c r="P90" s="9" t="str">
        <f>encoded!U90</f>
        <v>18:34:00</v>
      </c>
    </row>
    <row r="91" spans="1:16" ht="23" customHeight="1" x14ac:dyDescent="0.35">
      <c r="A91" s="7">
        <f>encoded!A91</f>
        <v>45473</v>
      </c>
      <c r="B91" s="6" t="str">
        <f>CHOOSE(encoded!E91,"January","February","March","April","May","June","July","August","September","October","November","December")</f>
        <v>June</v>
      </c>
      <c r="C91" s="6" t="str">
        <f>CHOOSE(encoded!F91,"Sunday","Monday","Tuesday","Wednesday","Thursday","Friday","Saturday")</f>
        <v>Sunday</v>
      </c>
      <c r="D91" s="6" t="str">
        <f>IF(encoded!B91="","",VLOOKUP(encoded!B91,samvathsaram!$A$1:$D$60,3,FALSE))</f>
        <v>క్రోధి నామ సంవత్సరం</v>
      </c>
      <c r="E91" s="6" t="str">
        <f>VLOOKUP(encoded!C91,ayanam!$A$1:$C$2,3,FALSE)</f>
        <v>ఉత్తరాయణం</v>
      </c>
      <c r="F91" s="6" t="str">
        <f>VLOOKUP(encoded!D91,ruthuvu!$A$1:$C$6,3,FALSE)</f>
        <v>గ్రీష్మఋతువు</v>
      </c>
      <c r="G91" s="6" t="str">
        <f>IF(encoded!G91="","",VLOOKUP(encoded!G91,maasam!$A$1:$C$12,3,FALSE))</f>
        <v>జ్యేష్ఠమాసము</v>
      </c>
      <c r="H91" s="6" t="str">
        <f>VLOOKUP(encoded!H91,paksham!$A$1:$C$2,3,FALSE)</f>
        <v>బహుళపక్షం</v>
      </c>
      <c r="I91" s="6" t="str">
        <f>VLOOKUP(encoded!I91,thidhi!$A$1:$C$16,3,FALSE)</f>
        <v>నవమి</v>
      </c>
      <c r="J91" s="8">
        <f>IF(encoded!J91="","",encoded!J91)</f>
        <v>45472.656712962962</v>
      </c>
      <c r="K91" s="8" t="str">
        <f>IF(encoded!K91="","",encoded!K91)</f>
        <v>2024-06-30 13:18</v>
      </c>
      <c r="L91" s="6" t="str">
        <f>IF(encoded!N91="","",VLOOKUP(encoded!N91,nakshatram!$A$1:$C$27,3,FALSE))</f>
        <v>రేవతి</v>
      </c>
      <c r="M91" s="8">
        <f>IF(encoded!O91="","",encoded!O91)</f>
        <v>45472.451157407406</v>
      </c>
      <c r="N91" s="8" t="str">
        <f>IF(encoded!P91="","",encoded!P91)</f>
        <v>2024-06-30 09:10</v>
      </c>
      <c r="O91" s="9" t="str">
        <f>encoded!T91</f>
        <v>05:32:00</v>
      </c>
      <c r="P91" s="9" t="str">
        <f>encoded!U91</f>
        <v>18:34:00</v>
      </c>
    </row>
    <row r="92" spans="1:16" ht="23" customHeight="1" x14ac:dyDescent="0.35">
      <c r="A92" s="7">
        <f>encoded!A92</f>
        <v>45474</v>
      </c>
      <c r="B92" s="6" t="str">
        <f>CHOOSE(encoded!E92,"January","February","March","April","May","June","July","August","September","October","November","December")</f>
        <v>July</v>
      </c>
      <c r="C92" s="6" t="str">
        <f>CHOOSE(encoded!F92,"Sunday","Monday","Tuesday","Wednesday","Thursday","Friday","Saturday")</f>
        <v>Monday</v>
      </c>
      <c r="D92" s="6" t="str">
        <f>IF(encoded!B92="","",VLOOKUP(encoded!B92,samvathsaram!$A$1:$D$60,3,FALSE))</f>
        <v>క్రోధి నామ సంవత్సరం</v>
      </c>
      <c r="E92" s="6" t="str">
        <f>VLOOKUP(encoded!C92,ayanam!$A$1:$C$2,3,FALSE)</f>
        <v>ఉత్తరాయణం</v>
      </c>
      <c r="F92" s="6" t="str">
        <f>VLOOKUP(encoded!D92,ruthuvu!$A$1:$C$6,3,FALSE)</f>
        <v>గ్రీష్మఋతువు</v>
      </c>
      <c r="G92" s="6" t="str">
        <f>IF(encoded!G92="","",VLOOKUP(encoded!G92,maasam!$A$1:$C$12,3,FALSE))</f>
        <v>జ్యేష్ఠమాసము</v>
      </c>
      <c r="H92" s="6" t="str">
        <f>VLOOKUP(encoded!H92,paksham!$A$1:$C$2,3,FALSE)</f>
        <v>బహుళపక్షం</v>
      </c>
      <c r="I92" s="6" t="str">
        <f>VLOOKUP(encoded!I92,thidhi!$A$1:$C$16,3,FALSE)</f>
        <v>దశమి</v>
      </c>
      <c r="J92" s="8">
        <f>IF(encoded!J92="","",encoded!J92)</f>
        <v>45473.555324074077</v>
      </c>
      <c r="K92" s="8" t="str">
        <f>IF(encoded!K92="","",encoded!K92)</f>
        <v>2024-07-01 11:00</v>
      </c>
      <c r="L92" s="6" t="str">
        <f>IF(encoded!N92="","",VLOOKUP(encoded!N92,nakshatram!$A$1:$C$27,3,FALSE))</f>
        <v>అశ్విని</v>
      </c>
      <c r="M92" s="8">
        <f>IF(encoded!O92="","",encoded!O92)</f>
        <v>45473.383101851854</v>
      </c>
      <c r="N92" s="8" t="str">
        <f>IF(encoded!P92="","",encoded!P92)</f>
        <v>2024-07-01 07:38</v>
      </c>
      <c r="O92" s="9" t="str">
        <f>encoded!T92</f>
        <v>05:32:00</v>
      </c>
      <c r="P92" s="9" t="str">
        <f>encoded!U92</f>
        <v>18:34:00</v>
      </c>
    </row>
    <row r="93" spans="1:16" ht="23" customHeight="1" x14ac:dyDescent="0.35">
      <c r="A93" s="7">
        <f>encoded!A93</f>
        <v>45475</v>
      </c>
      <c r="B93" s="6" t="str">
        <f>CHOOSE(encoded!E93,"January","February","March","April","May","June","July","August","September","October","November","December")</f>
        <v>July</v>
      </c>
      <c r="C93" s="6" t="str">
        <f>CHOOSE(encoded!F93,"Sunday","Monday","Tuesday","Wednesday","Thursday","Friday","Saturday")</f>
        <v>Tuesday</v>
      </c>
      <c r="D93" s="6" t="str">
        <f>IF(encoded!B93="","",VLOOKUP(encoded!B93,samvathsaram!$A$1:$D$60,3,FALSE))</f>
        <v>క్రోధి నామ సంవత్సరం</v>
      </c>
      <c r="E93" s="6" t="str">
        <f>VLOOKUP(encoded!C93,ayanam!$A$1:$C$2,3,FALSE)</f>
        <v>ఉత్తరాయణం</v>
      </c>
      <c r="F93" s="6" t="str">
        <f>VLOOKUP(encoded!D93,ruthuvu!$A$1:$C$6,3,FALSE)</f>
        <v>గ్రీష్మఋతువు</v>
      </c>
      <c r="G93" s="6" t="str">
        <f>IF(encoded!G93="","",VLOOKUP(encoded!G93,maasam!$A$1:$C$12,3,FALSE))</f>
        <v>జ్యేష్ఠమాసము</v>
      </c>
      <c r="H93" s="6" t="str">
        <f>VLOOKUP(encoded!H93,paksham!$A$1:$C$2,3,FALSE)</f>
        <v>బహుళపక్షం</v>
      </c>
      <c r="I93" s="6" t="str">
        <f>VLOOKUP(encoded!I93,thidhi!$A$1:$C$16,3,FALSE)</f>
        <v>ఏకాదశి</v>
      </c>
      <c r="J93" s="8">
        <f>IF(encoded!J93="","",encoded!J93)</f>
        <v>45474.459490740745</v>
      </c>
      <c r="K93" s="8" t="str">
        <f>IF(encoded!K93="","",encoded!K93)</f>
        <v>2024-07-02 08:54</v>
      </c>
      <c r="L93" s="6" t="str">
        <f>IF(encoded!N93="","",VLOOKUP(encoded!N93,nakshatram!$A$1:$C$27,3,FALSE))</f>
        <v>భరణి</v>
      </c>
      <c r="M93" s="8">
        <f>IF(encoded!O93="","",encoded!O93)</f>
        <v>45474.319212962968</v>
      </c>
      <c r="N93" s="8" t="str">
        <f>IF(encoded!P93="","",encoded!P93)</f>
        <v>2024-07-02 06:18</v>
      </c>
      <c r="O93" s="9" t="str">
        <f>encoded!T93</f>
        <v>05:33:00</v>
      </c>
      <c r="P93" s="9" t="str">
        <f>encoded!U93</f>
        <v>18:34:00</v>
      </c>
    </row>
    <row r="94" spans="1:16" ht="23" customHeight="1" x14ac:dyDescent="0.35">
      <c r="A94" s="7">
        <f>encoded!A94</f>
        <v>45475</v>
      </c>
      <c r="B94" s="6" t="str">
        <f>CHOOSE(encoded!E94,"January","February","March","April","May","June","July","August","September","October","November","December")</f>
        <v>July</v>
      </c>
      <c r="C94" s="6" t="str">
        <f>CHOOSE(encoded!F94,"Sunday","Monday","Tuesday","Wednesday","Thursday","Friday","Saturday")</f>
        <v>Tuesday</v>
      </c>
      <c r="D94" s="6" t="str">
        <f>IF(encoded!B94="","",VLOOKUP(encoded!B94,samvathsaram!$A$1:$D$60,3,FALSE))</f>
        <v>క్రోధి నామ సంవత్సరం</v>
      </c>
      <c r="E94" s="6" t="str">
        <f>VLOOKUP(encoded!C94,ayanam!$A$1:$C$2,3,FALSE)</f>
        <v>ఉత్తరాయణం</v>
      </c>
      <c r="F94" s="6" t="str">
        <f>VLOOKUP(encoded!D94,ruthuvu!$A$1:$C$6,3,FALSE)</f>
        <v>గ్రీష్మఋతువు</v>
      </c>
      <c r="G94" s="6" t="str">
        <f>IF(encoded!G94="","",VLOOKUP(encoded!G94,maasam!$A$1:$C$12,3,FALSE))</f>
        <v>జ్యేష్ఠమాసము</v>
      </c>
      <c r="H94" s="6" t="str">
        <f>VLOOKUP(encoded!H94,paksham!$A$1:$C$2,3,FALSE)</f>
        <v>బహుళపక్షం</v>
      </c>
      <c r="I94" s="6" t="str">
        <f>VLOOKUP(encoded!I94,thidhi!$A$1:$C$16,3,FALSE)</f>
        <v>ఏకాదశి</v>
      </c>
      <c r="J94" s="8">
        <f>IF(encoded!J94="","",encoded!J94)</f>
        <v>45474.459490740745</v>
      </c>
      <c r="K94" s="8" t="str">
        <f>IF(encoded!K94="","",encoded!K94)</f>
        <v>2024-07-02 08:54</v>
      </c>
      <c r="L94" s="6" t="str">
        <f>IF(encoded!N94="","",VLOOKUP(encoded!N94,nakshatram!$A$1:$C$27,3,FALSE))</f>
        <v>కృత్తిక</v>
      </c>
      <c r="M94" s="8">
        <f>IF(encoded!O94="","",encoded!O94)</f>
        <v>45475.263657407406</v>
      </c>
      <c r="N94" s="8" t="str">
        <f>IF(encoded!P94="","",encoded!P94)</f>
        <v>2024-07-03 05:20</v>
      </c>
      <c r="O94" s="9" t="str">
        <f>encoded!T94</f>
        <v>05:33:00</v>
      </c>
      <c r="P94" s="9" t="str">
        <f>encoded!U94</f>
        <v>18:34:00</v>
      </c>
    </row>
    <row r="95" spans="1:16" ht="23" customHeight="1" x14ac:dyDescent="0.35">
      <c r="A95" s="7">
        <f>encoded!A95</f>
        <v>45476</v>
      </c>
      <c r="B95" s="6" t="str">
        <f>CHOOSE(encoded!E95,"January","February","March","April","May","June","July","August","September","October","November","December")</f>
        <v>July</v>
      </c>
      <c r="C95" s="6" t="str">
        <f>CHOOSE(encoded!F95,"Sunday","Monday","Tuesday","Wednesday","Thursday","Friday","Saturday")</f>
        <v>Wednesday</v>
      </c>
      <c r="D95" s="6" t="str">
        <f>IF(encoded!B95="","",VLOOKUP(encoded!B95,samvathsaram!$A$1:$D$60,3,FALSE))</f>
        <v>క్రోధి నామ సంవత్సరం</v>
      </c>
      <c r="E95" s="6" t="str">
        <f>VLOOKUP(encoded!C95,ayanam!$A$1:$C$2,3,FALSE)</f>
        <v>ఉత్తరాయణం</v>
      </c>
      <c r="F95" s="6" t="str">
        <f>VLOOKUP(encoded!D95,ruthuvu!$A$1:$C$6,3,FALSE)</f>
        <v>గ్రీష్మఋతువు</v>
      </c>
      <c r="G95" s="6" t="str">
        <f>IF(encoded!G95="","",VLOOKUP(encoded!G95,maasam!$A$1:$C$12,3,FALSE))</f>
        <v>జ్యేష్ఠమాసము</v>
      </c>
      <c r="H95" s="6" t="str">
        <f>VLOOKUP(encoded!H95,paksham!$A$1:$C$2,3,FALSE)</f>
        <v>బహుళపక్షం</v>
      </c>
      <c r="I95" s="6" t="str">
        <f>VLOOKUP(encoded!I95,thidhi!$A$1:$C$16,3,FALSE)</f>
        <v>ద్వాదశి</v>
      </c>
      <c r="J95" s="8">
        <f>IF(encoded!J95="","",encoded!J95)</f>
        <v>45475.371990740743</v>
      </c>
      <c r="K95" s="8" t="str">
        <f>IF(encoded!K95="","",encoded!K95)</f>
        <v>2024-07-03 07:04</v>
      </c>
      <c r="L95" s="6" t="str">
        <f>IF(encoded!N95="","",VLOOKUP(encoded!N95,nakshatram!$A$1:$C$27,3,FALSE))</f>
        <v>రోహిణి</v>
      </c>
      <c r="M95" s="8">
        <f>IF(encoded!O95="","",encoded!O95)</f>
        <v>45476.223379629628</v>
      </c>
      <c r="N95" s="8" t="str">
        <f>IF(encoded!P95="","",encoded!P95)</f>
        <v>2024-07-04 04:39</v>
      </c>
      <c r="O95" s="9" t="str">
        <f>encoded!T95</f>
        <v>05:33:00</v>
      </c>
      <c r="P95" s="9" t="str">
        <f>encoded!U95</f>
        <v>18:34:00</v>
      </c>
    </row>
    <row r="96" spans="1:16" ht="23" customHeight="1" x14ac:dyDescent="0.35">
      <c r="A96" s="7">
        <f>encoded!A96</f>
        <v>45477</v>
      </c>
      <c r="B96" s="6" t="str">
        <f>CHOOSE(encoded!E96,"January","February","March","April","May","June","July","August","September","October","November","December")</f>
        <v>July</v>
      </c>
      <c r="C96" s="6" t="str">
        <f>CHOOSE(encoded!F96,"Sunday","Monday","Tuesday","Wednesday","Thursday","Friday","Saturday")</f>
        <v>Thursday</v>
      </c>
      <c r="D96" s="6" t="str">
        <f>IF(encoded!B96="","",VLOOKUP(encoded!B96,samvathsaram!$A$1:$D$60,3,FALSE))</f>
        <v>క్రోధి నామ సంవత్సరం</v>
      </c>
      <c r="E96" s="6" t="str">
        <f>VLOOKUP(encoded!C96,ayanam!$A$1:$C$2,3,FALSE)</f>
        <v>ఉత్తరాయణం</v>
      </c>
      <c r="F96" s="6" t="str">
        <f>VLOOKUP(encoded!D96,ruthuvu!$A$1:$C$6,3,FALSE)</f>
        <v>గ్రీష్మఋతువు</v>
      </c>
      <c r="G96" s="6" t="str">
        <f>IF(encoded!G96="","",VLOOKUP(encoded!G96,maasam!$A$1:$C$12,3,FALSE))</f>
        <v>జ్యేష్ఠమాసము</v>
      </c>
      <c r="H96" s="6" t="str">
        <f>VLOOKUP(encoded!H96,paksham!$A$1:$C$2,3,FALSE)</f>
        <v>బహుళపక్షం</v>
      </c>
      <c r="I96" s="6" t="str">
        <f>VLOOKUP(encoded!I96,thidhi!$A$1:$C$16,3,FALSE)</f>
        <v>త్రయోదశి</v>
      </c>
      <c r="J96" s="8">
        <f>IF(encoded!J96="","",encoded!J96)</f>
        <v>45476.295601851853</v>
      </c>
      <c r="K96" s="8" t="str">
        <f>IF(encoded!K96="","",encoded!K96)</f>
        <v>2024-07-04 05:34</v>
      </c>
      <c r="L96" s="6" t="str">
        <f>IF(encoded!N96="","",VLOOKUP(encoded!N96,nakshatram!$A$1:$C$27,3,FALSE))</f>
        <v>మృగశిర</v>
      </c>
      <c r="M96" s="8">
        <f>IF(encoded!O96="","",encoded!O96)</f>
        <v>45477.194907407407</v>
      </c>
      <c r="N96" s="8" t="str">
        <f>IF(encoded!P96="","",encoded!P96)</f>
        <v>2024-07-05 04:21</v>
      </c>
      <c r="O96" s="9" t="str">
        <f>encoded!T96</f>
        <v>05:33:00</v>
      </c>
      <c r="P96" s="9" t="str">
        <f>encoded!U96</f>
        <v>18:35:00</v>
      </c>
    </row>
    <row r="97" spans="1:16" ht="23" customHeight="1" x14ac:dyDescent="0.35">
      <c r="A97" s="7">
        <f>encoded!A97</f>
        <v>45477</v>
      </c>
      <c r="B97" s="6" t="str">
        <f>CHOOSE(encoded!E97,"January","February","March","April","May","June","July","August","September","October","November","December")</f>
        <v>July</v>
      </c>
      <c r="C97" s="6" t="str">
        <f>CHOOSE(encoded!F97,"Sunday","Monday","Tuesday","Wednesday","Thursday","Friday","Saturday")</f>
        <v>Thursday</v>
      </c>
      <c r="D97" s="6" t="str">
        <f>IF(encoded!B97="","",VLOOKUP(encoded!B97,samvathsaram!$A$1:$D$60,3,FALSE))</f>
        <v>క్రోధి నామ సంవత్సరం</v>
      </c>
      <c r="E97" s="6" t="str">
        <f>VLOOKUP(encoded!C97,ayanam!$A$1:$C$2,3,FALSE)</f>
        <v>ఉత్తరాయణం</v>
      </c>
      <c r="F97" s="6" t="str">
        <f>VLOOKUP(encoded!D97,ruthuvu!$A$1:$C$6,3,FALSE)</f>
        <v>గ్రీష్మఋతువు</v>
      </c>
      <c r="G97" s="6" t="str">
        <f>IF(encoded!G97="","",VLOOKUP(encoded!G97,maasam!$A$1:$C$12,3,FALSE))</f>
        <v>జ్యేష్ఠమాసము</v>
      </c>
      <c r="H97" s="6" t="str">
        <f>VLOOKUP(encoded!H97,paksham!$A$1:$C$2,3,FALSE)</f>
        <v>బహుళపక్షం</v>
      </c>
      <c r="I97" s="6" t="str">
        <f>VLOOKUP(encoded!I97,thidhi!$A$1:$C$16,3,FALSE)</f>
        <v>చతుర్దశి</v>
      </c>
      <c r="J97" s="8">
        <f>IF(encoded!J97="","",encoded!J97)</f>
        <v>45477.233101851853</v>
      </c>
      <c r="K97" s="8" t="str">
        <f>IF(encoded!K97="","",encoded!K97)</f>
        <v>2024-07-05 04:40</v>
      </c>
      <c r="L97" s="6" t="str">
        <f>IF(encoded!N97="","",VLOOKUP(encoded!N97,nakshatram!$A$1:$C$27,3,FALSE))</f>
        <v>మృగశిర</v>
      </c>
      <c r="M97" s="8">
        <f>IF(encoded!O97="","",encoded!O97)</f>
        <v>45477.194907407407</v>
      </c>
      <c r="N97" s="8" t="str">
        <f>IF(encoded!P97="","",encoded!P97)</f>
        <v>2024-07-05 04:21</v>
      </c>
      <c r="O97" s="9" t="str">
        <f>encoded!T97</f>
        <v>05:33:00</v>
      </c>
      <c r="P97" s="9" t="str">
        <f>encoded!U97</f>
        <v>18:35:00</v>
      </c>
    </row>
    <row r="98" spans="1:16" ht="23" customHeight="1" x14ac:dyDescent="0.35">
      <c r="A98" s="7">
        <f>encoded!A98</f>
        <v>45478</v>
      </c>
      <c r="B98" s="6" t="str">
        <f>CHOOSE(encoded!E98,"January","February","March","April","May","June","July","August","September","October","November","December")</f>
        <v>July</v>
      </c>
      <c r="C98" s="6" t="str">
        <f>CHOOSE(encoded!F98,"Sunday","Monday","Tuesday","Wednesday","Thursday","Friday","Saturday")</f>
        <v>Friday</v>
      </c>
      <c r="D98" s="6" t="str">
        <f>IF(encoded!B98="","",VLOOKUP(encoded!B98,samvathsaram!$A$1:$D$60,3,FALSE))</f>
        <v>క్రోధి నామ సంవత్సరం</v>
      </c>
      <c r="E98" s="6" t="str">
        <f>VLOOKUP(encoded!C98,ayanam!$A$1:$C$2,3,FALSE)</f>
        <v>ఉత్తరాయణం</v>
      </c>
      <c r="F98" s="6" t="str">
        <f>VLOOKUP(encoded!D98,ruthuvu!$A$1:$C$6,3,FALSE)</f>
        <v>గ్రీష్మఋతువు</v>
      </c>
      <c r="G98" s="6" t="str">
        <f>IF(encoded!G98="","",VLOOKUP(encoded!G98,maasam!$A$1:$C$12,3,FALSE))</f>
        <v>జ్యేష్ఠమాసము</v>
      </c>
      <c r="H98" s="6" t="str">
        <f>VLOOKUP(encoded!H98,paksham!$A$1:$C$2,3,FALSE)</f>
        <v>బహుళపక్షం</v>
      </c>
      <c r="I98" s="6" t="str">
        <f>VLOOKUP(encoded!I98,thidhi!$A$1:$C$16,3,FALSE)</f>
        <v>అమావాస్య</v>
      </c>
      <c r="J98" s="8">
        <f>IF(encoded!J98="","",encoded!J98)</f>
        <v>45478.195601851854</v>
      </c>
      <c r="K98" s="8" t="str">
        <f>IF(encoded!K98="","",encoded!K98)</f>
        <v>2024-07-06 03:59</v>
      </c>
      <c r="L98" s="6" t="str">
        <f>IF(encoded!N98="","",VLOOKUP(encoded!N98,nakshatram!$A$1:$C$27,3,FALSE))</f>
        <v>ఆర్ద్ర</v>
      </c>
      <c r="M98" s="8">
        <f>IF(encoded!O98="","",encoded!O98)</f>
        <v>45478.18240740741</v>
      </c>
      <c r="N98" s="8" t="str">
        <f>IF(encoded!P98="","",encoded!P98)</f>
        <v>2024-07-06 04:31</v>
      </c>
      <c r="O98" s="9" t="str">
        <f>encoded!T98</f>
        <v>05:33:00</v>
      </c>
      <c r="P98" s="9" t="str">
        <f>encoded!U98</f>
        <v>18:35:00</v>
      </c>
    </row>
    <row r="99" spans="1:16" ht="23" customHeight="1" x14ac:dyDescent="0.35">
      <c r="A99" s="7">
        <f>encoded!A99</f>
        <v>45479</v>
      </c>
      <c r="B99" s="6" t="str">
        <f>CHOOSE(encoded!E99,"January","February","March","April","May","June","July","August","September","October","November","December")</f>
        <v>July</v>
      </c>
      <c r="C99" s="6" t="str">
        <f>CHOOSE(encoded!F99,"Sunday","Monday","Tuesday","Wednesday","Thursday","Friday","Saturday")</f>
        <v>Saturday</v>
      </c>
      <c r="D99" s="6" t="str">
        <f>IF(encoded!B99="","",VLOOKUP(encoded!B99,samvathsaram!$A$1:$D$60,3,FALSE))</f>
        <v>క్రోధి నామ సంవత్సరం</v>
      </c>
      <c r="E99" s="6" t="str">
        <f>VLOOKUP(encoded!C99,ayanam!$A$1:$C$2,3,FALSE)</f>
        <v>ఉత్తరాయణం</v>
      </c>
      <c r="F99" s="6" t="str">
        <f>VLOOKUP(encoded!D99,ruthuvu!$A$1:$C$6,3,FALSE)</f>
        <v>గ్రీష్మఋతువు</v>
      </c>
      <c r="G99" s="6" t="str">
        <f>IF(encoded!G99="","",VLOOKUP(encoded!G99,maasam!$A$1:$C$12,3,FALSE))</f>
        <v>ఆషాఢమాసము</v>
      </c>
      <c r="H99" s="6" t="str">
        <f>VLOOKUP(encoded!H99,paksham!$A$1:$C$2,3,FALSE)</f>
        <v>శుక్లపక్షం</v>
      </c>
      <c r="I99" s="6" t="str">
        <f>VLOOKUP(encoded!I99,thidhi!$A$1:$C$16,3,FALSE)</f>
        <v>పాడ్యమి</v>
      </c>
      <c r="J99" s="8">
        <f>IF(encoded!J99="","",encoded!J99)</f>
        <v>45479.167129629634</v>
      </c>
      <c r="K99" s="8" t="str">
        <f>IF(encoded!K99="","",encoded!K99)</f>
        <v>2024-07-07 03:56</v>
      </c>
      <c r="L99" s="6" t="str">
        <f>IF(encoded!N99="","",VLOOKUP(encoded!N99,nakshatram!$A$1:$C$27,3,FALSE))</f>
        <v>పునర్వసు</v>
      </c>
      <c r="M99" s="8">
        <f>IF(encoded!O99="","",encoded!O99)</f>
        <v>45479.189351851855</v>
      </c>
      <c r="N99" s="8" t="str">
        <f>IF(encoded!P99="","",encoded!P99)</f>
        <v>2024-07-07 05:09</v>
      </c>
      <c r="O99" s="9" t="str">
        <f>encoded!T99</f>
        <v>05:34:00</v>
      </c>
      <c r="P99" s="9" t="str">
        <f>encoded!U99</f>
        <v>18:33:00</v>
      </c>
    </row>
    <row r="100" spans="1:16" ht="23" customHeight="1" x14ac:dyDescent="0.35">
      <c r="A100" s="7">
        <f>encoded!A100</f>
        <v>45480</v>
      </c>
      <c r="B100" s="6" t="str">
        <f>CHOOSE(encoded!E100,"January","February","March","April","May","June","July","August","September","October","November","December")</f>
        <v>July</v>
      </c>
      <c r="C100" s="6" t="str">
        <f>CHOOSE(encoded!F100,"Sunday","Monday","Tuesday","Wednesday","Thursday","Friday","Saturday")</f>
        <v>Sunday</v>
      </c>
      <c r="D100" s="6" t="str">
        <f>IF(encoded!B100="","",VLOOKUP(encoded!B100,samvathsaram!$A$1:$D$60,3,FALSE))</f>
        <v>క్రోధి నామ సంవత్సరం</v>
      </c>
      <c r="E100" s="6" t="str">
        <f>VLOOKUP(encoded!C100,ayanam!$A$1:$C$2,3,FALSE)</f>
        <v>ఉత్తరాయణం</v>
      </c>
      <c r="F100" s="6" t="str">
        <f>VLOOKUP(encoded!D100,ruthuvu!$A$1:$C$6,3,FALSE)</f>
        <v>గ్రీష్మఋతువు</v>
      </c>
      <c r="G100" s="6" t="str">
        <f>IF(encoded!G100="","",VLOOKUP(encoded!G100,maasam!$A$1:$C$12,3,FALSE))</f>
        <v>ఆషాఢమాసము</v>
      </c>
      <c r="H100" s="6" t="str">
        <f>VLOOKUP(encoded!H100,paksham!$A$1:$C$2,3,FALSE)</f>
        <v>శుక్లపక్షం</v>
      </c>
      <c r="I100" s="6" t="str">
        <f>VLOOKUP(encoded!I100,thidhi!$A$1:$C$16,3,FALSE)</f>
        <v>విదియ</v>
      </c>
      <c r="J100" s="8">
        <f>IF(encoded!J100="","",encoded!J100)</f>
        <v>45480.165046296301</v>
      </c>
      <c r="K100" s="8" t="str">
        <f>IF(encoded!K100="","",encoded!K100)</f>
        <v>2024-07-08 04:25</v>
      </c>
      <c r="L100" s="6" t="str">
        <f>IF(encoded!N100="","",VLOOKUP(encoded!N100,nakshatram!$A$1:$C$27,3,FALSE))</f>
        <v>పుష్యమి</v>
      </c>
      <c r="M100" s="8">
        <f>IF(encoded!O100="","",encoded!O100)</f>
        <v>45480.215740740743</v>
      </c>
      <c r="N100" s="8" t="str">
        <f>IF(encoded!P100="","",encoded!P100)</f>
        <v/>
      </c>
      <c r="O100" s="9" t="str">
        <f>encoded!T100</f>
        <v>05:34:00</v>
      </c>
      <c r="P100" s="9" t="str">
        <f>encoded!U100</f>
        <v>18:35:00</v>
      </c>
    </row>
    <row r="101" spans="1:16" ht="23" customHeight="1" x14ac:dyDescent="0.35">
      <c r="A101" s="7">
        <f>encoded!A101</f>
        <v>45481</v>
      </c>
      <c r="B101" s="6" t="str">
        <f>CHOOSE(encoded!E101,"January","February","March","April","May","June","July","August","September","October","November","December")</f>
        <v>July</v>
      </c>
      <c r="C101" s="6" t="str">
        <f>CHOOSE(encoded!F101,"Sunday","Monday","Tuesday","Wednesday","Thursday","Friday","Saturday")</f>
        <v>Monday</v>
      </c>
      <c r="D101" s="6" t="str">
        <f>IF(encoded!B101="","",VLOOKUP(encoded!B101,samvathsaram!$A$1:$D$60,3,FALSE))</f>
        <v>క్రోధి నామ సంవత్సరం</v>
      </c>
      <c r="E101" s="6" t="str">
        <f>VLOOKUP(encoded!C101,ayanam!$A$1:$C$2,3,FALSE)</f>
        <v>ఉత్తరాయణం</v>
      </c>
      <c r="F101" s="6" t="str">
        <f>VLOOKUP(encoded!D101,ruthuvu!$A$1:$C$6,3,FALSE)</f>
        <v>గ్రీష్మఋతువు</v>
      </c>
      <c r="G101" s="6" t="str">
        <f>IF(encoded!G101="","",VLOOKUP(encoded!G101,maasam!$A$1:$C$12,3,FALSE))</f>
        <v>ఆషాఢమాసము</v>
      </c>
      <c r="H101" s="6" t="str">
        <f>VLOOKUP(encoded!H101,paksham!$A$1:$C$2,3,FALSE)</f>
        <v>శుక్లపక్షం</v>
      </c>
      <c r="I101" s="6" t="str">
        <f>VLOOKUP(encoded!I101,thidhi!$A$1:$C$16,3,FALSE)</f>
        <v>తదియ</v>
      </c>
      <c r="J101" s="8">
        <f>IF(encoded!J101="","",encoded!J101)</f>
        <v>45481.18518518519</v>
      </c>
      <c r="K101" s="8" t="str">
        <f>IF(encoded!K101="","",encoded!K101)</f>
        <v>2024-07-09 05:20</v>
      </c>
      <c r="L101" s="6" t="str">
        <f>IF(encoded!N101="","",VLOOKUP(encoded!N101,nakshatram!$A$1:$C$27,3,FALSE))</f>
        <v>పుష్యమి</v>
      </c>
      <c r="M101" s="8" t="str">
        <f>IF(encoded!O101="","",encoded!O101)</f>
        <v/>
      </c>
      <c r="N101" s="8" t="str">
        <f>IF(encoded!P101="","",encoded!P101)</f>
        <v>2024-07-08 06:12</v>
      </c>
      <c r="O101" s="9" t="str">
        <f>encoded!T101</f>
        <v>05:34:00</v>
      </c>
      <c r="P101" s="9" t="str">
        <f>encoded!U101</f>
        <v>18:35:00</v>
      </c>
    </row>
    <row r="102" spans="1:16" ht="23" customHeight="1" x14ac:dyDescent="0.35">
      <c r="A102" s="7">
        <f>encoded!A102</f>
        <v>45482</v>
      </c>
      <c r="B102" s="6" t="str">
        <f>CHOOSE(encoded!E102,"January","February","March","April","May","June","July","August","September","October","November","December")</f>
        <v>July</v>
      </c>
      <c r="C102" s="6" t="str">
        <f>CHOOSE(encoded!F102,"Sunday","Monday","Tuesday","Wednesday","Thursday","Friday","Saturday")</f>
        <v>Tuesday</v>
      </c>
      <c r="D102" s="6" t="str">
        <f>IF(encoded!B102="","",VLOOKUP(encoded!B102,samvathsaram!$A$1:$D$60,3,FALSE))</f>
        <v>క్రోధి నామ సంవత్సరం</v>
      </c>
      <c r="E102" s="6" t="str">
        <f>VLOOKUP(encoded!C102,ayanam!$A$1:$C$2,3,FALSE)</f>
        <v>ఉత్తరాయణం</v>
      </c>
      <c r="F102" s="6" t="str">
        <f>VLOOKUP(encoded!D102,ruthuvu!$A$1:$C$6,3,FALSE)</f>
        <v>గ్రీష్మఋతువు</v>
      </c>
      <c r="G102" s="6" t="str">
        <f>IF(encoded!G102="","",VLOOKUP(encoded!G102,maasam!$A$1:$C$12,3,FALSE))</f>
        <v>ఆషాఢమాసము</v>
      </c>
      <c r="H102" s="6" t="str">
        <f>VLOOKUP(encoded!H102,paksham!$A$1:$C$2,3,FALSE)</f>
        <v>శుక్లపక్షం</v>
      </c>
      <c r="I102" s="6" t="str">
        <f>VLOOKUP(encoded!I102,thidhi!$A$1:$C$16,3,FALSE)</f>
        <v>చవితి</v>
      </c>
      <c r="J102" s="8">
        <f>IF(encoded!J102="","",encoded!J102)</f>
        <v>45482.223379629628</v>
      </c>
      <c r="K102" s="8" t="str">
        <f>IF(encoded!K102="","",encoded!K102)</f>
        <v/>
      </c>
      <c r="L102" s="6" t="str">
        <f>IF(encoded!N102="","",VLOOKUP(encoded!N102,nakshatram!$A$1:$C$27,3,FALSE))</f>
        <v>ఆశ్రేష</v>
      </c>
      <c r="M102" s="8">
        <f>IF(encoded!O102="","",encoded!O102)</f>
        <v>45481.25949074074</v>
      </c>
      <c r="N102" s="8" t="str">
        <f>IF(encoded!P102="","",encoded!P102)</f>
        <v>2024-07-09 07:51</v>
      </c>
      <c r="O102" s="9" t="str">
        <f>encoded!T102</f>
        <v>05:35:00</v>
      </c>
      <c r="P102" s="9" t="str">
        <f>encoded!U102</f>
        <v>18:35:00</v>
      </c>
    </row>
    <row r="103" spans="1:16" ht="23" customHeight="1" x14ac:dyDescent="0.35">
      <c r="A103" s="7">
        <f>encoded!A103</f>
        <v>45483</v>
      </c>
      <c r="B103" s="6" t="str">
        <f>CHOOSE(encoded!E103,"January","February","March","April","May","June","July","August","September","October","November","December")</f>
        <v>July</v>
      </c>
      <c r="C103" s="6" t="str">
        <f>CHOOSE(encoded!F103,"Sunday","Monday","Tuesday","Wednesday","Thursday","Friday","Saturday")</f>
        <v>Wednesday</v>
      </c>
      <c r="D103" s="6" t="str">
        <f>IF(encoded!B103="","",VLOOKUP(encoded!B103,samvathsaram!$A$1:$D$60,3,FALSE))</f>
        <v>క్రోధి నామ సంవత్సరం</v>
      </c>
      <c r="E103" s="6" t="str">
        <f>VLOOKUP(encoded!C103,ayanam!$A$1:$C$2,3,FALSE)</f>
        <v>ఉత్తరాయణం</v>
      </c>
      <c r="F103" s="6" t="str">
        <f>VLOOKUP(encoded!D103,ruthuvu!$A$1:$C$6,3,FALSE)</f>
        <v>గ్రీష్మఋతువు</v>
      </c>
      <c r="G103" s="6" t="str">
        <f>IF(encoded!G103="","",VLOOKUP(encoded!G103,maasam!$A$1:$C$12,3,FALSE))</f>
        <v>ఆషాఢమాసము</v>
      </c>
      <c r="H103" s="6" t="str">
        <f>VLOOKUP(encoded!H103,paksham!$A$1:$C$2,3,FALSE)</f>
        <v>శుక్లపక్షం</v>
      </c>
      <c r="I103" s="6" t="str">
        <f>VLOOKUP(encoded!I103,thidhi!$A$1:$C$16,3,FALSE)</f>
        <v>చవితి</v>
      </c>
      <c r="J103" s="8" t="str">
        <f>IF(encoded!J103="","",encoded!J103)</f>
        <v/>
      </c>
      <c r="K103" s="8" t="str">
        <f>IF(encoded!K103="","",encoded!K103)</f>
        <v>2024-07-10 06:36</v>
      </c>
      <c r="L103" s="6" t="str">
        <f>IF(encoded!N103="","",VLOOKUP(encoded!N103,nakshatram!$A$1:$C$27,3,FALSE))</f>
        <v>మఘ</v>
      </c>
      <c r="M103" s="8">
        <f>IF(encoded!O103="","",encoded!O103)</f>
        <v>45482.328240740739</v>
      </c>
      <c r="N103" s="8" t="str">
        <f>IF(encoded!P103="","",encoded!P103)</f>
        <v>2024-07-10 09:55</v>
      </c>
      <c r="O103" s="9" t="str">
        <f>encoded!T103</f>
        <v>05:35:00</v>
      </c>
      <c r="P103" s="9" t="str">
        <f>encoded!U103</f>
        <v>18:35:00</v>
      </c>
    </row>
    <row r="104" spans="1:16" ht="23" customHeight="1" x14ac:dyDescent="0.35">
      <c r="A104" s="7">
        <f>encoded!A104</f>
        <v>45484</v>
      </c>
      <c r="B104" s="6" t="str">
        <f>CHOOSE(encoded!E104,"January","February","March","April","May","June","July","August","September","October","November","December")</f>
        <v>July</v>
      </c>
      <c r="C104" s="6" t="str">
        <f>CHOOSE(encoded!F104,"Sunday","Monday","Tuesday","Wednesday","Thursday","Friday","Saturday")</f>
        <v>Thursday</v>
      </c>
      <c r="D104" s="6" t="str">
        <f>IF(encoded!B104="","",VLOOKUP(encoded!B104,samvathsaram!$A$1:$D$60,3,FALSE))</f>
        <v>క్రోధి నామ సంవత్సరం</v>
      </c>
      <c r="E104" s="6" t="str">
        <f>VLOOKUP(encoded!C104,ayanam!$A$1:$C$2,3,FALSE)</f>
        <v>ఉత్తరాయణం</v>
      </c>
      <c r="F104" s="6" t="str">
        <f>VLOOKUP(encoded!D104,ruthuvu!$A$1:$C$6,3,FALSE)</f>
        <v>గ్రీష్మఋతువు</v>
      </c>
      <c r="G104" s="6" t="str">
        <f>IF(encoded!G104="","",VLOOKUP(encoded!G104,maasam!$A$1:$C$12,3,FALSE))</f>
        <v>ఆషాఢమాసము</v>
      </c>
      <c r="H104" s="6" t="str">
        <f>VLOOKUP(encoded!H104,paksham!$A$1:$C$2,3,FALSE)</f>
        <v>శుక్లపక్షం</v>
      </c>
      <c r="I104" s="6" t="str">
        <f>VLOOKUP(encoded!I104,thidhi!$A$1:$C$16,3,FALSE)</f>
        <v>పంచమి</v>
      </c>
      <c r="J104" s="8">
        <f>IF(encoded!J104="","",encoded!J104)</f>
        <v>45483.27615740741</v>
      </c>
      <c r="K104" s="8" t="str">
        <f>IF(encoded!K104="","",encoded!K104)</f>
        <v>2024-07-11 08:21</v>
      </c>
      <c r="L104" s="6" t="str">
        <f>IF(encoded!N104="","",VLOOKUP(encoded!N104,nakshatram!$A$1:$C$27,3,FALSE))</f>
        <v>పుబ్బ</v>
      </c>
      <c r="M104" s="8">
        <f>IF(encoded!O104="","",encoded!O104)</f>
        <v>45483.414351851854</v>
      </c>
      <c r="N104" s="8" t="str">
        <f>IF(encoded!P104="","",encoded!P104)</f>
        <v>2024-07-11 12:19</v>
      </c>
      <c r="O104" s="9" t="str">
        <f>encoded!T104</f>
        <v>05:36:00</v>
      </c>
      <c r="P104" s="9" t="str">
        <f>encoded!U104</f>
        <v>18:35:00</v>
      </c>
    </row>
    <row r="105" spans="1:16" ht="23" customHeight="1" x14ac:dyDescent="0.35">
      <c r="A105" s="7">
        <f>encoded!A105</f>
        <v>45485</v>
      </c>
      <c r="B105" s="6" t="str">
        <f>CHOOSE(encoded!E105,"January","February","March","April","May","June","July","August","September","October","November","December")</f>
        <v>July</v>
      </c>
      <c r="C105" s="6" t="str">
        <f>CHOOSE(encoded!F105,"Sunday","Monday","Tuesday","Wednesday","Thursday","Friday","Saturday")</f>
        <v>Friday</v>
      </c>
      <c r="D105" s="6" t="str">
        <f>IF(encoded!B105="","",VLOOKUP(encoded!B105,samvathsaram!$A$1:$D$60,3,FALSE))</f>
        <v>క్రోధి నామ సంవత్సరం</v>
      </c>
      <c r="E105" s="6" t="str">
        <f>VLOOKUP(encoded!C105,ayanam!$A$1:$C$2,3,FALSE)</f>
        <v>ఉత్తరాయణం</v>
      </c>
      <c r="F105" s="6" t="str">
        <f>VLOOKUP(encoded!D105,ruthuvu!$A$1:$C$6,3,FALSE)</f>
        <v>గ్రీష్మఋతువు</v>
      </c>
      <c r="G105" s="6" t="str">
        <f>IF(encoded!G105="","",VLOOKUP(encoded!G105,maasam!$A$1:$C$12,3,FALSE))</f>
        <v>ఆషాఢమాసము</v>
      </c>
      <c r="H105" s="6" t="str">
        <f>VLOOKUP(encoded!H105,paksham!$A$1:$C$2,3,FALSE)</f>
        <v>శుక్లపక్షం</v>
      </c>
      <c r="I105" s="6" t="str">
        <f>VLOOKUP(encoded!I105,thidhi!$A$1:$C$16,3,FALSE)</f>
        <v>షష్ఠి</v>
      </c>
      <c r="J105" s="8">
        <f>IF(encoded!J105="","",encoded!J105)</f>
        <v>45484.349074074074</v>
      </c>
      <c r="K105" s="8" t="str">
        <f>IF(encoded!K105="","",encoded!K105)</f>
        <v>2024-07-12 10:18</v>
      </c>
      <c r="L105" s="6" t="str">
        <f>IF(encoded!N105="","",VLOOKUP(encoded!N105,nakshatram!$A$1:$C$27,3,FALSE))</f>
        <v>ఉత్తర</v>
      </c>
      <c r="M105" s="8">
        <f>IF(encoded!O105="","",encoded!O105)</f>
        <v>45484.514351851853</v>
      </c>
      <c r="N105" s="8" t="str">
        <f>IF(encoded!P105="","",encoded!P105)</f>
        <v>2024-07-12 14:54</v>
      </c>
      <c r="O105" s="9" t="str">
        <f>encoded!T105</f>
        <v>05:36:00</v>
      </c>
      <c r="P105" s="9" t="str">
        <f>encoded!U105</f>
        <v>18:35:00</v>
      </c>
    </row>
    <row r="106" spans="1:16" ht="23" customHeight="1" x14ac:dyDescent="0.35">
      <c r="A106" s="7">
        <f>encoded!A106</f>
        <v>45486</v>
      </c>
      <c r="B106" s="6" t="str">
        <f>CHOOSE(encoded!E106,"January","February","March","April","May","June","July","August","September","October","November","December")</f>
        <v>July</v>
      </c>
      <c r="C106" s="6" t="str">
        <f>CHOOSE(encoded!F106,"Sunday","Monday","Tuesday","Wednesday","Thursday","Friday","Saturday")</f>
        <v>Saturday</v>
      </c>
      <c r="D106" s="6" t="str">
        <f>IF(encoded!B106="","",VLOOKUP(encoded!B106,samvathsaram!$A$1:$D$60,3,FALSE))</f>
        <v>క్రోధి నామ సంవత్సరం</v>
      </c>
      <c r="E106" s="6" t="str">
        <f>VLOOKUP(encoded!C106,ayanam!$A$1:$C$2,3,FALSE)</f>
        <v>ఉత్తరాయణం</v>
      </c>
      <c r="F106" s="6" t="str">
        <f>VLOOKUP(encoded!D106,ruthuvu!$A$1:$C$6,3,FALSE)</f>
        <v>గ్రీష్మఋతువు</v>
      </c>
      <c r="G106" s="6" t="str">
        <f>IF(encoded!G106="","",VLOOKUP(encoded!G106,maasam!$A$1:$C$12,3,FALSE))</f>
        <v>ఆషాఢమాసము</v>
      </c>
      <c r="H106" s="6" t="str">
        <f>VLOOKUP(encoded!H106,paksham!$A$1:$C$2,3,FALSE)</f>
        <v>శుక్లపక్షం</v>
      </c>
      <c r="I106" s="6" t="str">
        <f>VLOOKUP(encoded!I106,thidhi!$A$1:$C$16,3,FALSE)</f>
        <v>సప్తమి</v>
      </c>
      <c r="J106" s="8">
        <f>IF(encoded!J106="","",encoded!J106)</f>
        <v>45485.430324074077</v>
      </c>
      <c r="K106" s="8" t="str">
        <f>IF(encoded!K106="","",encoded!K106)</f>
        <v>2024-07-13 12:19</v>
      </c>
      <c r="L106" s="6" t="str">
        <f>IF(encoded!N106="","",VLOOKUP(encoded!N106,nakshatram!$A$1:$C$27,3,FALSE))</f>
        <v>హస్త</v>
      </c>
      <c r="M106" s="8">
        <f>IF(encoded!O106="","",encoded!O106)</f>
        <v>45485.621990740743</v>
      </c>
      <c r="N106" s="8" t="str">
        <f>IF(encoded!P106="","",encoded!P106)</f>
        <v>2024-07-13 05:31</v>
      </c>
      <c r="O106" s="9" t="str">
        <f>encoded!T106</f>
        <v>05:36:00</v>
      </c>
      <c r="P106" s="9" t="str">
        <f>encoded!U106</f>
        <v>18:35:00</v>
      </c>
    </row>
    <row r="107" spans="1:16" ht="23" customHeight="1" x14ac:dyDescent="0.35">
      <c r="A107" s="7">
        <f>encoded!A107</f>
        <v>45487</v>
      </c>
      <c r="B107" s="6" t="str">
        <f>CHOOSE(encoded!E107,"January","February","March","April","May","June","July","August","September","October","November","December")</f>
        <v>July</v>
      </c>
      <c r="C107" s="6" t="str">
        <f>CHOOSE(encoded!F107,"Sunday","Monday","Tuesday","Wednesday","Thursday","Friday","Saturday")</f>
        <v>Sunday</v>
      </c>
      <c r="D107" s="6" t="str">
        <f>IF(encoded!B107="","",VLOOKUP(encoded!B107,samvathsaram!$A$1:$D$60,3,FALSE))</f>
        <v>క్రోధి నామ సంవత్సరం</v>
      </c>
      <c r="E107" s="6" t="str">
        <f>VLOOKUP(encoded!C107,ayanam!$A$1:$C$2,3,FALSE)</f>
        <v>ఉత్తరాయణం</v>
      </c>
      <c r="F107" s="6" t="str">
        <f>VLOOKUP(encoded!D107,ruthuvu!$A$1:$C$6,3,FALSE)</f>
        <v>గ్రీష్మఋతువు</v>
      </c>
      <c r="G107" s="6" t="str">
        <f>IF(encoded!G107="","",VLOOKUP(encoded!G107,maasam!$A$1:$C$12,3,FALSE))</f>
        <v>ఆషాఢమాసము</v>
      </c>
      <c r="H107" s="6" t="str">
        <f>VLOOKUP(encoded!H107,paksham!$A$1:$C$2,3,FALSE)</f>
        <v>శుక్లపక్షం</v>
      </c>
      <c r="I107" s="6" t="str">
        <f>VLOOKUP(encoded!I107,thidhi!$A$1:$C$16,3,FALSE)</f>
        <v>అష్టమి</v>
      </c>
      <c r="J107" s="8">
        <f>IF(encoded!J107="","",encoded!J107)</f>
        <v>45486.514351851853</v>
      </c>
      <c r="K107" s="8" t="str">
        <f>IF(encoded!K107="","",encoded!K107)</f>
        <v>2024-07-14 14:11</v>
      </c>
      <c r="L107" s="6" t="str">
        <f>IF(encoded!N107="","",VLOOKUP(encoded!N107,nakshatram!$A$1:$C$27,3,FALSE))</f>
        <v>చిత్ర</v>
      </c>
      <c r="M107" s="8">
        <f>IF(encoded!O107="","",encoded!O107)</f>
        <v>45486.23101851852</v>
      </c>
      <c r="N107" s="8" t="str">
        <f>IF(encoded!P107="","",encoded!P107)</f>
        <v>2024-07-14 07:57</v>
      </c>
      <c r="O107" s="9" t="str">
        <f>encoded!T107</f>
        <v>05:36:00</v>
      </c>
      <c r="P107" s="9" t="str">
        <f>encoded!U107</f>
        <v>18:34:00</v>
      </c>
    </row>
    <row r="108" spans="1:16" ht="23" customHeight="1" x14ac:dyDescent="0.35">
      <c r="A108" s="7">
        <f>encoded!A108</f>
        <v>45488</v>
      </c>
      <c r="B108" s="6" t="str">
        <f>CHOOSE(encoded!E108,"January","February","March","April","May","June","July","August","September","October","November","December")</f>
        <v>July</v>
      </c>
      <c r="C108" s="6" t="str">
        <f>CHOOSE(encoded!F108,"Sunday","Monday","Tuesday","Wednesday","Thursday","Friday","Saturday")</f>
        <v>Monday</v>
      </c>
      <c r="D108" s="6" t="str">
        <f>IF(encoded!B108="","",VLOOKUP(encoded!B108,samvathsaram!$A$1:$D$60,3,FALSE))</f>
        <v>క్రోధి నామ సంవత్సరం</v>
      </c>
      <c r="E108" s="6" t="str">
        <f>VLOOKUP(encoded!C108,ayanam!$A$1:$C$2,3,FALSE)</f>
        <v>ఉత్తరాయణం</v>
      </c>
      <c r="F108" s="6" t="str">
        <f>VLOOKUP(encoded!D108,ruthuvu!$A$1:$C$6,3,FALSE)</f>
        <v>గ్రీష్మఋతువు</v>
      </c>
      <c r="G108" s="6" t="str">
        <f>IF(encoded!G108="","",VLOOKUP(encoded!G108,maasam!$A$1:$C$12,3,FALSE))</f>
        <v>ఆషాఢమాసము</v>
      </c>
      <c r="H108" s="6" t="str">
        <f>VLOOKUP(encoded!H108,paksham!$A$1:$C$2,3,FALSE)</f>
        <v>శుక్లపక్షం</v>
      </c>
      <c r="I108" s="6" t="str">
        <f>VLOOKUP(encoded!I108,thidhi!$A$1:$C$16,3,FALSE)</f>
        <v>నవమి</v>
      </c>
      <c r="J108" s="8">
        <f>IF(encoded!J108="","",encoded!J108)</f>
        <v>45487.592129629629</v>
      </c>
      <c r="K108" s="8" t="str">
        <f>IF(encoded!K108="","",encoded!K108)</f>
        <v>2024-07-15 15:50</v>
      </c>
      <c r="L108" s="6" t="str">
        <f>IF(encoded!N108="","",VLOOKUP(encoded!N108,nakshatram!$A$1:$C$27,3,FALSE))</f>
        <v>స్వాతి</v>
      </c>
      <c r="M108" s="8">
        <f>IF(encoded!O108="","",encoded!O108)</f>
        <v>45487.332407407412</v>
      </c>
      <c r="N108" s="8" t="str">
        <f>IF(encoded!P108="","",encoded!P108)</f>
        <v>2024-07-15 22:09</v>
      </c>
      <c r="O108" s="9" t="str">
        <f>encoded!T108</f>
        <v>05:36:00</v>
      </c>
      <c r="P108" s="9" t="str">
        <f>encoded!U108</f>
        <v>18:34:00</v>
      </c>
    </row>
    <row r="109" spans="1:16" ht="23" customHeight="1" x14ac:dyDescent="0.35">
      <c r="A109" s="7">
        <f>encoded!A109</f>
        <v>45489</v>
      </c>
      <c r="B109" s="6" t="str">
        <f>CHOOSE(encoded!E109,"January","February","March","April","May","June","July","August","September","October","November","December")</f>
        <v>July</v>
      </c>
      <c r="C109" s="6" t="str">
        <f>CHOOSE(encoded!F109,"Sunday","Monday","Tuesday","Wednesday","Thursday","Friday","Saturday")</f>
        <v>Tuesday</v>
      </c>
      <c r="D109" s="6" t="str">
        <f>IF(encoded!B109="","",VLOOKUP(encoded!B109,samvathsaram!$A$1:$D$60,3,FALSE))</f>
        <v>క్రోధి నామ సంవత్సరం</v>
      </c>
      <c r="E109" s="6" t="str">
        <f>VLOOKUP(encoded!C109,ayanam!$A$1:$C$2,3,FALSE)</f>
        <v>ఉత్తరాయణం</v>
      </c>
      <c r="F109" s="6" t="str">
        <f>VLOOKUP(encoded!D109,ruthuvu!$A$1:$C$6,3,FALSE)</f>
        <v>గ్రీష్మఋతువు</v>
      </c>
      <c r="G109" s="6" t="str">
        <f>IF(encoded!G109="","",VLOOKUP(encoded!G109,maasam!$A$1:$C$12,3,FALSE))</f>
        <v>ఆషాఢమాసము</v>
      </c>
      <c r="H109" s="6" t="str">
        <f>VLOOKUP(encoded!H109,paksham!$A$1:$C$2,3,FALSE)</f>
        <v>శుక్లపక్షం</v>
      </c>
      <c r="I109" s="6" t="str">
        <f>VLOOKUP(encoded!I109,thidhi!$A$1:$C$16,3,FALSE)</f>
        <v>దశమి</v>
      </c>
      <c r="J109" s="8">
        <f>IF(encoded!J109="","",encoded!J109)</f>
        <v>45488.660879629628</v>
      </c>
      <c r="K109" s="8" t="str">
        <f>IF(encoded!K109="","",encoded!K109)</f>
        <v>2024-07-16 17:05</v>
      </c>
      <c r="L109" s="6" t="str">
        <f>IF(encoded!N109="","",VLOOKUP(encoded!N109,nakshatram!$A$1:$C$27,3,FALSE))</f>
        <v>విశాఖ</v>
      </c>
      <c r="M109" s="8">
        <f>IF(encoded!O109="","",encoded!O109)</f>
        <v>45488.924074074079</v>
      </c>
      <c r="N109" s="8" t="str">
        <f>IF(encoded!P109="","",encoded!P109)</f>
        <v>2024-07-16 23:57</v>
      </c>
      <c r="O109" s="9" t="str">
        <f>encoded!T109</f>
        <v>05:37:00</v>
      </c>
      <c r="P109" s="9" t="str">
        <f>encoded!U109</f>
        <v>18:34:00</v>
      </c>
    </row>
    <row r="110" spans="1:16" ht="23" customHeight="1" x14ac:dyDescent="0.35">
      <c r="A110" s="7">
        <f>encoded!A110</f>
        <v>45490</v>
      </c>
      <c r="B110" s="6" t="str">
        <f>CHOOSE(encoded!E110,"January","February","March","April","May","June","July","August","September","October","November","December")</f>
        <v>July</v>
      </c>
      <c r="C110" s="6" t="str">
        <f>CHOOSE(encoded!F110,"Sunday","Monday","Tuesday","Wednesday","Thursday","Friday","Saturday")</f>
        <v>Wednesday</v>
      </c>
      <c r="D110" s="6" t="str">
        <f>IF(encoded!B110="","",VLOOKUP(encoded!B110,samvathsaram!$A$1:$D$60,3,FALSE))</f>
        <v>క్రోధి నామ సంవత్సరం</v>
      </c>
      <c r="E110" s="6" t="str">
        <f>VLOOKUP(encoded!C110,ayanam!$A$1:$C$2,3,FALSE)</f>
        <v>ఉత్తరాయణం</v>
      </c>
      <c r="F110" s="6" t="str">
        <f>VLOOKUP(encoded!D110,ruthuvu!$A$1:$C$6,3,FALSE)</f>
        <v>గ్రీష్మఋతువు</v>
      </c>
      <c r="G110" s="6" t="str">
        <f>IF(encoded!G110="","",VLOOKUP(encoded!G110,maasam!$A$1:$C$12,3,FALSE))</f>
        <v>ఆషాఢమాసము</v>
      </c>
      <c r="H110" s="6" t="str">
        <f>VLOOKUP(encoded!H110,paksham!$A$1:$C$2,3,FALSE)</f>
        <v>శుక్లపక్షం</v>
      </c>
      <c r="I110" s="6" t="str">
        <f>VLOOKUP(encoded!I110,thidhi!$A$1:$C$16,3,FALSE)</f>
        <v>ఏకాదశి</v>
      </c>
      <c r="J110" s="8">
        <f>IF(encoded!J110="","",encoded!J110)</f>
        <v>45489.712962962964</v>
      </c>
      <c r="K110" s="8" t="str">
        <f>IF(encoded!K110="","",encoded!K110)</f>
        <v>2024-07-17 17:54</v>
      </c>
      <c r="L110" s="6" t="str">
        <f>IF(encoded!N110="","",VLOOKUP(encoded!N110,nakshatram!$A$1:$C$27,3,FALSE))</f>
        <v>అనూరాధ</v>
      </c>
      <c r="M110" s="8">
        <f>IF(encoded!O110="","",encoded!O110)</f>
        <v>45489.999074074076</v>
      </c>
      <c r="N110" s="8" t="str">
        <f>IF(encoded!P110="","",encoded!P110)</f>
        <v>2024-07-18 01:18</v>
      </c>
      <c r="O110" s="9" t="str">
        <f>encoded!T110</f>
        <v>05:37:00</v>
      </c>
      <c r="P110" s="9" t="str">
        <f>encoded!U110</f>
        <v>18:34:00</v>
      </c>
    </row>
    <row r="111" spans="1:16" ht="23" customHeight="1" x14ac:dyDescent="0.35">
      <c r="A111" s="7">
        <f>encoded!A111</f>
        <v>45491</v>
      </c>
      <c r="B111" s="6" t="str">
        <f>CHOOSE(encoded!E111,"January","February","March","April","May","June","July","August","September","October","November","December")</f>
        <v>July</v>
      </c>
      <c r="C111" s="6" t="str">
        <f>CHOOSE(encoded!F111,"Sunday","Monday","Tuesday","Wednesday","Thursday","Friday","Saturday")</f>
        <v>Thursday</v>
      </c>
      <c r="D111" s="6" t="str">
        <f>IF(encoded!B111="","",VLOOKUP(encoded!B111,samvathsaram!$A$1:$D$60,3,FALSE))</f>
        <v>క్రోధి నామ సంవత్సరం</v>
      </c>
      <c r="E111" s="6" t="str">
        <f>VLOOKUP(encoded!C111,ayanam!$A$1:$C$2,3,FALSE)</f>
        <v>ఉత్తరాయణం</v>
      </c>
      <c r="F111" s="6" t="str">
        <f>VLOOKUP(encoded!D111,ruthuvu!$A$1:$C$6,3,FALSE)</f>
        <v>గ్రీష్మఋతువు</v>
      </c>
      <c r="G111" s="6" t="str">
        <f>IF(encoded!G111="","",VLOOKUP(encoded!G111,maasam!$A$1:$C$12,3,FALSE))</f>
        <v>ఆషాఢమాసము</v>
      </c>
      <c r="H111" s="6" t="str">
        <f>VLOOKUP(encoded!H111,paksham!$A$1:$C$2,3,FALSE)</f>
        <v>శుక్లపక్షం</v>
      </c>
      <c r="I111" s="6" t="str">
        <f>VLOOKUP(encoded!I111,thidhi!$A$1:$C$16,3,FALSE)</f>
        <v>ద్వాదశి</v>
      </c>
      <c r="J111" s="8">
        <f>IF(encoded!J111="","",encoded!J111)</f>
        <v>45490.746990740743</v>
      </c>
      <c r="K111" s="8" t="str">
        <f>IF(encoded!K111="","",encoded!K111)</f>
        <v>2024-07-18 18:13</v>
      </c>
      <c r="L111" s="6" t="str">
        <f>IF(encoded!N111="","",VLOOKUP(encoded!N111,nakshatram!$A$1:$C$27,3,FALSE))</f>
        <v>జ్యేష్ఠ</v>
      </c>
      <c r="M111" s="8">
        <f>IF(encoded!O111="","",encoded!O111)</f>
        <v>45491.055324074077</v>
      </c>
      <c r="N111" s="8" t="str">
        <f>IF(encoded!P111="","",encoded!P111)</f>
        <v>2024-07-19 02:09</v>
      </c>
      <c r="O111" s="9" t="str">
        <f>encoded!T111</f>
        <v>05:38:00</v>
      </c>
      <c r="P111" s="9" t="str">
        <f>encoded!U111</f>
        <v>18:34:00</v>
      </c>
    </row>
    <row r="112" spans="1:16" ht="23" customHeight="1" x14ac:dyDescent="0.35">
      <c r="A112" s="7">
        <f>encoded!A112</f>
        <v>45492</v>
      </c>
      <c r="B112" s="6" t="str">
        <f>CHOOSE(encoded!E112,"January","February","March","April","May","June","July","August","September","October","November","December")</f>
        <v>July</v>
      </c>
      <c r="C112" s="6" t="str">
        <f>CHOOSE(encoded!F112,"Sunday","Monday","Tuesday","Wednesday","Thursday","Friday","Saturday")</f>
        <v>Friday</v>
      </c>
      <c r="D112" s="6" t="str">
        <f>IF(encoded!B112="","",VLOOKUP(encoded!B112,samvathsaram!$A$1:$D$60,3,FALSE))</f>
        <v>క్రోధి నామ సంవత్సరం</v>
      </c>
      <c r="E112" s="6" t="str">
        <f>VLOOKUP(encoded!C112,ayanam!$A$1:$C$2,3,FALSE)</f>
        <v>ఉత్తరాయణం</v>
      </c>
      <c r="F112" s="6" t="str">
        <f>VLOOKUP(encoded!D112,ruthuvu!$A$1:$C$6,3,FALSE)</f>
        <v>గ్రీష్మఋతువు</v>
      </c>
      <c r="G112" s="6" t="str">
        <f>IF(encoded!G112="","",VLOOKUP(encoded!G112,maasam!$A$1:$C$12,3,FALSE))</f>
        <v>ఆషాఢమాసము</v>
      </c>
      <c r="H112" s="6" t="str">
        <f>VLOOKUP(encoded!H112,paksham!$A$1:$C$2,3,FALSE)</f>
        <v>శుక్లపక్షం</v>
      </c>
      <c r="I112" s="6" t="str">
        <f>VLOOKUP(encoded!I112,thidhi!$A$1:$C$16,3,FALSE)</f>
        <v>త్రయోదశి</v>
      </c>
      <c r="J112" s="8">
        <f>IF(encoded!J112="","",encoded!J112)</f>
        <v>45491.760185185187</v>
      </c>
      <c r="K112" s="8" t="str">
        <f>IF(encoded!K112="","",encoded!K112)</f>
        <v>2024-07-19 18:01</v>
      </c>
      <c r="L112" s="6" t="str">
        <f>IF(encoded!N112="","",VLOOKUP(encoded!N112,nakshatram!$A$1:$C$27,3,FALSE))</f>
        <v>మూల</v>
      </c>
      <c r="M112" s="8">
        <f>IF(encoded!O112="","",encoded!O112)</f>
        <v>45492.090740740743</v>
      </c>
      <c r="N112" s="8" t="str">
        <f>IF(encoded!P112="","",encoded!P112)</f>
        <v>2024-07-20 02:31</v>
      </c>
      <c r="O112" s="9" t="str">
        <f>encoded!T112</f>
        <v>05:38:00</v>
      </c>
      <c r="P112" s="9" t="str">
        <f>encoded!U112</f>
        <v>18:34:00</v>
      </c>
    </row>
    <row r="113" spans="1:16" ht="23" customHeight="1" x14ac:dyDescent="0.35">
      <c r="A113" s="7">
        <f>encoded!A113</f>
        <v>45493</v>
      </c>
      <c r="B113" s="6" t="str">
        <f>CHOOSE(encoded!E113,"January","February","March","April","May","June","July","August","September","October","November","December")</f>
        <v>July</v>
      </c>
      <c r="C113" s="6" t="str">
        <f>CHOOSE(encoded!F113,"Sunday","Monday","Tuesday","Wednesday","Thursday","Friday","Saturday")</f>
        <v>Saturday</v>
      </c>
      <c r="D113" s="6" t="str">
        <f>IF(encoded!B113="","",VLOOKUP(encoded!B113,samvathsaram!$A$1:$D$60,3,FALSE))</f>
        <v>క్రోధి నామ సంవత్సరం</v>
      </c>
      <c r="E113" s="6" t="str">
        <f>VLOOKUP(encoded!C113,ayanam!$A$1:$C$2,3,FALSE)</f>
        <v>ఉత్తరాయణం</v>
      </c>
      <c r="F113" s="6" t="str">
        <f>VLOOKUP(encoded!D113,ruthuvu!$A$1:$C$6,3,FALSE)</f>
        <v>గ్రీష్మఋతువు</v>
      </c>
      <c r="G113" s="6" t="str">
        <f>IF(encoded!G113="","",VLOOKUP(encoded!G113,maasam!$A$1:$C$12,3,FALSE))</f>
        <v>ఆషాఢమాసము</v>
      </c>
      <c r="H113" s="6" t="str">
        <f>VLOOKUP(encoded!H113,paksham!$A$1:$C$2,3,FALSE)</f>
        <v>శుక్లపక్షం</v>
      </c>
      <c r="I113" s="6" t="str">
        <f>VLOOKUP(encoded!I113,thidhi!$A$1:$C$16,3,FALSE)</f>
        <v>చతుర్దశి</v>
      </c>
      <c r="J113" s="8">
        <f>IF(encoded!J113="","",encoded!J113)</f>
        <v>45492.751851851855</v>
      </c>
      <c r="K113" s="8" t="str">
        <f>IF(encoded!K113="","",encoded!K113)</f>
        <v>2024-07-20 17:20</v>
      </c>
      <c r="L113" s="6" t="str">
        <f>IF(encoded!N113="","",VLOOKUP(encoded!N113,nakshatram!$A$1:$C$27,3,FALSE))</f>
        <v>పూర్వాషాఢ</v>
      </c>
      <c r="M113" s="8">
        <f>IF(encoded!O113="","",encoded!O113)</f>
        <v>45493.10601851852</v>
      </c>
      <c r="N113" s="8" t="str">
        <f>IF(encoded!P113="","",encoded!P113)</f>
        <v>2024-07-21 02:25</v>
      </c>
      <c r="O113" s="9" t="str">
        <f>encoded!T113</f>
        <v>05:38:00</v>
      </c>
      <c r="P113" s="9" t="str">
        <f>encoded!U113</f>
        <v>18:34:00</v>
      </c>
    </row>
    <row r="114" spans="1:16" ht="23" customHeight="1" x14ac:dyDescent="0.35">
      <c r="A114" s="7">
        <f>encoded!A114</f>
        <v>45494</v>
      </c>
      <c r="B114" s="6" t="str">
        <f>CHOOSE(encoded!E114,"January","February","March","April","May","June","July","August","September","October","November","December")</f>
        <v>July</v>
      </c>
      <c r="C114" s="6" t="str">
        <f>CHOOSE(encoded!F114,"Sunday","Monday","Tuesday","Wednesday","Thursday","Friday","Saturday")</f>
        <v>Sunday</v>
      </c>
      <c r="D114" s="6" t="str">
        <f>IF(encoded!B114="","",VLOOKUP(encoded!B114,samvathsaram!$A$1:$D$60,3,FALSE))</f>
        <v>క్రోధి నామ సంవత్సరం</v>
      </c>
      <c r="E114" s="6" t="str">
        <f>VLOOKUP(encoded!C114,ayanam!$A$1:$C$2,3,FALSE)</f>
        <v>ఉత్తరాయణం</v>
      </c>
      <c r="F114" s="6" t="str">
        <f>VLOOKUP(encoded!D114,ruthuvu!$A$1:$C$6,3,FALSE)</f>
        <v>గ్రీష్మఋతువు</v>
      </c>
      <c r="G114" s="6" t="str">
        <f>IF(encoded!G114="","",VLOOKUP(encoded!G114,maasam!$A$1:$C$12,3,FALSE))</f>
        <v>ఆషాఢమాసము</v>
      </c>
      <c r="H114" s="6" t="str">
        <f>VLOOKUP(encoded!H114,paksham!$A$1:$C$2,3,FALSE)</f>
        <v>శుక్లపక్షం</v>
      </c>
      <c r="I114" s="6" t="str">
        <f>VLOOKUP(encoded!I114,thidhi!$A$1:$C$16,3,FALSE)</f>
        <v>పూర్ణిమ</v>
      </c>
      <c r="J114" s="8">
        <f>IF(encoded!J114="","",encoded!J114)</f>
        <v>45493.723379629628</v>
      </c>
      <c r="K114" s="8" t="str">
        <f>IF(encoded!K114="","",encoded!K114)</f>
        <v>2024-07-21 16:12</v>
      </c>
      <c r="L114" s="6" t="str">
        <f>IF(encoded!N114="","",VLOOKUP(encoded!N114,nakshatram!$A$1:$C$27,3,FALSE))</f>
        <v>ఉత్తరాషాఢ</v>
      </c>
      <c r="M114" s="8">
        <f>IF(encoded!O114="","",encoded!O114)</f>
        <v>45494.101851851854</v>
      </c>
      <c r="N114" s="8" t="str">
        <f>IF(encoded!P114="","",encoded!P114)</f>
        <v>2024-07-22 01:52</v>
      </c>
      <c r="O114" s="9" t="str">
        <f>encoded!T114</f>
        <v>05:38:00</v>
      </c>
      <c r="P114" s="9" t="str">
        <f>encoded!U114</f>
        <v>18:33:00</v>
      </c>
    </row>
    <row r="115" spans="1:16" ht="23" customHeight="1" x14ac:dyDescent="0.35">
      <c r="A115" s="7">
        <f>encoded!A115</f>
        <v>45495</v>
      </c>
      <c r="B115" s="6" t="str">
        <f>CHOOSE(encoded!E115,"January","February","March","April","May","June","July","August","September","October","November","December")</f>
        <v>July</v>
      </c>
      <c r="C115" s="6" t="str">
        <f>CHOOSE(encoded!F115,"Sunday","Monday","Tuesday","Wednesday","Thursday","Friday","Saturday")</f>
        <v>Monday</v>
      </c>
      <c r="D115" s="6" t="str">
        <f>IF(encoded!B115="","",VLOOKUP(encoded!B115,samvathsaram!$A$1:$D$60,3,FALSE))</f>
        <v>క్రోధి నామ సంవత్సరం</v>
      </c>
      <c r="E115" s="6" t="str">
        <f>VLOOKUP(encoded!C115,ayanam!$A$1:$C$2,3,FALSE)</f>
        <v>ఉత్తరాయణం</v>
      </c>
      <c r="F115" s="6" t="str">
        <f>VLOOKUP(encoded!D115,ruthuvu!$A$1:$C$6,3,FALSE)</f>
        <v>గ్రీష్మఋతువు</v>
      </c>
      <c r="G115" s="6" t="str">
        <f>IF(encoded!G115="","",VLOOKUP(encoded!G115,maasam!$A$1:$C$12,3,FALSE))</f>
        <v>ఆషాఢమాసము</v>
      </c>
      <c r="H115" s="6" t="str">
        <f>VLOOKUP(encoded!H115,paksham!$A$1:$C$2,3,FALSE)</f>
        <v>బహుళపక్షం</v>
      </c>
      <c r="I115" s="6" t="str">
        <f>VLOOKUP(encoded!I115,thidhi!$A$1:$C$16,3,FALSE)</f>
        <v>పాడ్యమి</v>
      </c>
      <c r="J115" s="8">
        <f>IF(encoded!J115="","",encoded!J115)</f>
        <v>45494.676157407412</v>
      </c>
      <c r="K115" s="8" t="str">
        <f>IF(encoded!K115="","",encoded!K115)</f>
        <v>2024-07-22 14:41</v>
      </c>
      <c r="L115" s="6" t="str">
        <f>IF(encoded!N115="","",VLOOKUP(encoded!N115,nakshatram!$A$1:$C$27,3,FALSE))</f>
        <v>శ్రవణం</v>
      </c>
      <c r="M115" s="8">
        <f>IF(encoded!O115="","",encoded!O115)</f>
        <v>45495.078935185185</v>
      </c>
      <c r="N115" s="8" t="str">
        <f>IF(encoded!P115="","",encoded!P115)</f>
        <v>2024-07-23 00:58</v>
      </c>
      <c r="O115" s="9" t="str">
        <f>encoded!T115</f>
        <v>05:39:00</v>
      </c>
      <c r="P115" s="9" t="str">
        <f>encoded!U115</f>
        <v>18:33:00</v>
      </c>
    </row>
    <row r="116" spans="1:16" ht="23" customHeight="1" x14ac:dyDescent="0.35">
      <c r="A116" s="7">
        <f>encoded!A116</f>
        <v>45496</v>
      </c>
      <c r="B116" s="6" t="str">
        <f>CHOOSE(encoded!E116,"January","February","March","April","May","June","July","August","September","October","November","December")</f>
        <v>July</v>
      </c>
      <c r="C116" s="6" t="str">
        <f>CHOOSE(encoded!F116,"Sunday","Monday","Tuesday","Wednesday","Thursday","Friday","Saturday")</f>
        <v>Tuesday</v>
      </c>
      <c r="D116" s="6" t="str">
        <f>IF(encoded!B116="","",VLOOKUP(encoded!B116,samvathsaram!$A$1:$D$60,3,FALSE))</f>
        <v>క్రోధి నామ సంవత్సరం</v>
      </c>
      <c r="E116" s="6" t="str">
        <f>VLOOKUP(encoded!C116,ayanam!$A$1:$C$2,3,FALSE)</f>
        <v>ఉత్తరాయణం</v>
      </c>
      <c r="F116" s="6" t="str">
        <f>VLOOKUP(encoded!D116,ruthuvu!$A$1:$C$6,3,FALSE)</f>
        <v>గ్రీష్మఋతువు</v>
      </c>
      <c r="G116" s="6" t="str">
        <f>IF(encoded!G116="","",VLOOKUP(encoded!G116,maasam!$A$1:$C$12,3,FALSE))</f>
        <v>ఆషాఢమాసము</v>
      </c>
      <c r="H116" s="6" t="str">
        <f>VLOOKUP(encoded!H116,paksham!$A$1:$C$2,3,FALSE)</f>
        <v>బహుళపక్షం</v>
      </c>
      <c r="I116" s="6" t="str">
        <f>VLOOKUP(encoded!I116,thidhi!$A$1:$C$16,3,FALSE)</f>
        <v>విదియ</v>
      </c>
      <c r="J116" s="8">
        <f>IF(encoded!J116="","",encoded!J116)</f>
        <v>45495.612962962965</v>
      </c>
      <c r="K116" s="8" t="str">
        <f>IF(encoded!K116="","",encoded!K116)</f>
        <v>2024-07-23 12:51</v>
      </c>
      <c r="L116" s="6" t="str">
        <f>IF(encoded!N116="","",VLOOKUP(encoded!N116,nakshatram!$A$1:$C$27,3,FALSE))</f>
        <v>ధనిష్ఠ</v>
      </c>
      <c r="M116" s="8">
        <f>IF(encoded!O116="","",encoded!O116)</f>
        <v>45496.041435185187</v>
      </c>
      <c r="N116" s="8" t="str">
        <f>IF(encoded!P116="","",encoded!P116)</f>
        <v>2024-07-23 23:46</v>
      </c>
      <c r="O116" s="9" t="str">
        <f>encoded!T116</f>
        <v>05:39:00</v>
      </c>
      <c r="P116" s="9" t="str">
        <f>encoded!U116</f>
        <v>18:33:00</v>
      </c>
    </row>
    <row r="117" spans="1:16" ht="23" customHeight="1" x14ac:dyDescent="0.35">
      <c r="A117" s="7">
        <f>encoded!A117</f>
        <v>45497</v>
      </c>
      <c r="B117" s="6" t="str">
        <f>CHOOSE(encoded!E117,"January","February","March","April","May","June","July","August","September","October","November","December")</f>
        <v>July</v>
      </c>
      <c r="C117" s="6" t="str">
        <f>CHOOSE(encoded!F117,"Sunday","Monday","Tuesday","Wednesday","Thursday","Friday","Saturday")</f>
        <v>Wednesday</v>
      </c>
      <c r="D117" s="6" t="str">
        <f>IF(encoded!B117="","",VLOOKUP(encoded!B117,samvathsaram!$A$1:$D$60,3,FALSE))</f>
        <v>క్రోధి నామ సంవత్సరం</v>
      </c>
      <c r="E117" s="6" t="str">
        <f>VLOOKUP(encoded!C117,ayanam!$A$1:$C$2,3,FALSE)</f>
        <v>ఉత్తరాయణం</v>
      </c>
      <c r="F117" s="6" t="str">
        <f>VLOOKUP(encoded!D117,ruthuvu!$A$1:$C$6,3,FALSE)</f>
        <v>గ్రీష్మఋతువు</v>
      </c>
      <c r="G117" s="6" t="str">
        <f>IF(encoded!G117="","",VLOOKUP(encoded!G117,maasam!$A$1:$C$12,3,FALSE))</f>
        <v>ఆషాఢమాసము</v>
      </c>
      <c r="H117" s="6" t="str">
        <f>VLOOKUP(encoded!H117,paksham!$A$1:$C$2,3,FALSE)</f>
        <v>బహుళపక్షం</v>
      </c>
      <c r="I117" s="6" t="str">
        <f>VLOOKUP(encoded!I117,thidhi!$A$1:$C$16,3,FALSE)</f>
        <v>తదియ</v>
      </c>
      <c r="J117" s="8">
        <f>IF(encoded!J117="","",encoded!J117)</f>
        <v>45496.536574074074</v>
      </c>
      <c r="K117" s="8" t="str">
        <f>IF(encoded!K117="","",encoded!K117)</f>
        <v>2024-07-24 10:42</v>
      </c>
      <c r="L117" s="6" t="str">
        <f>IF(encoded!N117="","",VLOOKUP(encoded!N117,nakshatram!$A$1:$C$27,3,FALSE))</f>
        <v>శతభిషం</v>
      </c>
      <c r="M117" s="8">
        <f>IF(encoded!O117="","",encoded!O117)</f>
        <v>45496.991435185184</v>
      </c>
      <c r="N117" s="8" t="str">
        <f>IF(encoded!P117="","",encoded!P117)</f>
        <v>2024-07-24 22:19</v>
      </c>
      <c r="O117" s="9" t="str">
        <f>encoded!T117</f>
        <v>05:39:00</v>
      </c>
      <c r="P117" s="9" t="str">
        <f>encoded!U117</f>
        <v>18:33:00</v>
      </c>
    </row>
    <row r="118" spans="1:16" ht="23" customHeight="1" x14ac:dyDescent="0.35">
      <c r="A118" s="7">
        <f>encoded!A118</f>
        <v>45498</v>
      </c>
      <c r="B118" s="6" t="str">
        <f>CHOOSE(encoded!E118,"January","February","March","April","May","June","July","August","September","October","November","December")</f>
        <v>July</v>
      </c>
      <c r="C118" s="6" t="str">
        <f>CHOOSE(encoded!F118,"Sunday","Monday","Tuesday","Wednesday","Thursday","Friday","Saturday")</f>
        <v>Thursday</v>
      </c>
      <c r="D118" s="6" t="str">
        <f>IF(encoded!B118="","",VLOOKUP(encoded!B118,samvathsaram!$A$1:$D$60,3,FALSE))</f>
        <v>క్రోధి నామ సంవత్సరం</v>
      </c>
      <c r="E118" s="6" t="str">
        <f>VLOOKUP(encoded!C118,ayanam!$A$1:$C$2,3,FALSE)</f>
        <v>ఉత్తరాయణం</v>
      </c>
      <c r="F118" s="6" t="str">
        <f>VLOOKUP(encoded!D118,ruthuvu!$A$1:$C$6,3,FALSE)</f>
        <v>గ్రీష్మఋతువు</v>
      </c>
      <c r="G118" s="6" t="str">
        <f>IF(encoded!G118="","",VLOOKUP(encoded!G118,maasam!$A$1:$C$12,3,FALSE))</f>
        <v>ఆషాఢమాసము</v>
      </c>
      <c r="H118" s="6" t="str">
        <f>VLOOKUP(encoded!H118,paksham!$A$1:$C$2,3,FALSE)</f>
        <v>బహుళపక్షం</v>
      </c>
      <c r="I118" s="6" t="str">
        <f>VLOOKUP(encoded!I118,thidhi!$A$1:$C$16,3,FALSE)</f>
        <v>చవితి</v>
      </c>
      <c r="J118" s="8">
        <f>IF(encoded!J118="","",encoded!J118)</f>
        <v>45497.44699074074</v>
      </c>
      <c r="K118" s="8" t="str">
        <f>IF(encoded!K118="","",encoded!K118)</f>
        <v>2024-07-25 08:24</v>
      </c>
      <c r="L118" s="6" t="str">
        <f>IF(encoded!N118="","",VLOOKUP(encoded!N118,nakshatram!$A$1:$C$27,3,FALSE))</f>
        <v>పూర్వాభాద్ర</v>
      </c>
      <c r="M118" s="8">
        <f>IF(encoded!O118="","",encoded!O118)</f>
        <v>45497.931018518517</v>
      </c>
      <c r="N118" s="8" t="str">
        <f>IF(encoded!P118="","",encoded!P118)</f>
        <v>2024-07-25 20:45</v>
      </c>
      <c r="O118" s="9" t="str">
        <f>encoded!T118</f>
        <v>05:40:00</v>
      </c>
      <c r="P118" s="9" t="str">
        <f>encoded!U118</f>
        <v>18:32:00</v>
      </c>
    </row>
    <row r="119" spans="1:16" ht="23" customHeight="1" x14ac:dyDescent="0.35">
      <c r="A119" s="7">
        <f>encoded!A119</f>
        <v>45499</v>
      </c>
      <c r="B119" s="6" t="str">
        <f>CHOOSE(encoded!E119,"January","February","March","April","May","June","July","August","September","October","November","December")</f>
        <v>July</v>
      </c>
      <c r="C119" s="6" t="str">
        <f>CHOOSE(encoded!F119,"Sunday","Monday","Tuesday","Wednesday","Thursday","Friday","Saturday")</f>
        <v>Friday</v>
      </c>
      <c r="D119" s="6" t="str">
        <f>IF(encoded!B119="","",VLOOKUP(encoded!B119,samvathsaram!$A$1:$D$60,3,FALSE))</f>
        <v>క్రోధి నామ సంవత్సరం</v>
      </c>
      <c r="E119" s="6" t="str">
        <f>VLOOKUP(encoded!C119,ayanam!$A$1:$C$2,3,FALSE)</f>
        <v>ఉత్తరాయణం</v>
      </c>
      <c r="F119" s="6" t="str">
        <f>VLOOKUP(encoded!D119,ruthuvu!$A$1:$C$6,3,FALSE)</f>
        <v>గ్రీష్మఋతువు</v>
      </c>
      <c r="G119" s="6" t="str">
        <f>IF(encoded!G119="","",VLOOKUP(encoded!G119,maasam!$A$1:$C$12,3,FALSE))</f>
        <v>ఆషాఢమాసము</v>
      </c>
      <c r="H119" s="6" t="str">
        <f>VLOOKUP(encoded!H119,paksham!$A$1:$C$2,3,FALSE)</f>
        <v>బహుళపక్షం</v>
      </c>
      <c r="I119" s="6" t="str">
        <f>VLOOKUP(encoded!I119,thidhi!$A$1:$C$16,3,FALSE)</f>
        <v>పంచమి</v>
      </c>
      <c r="J119" s="8">
        <f>IF(encoded!J119="","",encoded!J119)</f>
        <v>45498.351157407407</v>
      </c>
      <c r="K119" s="8" t="str">
        <f>IF(encoded!K119="","",encoded!K119)</f>
        <v>2024-07-26 05:56</v>
      </c>
      <c r="L119" s="6" t="str">
        <f>IF(encoded!N119="","",VLOOKUP(encoded!N119,nakshatram!$A$1:$C$27,3,FALSE))</f>
        <v>ఉత్తరాభాద్ర</v>
      </c>
      <c r="M119" s="8">
        <f>IF(encoded!O119="","",encoded!O119)</f>
        <v>45498.865740740745</v>
      </c>
      <c r="N119" s="8" t="str">
        <f>IF(encoded!P119="","",encoded!P119)</f>
        <v>2024-07-26 19:05</v>
      </c>
      <c r="O119" s="9" t="str">
        <f>encoded!T119</f>
        <v>05:40:00</v>
      </c>
      <c r="P119" s="9" t="str">
        <f>encoded!U119</f>
        <v>18:32:00</v>
      </c>
    </row>
    <row r="120" spans="1:16" ht="23" customHeight="1" x14ac:dyDescent="0.35">
      <c r="A120" s="7">
        <f>encoded!A120</f>
        <v>45499</v>
      </c>
      <c r="B120" s="6" t="str">
        <f>CHOOSE(encoded!E120,"January","February","March","April","May","June","July","August","September","October","November","December")</f>
        <v>July</v>
      </c>
      <c r="C120" s="6" t="str">
        <f>CHOOSE(encoded!F120,"Sunday","Monday","Tuesday","Wednesday","Thursday","Friday","Saturday")</f>
        <v>Friday</v>
      </c>
      <c r="D120" s="6" t="str">
        <f>IF(encoded!B120="","",VLOOKUP(encoded!B120,samvathsaram!$A$1:$D$60,3,FALSE))</f>
        <v>క్రోధి నామ సంవత్సరం</v>
      </c>
      <c r="E120" s="6" t="str">
        <f>VLOOKUP(encoded!C120,ayanam!$A$1:$C$2,3,FALSE)</f>
        <v>ఉత్తరాయణం</v>
      </c>
      <c r="F120" s="6" t="str">
        <f>VLOOKUP(encoded!D120,ruthuvu!$A$1:$C$6,3,FALSE)</f>
        <v>గ్రీష్మఋతువు</v>
      </c>
      <c r="G120" s="6" t="str">
        <f>IF(encoded!G120="","",VLOOKUP(encoded!G120,maasam!$A$1:$C$12,3,FALSE))</f>
        <v>ఆషాఢమాసము</v>
      </c>
      <c r="H120" s="6" t="str">
        <f>VLOOKUP(encoded!H120,paksham!$A$1:$C$2,3,FALSE)</f>
        <v>బహుళపక్షం</v>
      </c>
      <c r="I120" s="6" t="str">
        <f>VLOOKUP(encoded!I120,thidhi!$A$1:$C$16,3,FALSE)</f>
        <v>షష్ఠి</v>
      </c>
      <c r="J120" s="8">
        <f>IF(encoded!J120="","",encoded!J120)</f>
        <v>45499.248379629629</v>
      </c>
      <c r="K120" s="8" t="str">
        <f>IF(encoded!K120="","",encoded!K120)</f>
        <v>2024-07-27 03:29</v>
      </c>
      <c r="L120" s="6" t="str">
        <f>IF(encoded!N120="","",VLOOKUP(encoded!N120,nakshatram!$A$1:$C$27,3,FALSE))</f>
        <v>ఉత్తరాభాద్ర</v>
      </c>
      <c r="M120" s="8">
        <f>IF(encoded!O120="","",encoded!O120)</f>
        <v>45498.865740740745</v>
      </c>
      <c r="N120" s="8" t="str">
        <f>IF(encoded!P120="","",encoded!P120)</f>
        <v>2024-07-26 19:05</v>
      </c>
      <c r="O120" s="9" t="str">
        <f>encoded!T120</f>
        <v>05:40:00</v>
      </c>
      <c r="P120" s="9" t="str">
        <f>encoded!U120</f>
        <v>18:32:00</v>
      </c>
    </row>
    <row r="121" spans="1:16" ht="23" customHeight="1" x14ac:dyDescent="0.35">
      <c r="A121" s="7">
        <f>encoded!A121</f>
        <v>45500</v>
      </c>
      <c r="B121" s="6" t="str">
        <f>CHOOSE(encoded!E121,"January","February","March","April","May","June","July","August","September","October","November","December")</f>
        <v>July</v>
      </c>
      <c r="C121" s="6" t="str">
        <f>CHOOSE(encoded!F121,"Sunday","Monday","Tuesday","Wednesday","Thursday","Friday","Saturday")</f>
        <v>Saturday</v>
      </c>
      <c r="D121" s="6" t="str">
        <f>IF(encoded!B121="","",VLOOKUP(encoded!B121,samvathsaram!$A$1:$D$60,3,FALSE))</f>
        <v>క్రోధి నామ సంవత్సరం</v>
      </c>
      <c r="E121" s="6" t="str">
        <f>VLOOKUP(encoded!C121,ayanam!$A$1:$C$2,3,FALSE)</f>
        <v>ఉత్తరాయణం</v>
      </c>
      <c r="F121" s="6" t="str">
        <f>VLOOKUP(encoded!D121,ruthuvu!$A$1:$C$6,3,FALSE)</f>
        <v>గ్రీష్మఋతువు</v>
      </c>
      <c r="G121" s="6" t="str">
        <f>IF(encoded!G121="","",VLOOKUP(encoded!G121,maasam!$A$1:$C$12,3,FALSE))</f>
        <v>ఆషాఢమాసము</v>
      </c>
      <c r="H121" s="6" t="str">
        <f>VLOOKUP(encoded!H121,paksham!$A$1:$C$2,3,FALSE)</f>
        <v>బహుళపక్షం</v>
      </c>
      <c r="I121" s="6" t="str">
        <f>VLOOKUP(encoded!I121,thidhi!$A$1:$C$16,3,FALSE)</f>
        <v>సప్తమి</v>
      </c>
      <c r="J121" s="8">
        <f>IF(encoded!J121="","",encoded!J121)</f>
        <v>45500.146296296298</v>
      </c>
      <c r="K121" s="8" t="str">
        <f>IF(encoded!K121="","",encoded!K121)</f>
        <v>2024-07-28 01:04</v>
      </c>
      <c r="L121" s="6" t="str">
        <f>IF(encoded!N121="","",VLOOKUP(encoded!N121,nakshatram!$A$1:$C$27,3,FALSE))</f>
        <v>రేవతి</v>
      </c>
      <c r="M121" s="8">
        <f>IF(encoded!O121="","",encoded!O121)</f>
        <v>45499.796296296299</v>
      </c>
      <c r="N121" s="8" t="str">
        <f>IF(encoded!P121="","",encoded!P121)</f>
        <v>2024-07-27 17:27</v>
      </c>
      <c r="O121" s="9" t="str">
        <f>encoded!T121</f>
        <v>05:40:00</v>
      </c>
      <c r="P121" s="9" t="str">
        <f>encoded!U121</f>
        <v>18:32:00</v>
      </c>
    </row>
    <row r="122" spans="1:16" ht="23" customHeight="1" x14ac:dyDescent="0.35">
      <c r="A122" s="7">
        <f>encoded!A122</f>
        <v>45501</v>
      </c>
      <c r="B122" s="6" t="str">
        <f>CHOOSE(encoded!E122,"January","February","March","April","May","June","July","August","September","October","November","December")</f>
        <v>July</v>
      </c>
      <c r="C122" s="6" t="str">
        <f>CHOOSE(encoded!F122,"Sunday","Monday","Tuesday","Wednesday","Thursday","Friday","Saturday")</f>
        <v>Sunday</v>
      </c>
      <c r="D122" s="6" t="str">
        <f>IF(encoded!B122="","",VLOOKUP(encoded!B122,samvathsaram!$A$1:$D$60,3,FALSE))</f>
        <v>క్రోధి నామ సంవత్సరం</v>
      </c>
      <c r="E122" s="6" t="str">
        <f>VLOOKUP(encoded!C122,ayanam!$A$1:$C$2,3,FALSE)</f>
        <v>ఉత్తరాయణం</v>
      </c>
      <c r="F122" s="6" t="str">
        <f>VLOOKUP(encoded!D122,ruthuvu!$A$1:$C$6,3,FALSE)</f>
        <v>గ్రీష్మఋతువు</v>
      </c>
      <c r="G122" s="6" t="str">
        <f>IF(encoded!G122="","",VLOOKUP(encoded!G122,maasam!$A$1:$C$12,3,FALSE))</f>
        <v>ఆషాఢమాసము</v>
      </c>
      <c r="H122" s="6" t="str">
        <f>VLOOKUP(encoded!H122,paksham!$A$1:$C$2,3,FALSE)</f>
        <v>బహుళపక్షం</v>
      </c>
      <c r="I122" s="6" t="str">
        <f>VLOOKUP(encoded!I122,thidhi!$A$1:$C$16,3,FALSE)</f>
        <v>అష్టమి</v>
      </c>
      <c r="J122" s="8">
        <f>IF(encoded!J122="","",encoded!J122)</f>
        <v>45501.045601851853</v>
      </c>
      <c r="K122" s="8" t="str">
        <f>IF(encoded!K122="","",encoded!K122)</f>
        <v>2024-07-28 22:47</v>
      </c>
      <c r="L122" s="6" t="str">
        <f>IF(encoded!N122="","",VLOOKUP(encoded!N122,nakshatram!$A$1:$C$27,3,FALSE))</f>
        <v>అశ్విని</v>
      </c>
      <c r="M122" s="8">
        <f>IF(encoded!O122="","",encoded!O122)</f>
        <v>45500.72824074074</v>
      </c>
      <c r="N122" s="8" t="str">
        <f>IF(encoded!P122="","",encoded!P122)</f>
        <v>2024-07-28 15:54</v>
      </c>
      <c r="O122" s="9" t="str">
        <f>encoded!T122</f>
        <v>05:40:00</v>
      </c>
      <c r="P122" s="9" t="str">
        <f>encoded!U122</f>
        <v>18:31:00</v>
      </c>
    </row>
    <row r="123" spans="1:16" ht="23" customHeight="1" x14ac:dyDescent="0.35">
      <c r="A123" s="7">
        <f>encoded!A123</f>
        <v>45502</v>
      </c>
      <c r="B123" s="6" t="str">
        <f>CHOOSE(encoded!E123,"January","February","March","April","May","June","July","August","September","October","November","December")</f>
        <v>July</v>
      </c>
      <c r="C123" s="6" t="str">
        <f>CHOOSE(encoded!F123,"Sunday","Monday","Tuesday","Wednesday","Thursday","Friday","Saturday")</f>
        <v>Monday</v>
      </c>
      <c r="D123" s="6" t="str">
        <f>IF(encoded!B123="","",VLOOKUP(encoded!B123,samvathsaram!$A$1:$D$60,3,FALSE))</f>
        <v>క్రోధి నామ సంవత్సరం</v>
      </c>
      <c r="E123" s="6" t="str">
        <f>VLOOKUP(encoded!C123,ayanam!$A$1:$C$2,3,FALSE)</f>
        <v>ఉత్తరాయణం</v>
      </c>
      <c r="F123" s="6" t="str">
        <f>VLOOKUP(encoded!D123,ruthuvu!$A$1:$C$6,3,FALSE)</f>
        <v>గ్రీష్మఋతువు</v>
      </c>
      <c r="G123" s="6" t="str">
        <f>IF(encoded!G123="","",VLOOKUP(encoded!G123,maasam!$A$1:$C$12,3,FALSE))</f>
        <v>ఆషాఢమాసము</v>
      </c>
      <c r="H123" s="6" t="str">
        <f>VLOOKUP(encoded!H123,paksham!$A$1:$C$2,3,FALSE)</f>
        <v>బహుళపక్షం</v>
      </c>
      <c r="I123" s="6" t="str">
        <f>VLOOKUP(encoded!I123,thidhi!$A$1:$C$16,3,FALSE)</f>
        <v>నవమి</v>
      </c>
      <c r="J123" s="8">
        <f>IF(encoded!J123="","",encoded!J123)</f>
        <v>45501.950462962966</v>
      </c>
      <c r="K123" s="8" t="str">
        <f>IF(encoded!K123="","",encoded!K123)</f>
        <v>2024-07-29 20:41</v>
      </c>
      <c r="L123" s="6" t="str">
        <f>IF(encoded!N123="","",VLOOKUP(encoded!N123,nakshatram!$A$1:$C$27,3,FALSE))</f>
        <v>భరణి</v>
      </c>
      <c r="M123" s="8">
        <f>IF(encoded!O123="","",encoded!O123)</f>
        <v>45501.663657407407</v>
      </c>
      <c r="N123" s="8" t="str">
        <f>IF(encoded!P123="","",encoded!P123)</f>
        <v>2024-07-29 14:31</v>
      </c>
      <c r="O123" s="9" t="str">
        <f>encoded!T123</f>
        <v>05:40:00</v>
      </c>
      <c r="P123" s="9" t="str">
        <f>encoded!U123</f>
        <v>18:31:00</v>
      </c>
    </row>
    <row r="124" spans="1:16" ht="23" customHeight="1" x14ac:dyDescent="0.35">
      <c r="A124" s="7">
        <f>encoded!A124</f>
        <v>45503</v>
      </c>
      <c r="B124" s="6" t="str">
        <f>CHOOSE(encoded!E124,"January","February","March","April","May","June","July","August","September","October","November","December")</f>
        <v>July</v>
      </c>
      <c r="C124" s="6" t="str">
        <f>CHOOSE(encoded!F124,"Sunday","Monday","Tuesday","Wednesday","Thursday","Friday","Saturday")</f>
        <v>Tuesday</v>
      </c>
      <c r="D124" s="6" t="str">
        <f>IF(encoded!B124="","",VLOOKUP(encoded!B124,samvathsaram!$A$1:$D$60,3,FALSE))</f>
        <v>క్రోధి నామ సంవత్సరం</v>
      </c>
      <c r="E124" s="6" t="str">
        <f>VLOOKUP(encoded!C124,ayanam!$A$1:$C$2,3,FALSE)</f>
        <v>ఉత్తరాయణం</v>
      </c>
      <c r="F124" s="6" t="str">
        <f>VLOOKUP(encoded!D124,ruthuvu!$A$1:$C$6,3,FALSE)</f>
        <v>గ్రీష్మఋతువు</v>
      </c>
      <c r="G124" s="6" t="str">
        <f>IF(encoded!G124="","",VLOOKUP(encoded!G124,maasam!$A$1:$C$12,3,FALSE))</f>
        <v>ఆషాఢమాసము</v>
      </c>
      <c r="H124" s="6" t="str">
        <f>VLOOKUP(encoded!H124,paksham!$A$1:$C$2,3,FALSE)</f>
        <v>బహుళపక్షం</v>
      </c>
      <c r="I124" s="6" t="str">
        <f>VLOOKUP(encoded!I124,thidhi!$A$1:$C$16,3,FALSE)</f>
        <v>దశమి</v>
      </c>
      <c r="J124" s="8">
        <f>IF(encoded!J124="","",encoded!J124)</f>
        <v>45502.862962962965</v>
      </c>
      <c r="K124" s="8" t="str">
        <f>IF(encoded!K124="","",encoded!K124)</f>
        <v>2024-07-30 18:53</v>
      </c>
      <c r="L124" s="6" t="str">
        <f>IF(encoded!N124="","",VLOOKUP(encoded!N124,nakshatram!$A$1:$C$27,3,FALSE))</f>
        <v>కృత్తిక</v>
      </c>
      <c r="M124" s="8">
        <f>IF(encoded!O124="","",encoded!O124)</f>
        <v>45502.60601851852</v>
      </c>
      <c r="N124" s="8" t="str">
        <f>IF(encoded!P124="","",encoded!P124)</f>
        <v>2024-07-30 13:25</v>
      </c>
      <c r="O124" s="9" t="str">
        <f>encoded!T124</f>
        <v>05:40:00</v>
      </c>
      <c r="P124" s="9" t="str">
        <f>encoded!U124</f>
        <v>18:31:00</v>
      </c>
    </row>
    <row r="125" spans="1:16" ht="23" customHeight="1" x14ac:dyDescent="0.35">
      <c r="A125" s="7">
        <f>encoded!A125</f>
        <v>45504</v>
      </c>
      <c r="B125" s="6" t="str">
        <f>CHOOSE(encoded!E125,"January","February","March","April","May","June","July","August","September","October","November","December")</f>
        <v>July</v>
      </c>
      <c r="C125" s="6" t="str">
        <f>CHOOSE(encoded!F125,"Sunday","Monday","Tuesday","Wednesday","Thursday","Friday","Saturday")</f>
        <v>Wednesday</v>
      </c>
      <c r="D125" s="6" t="str">
        <f>IF(encoded!B125="","",VLOOKUP(encoded!B125,samvathsaram!$A$1:$D$60,3,FALSE))</f>
        <v>క్రోధి నామ సంవత్సరం</v>
      </c>
      <c r="E125" s="6" t="str">
        <f>VLOOKUP(encoded!C125,ayanam!$A$1:$C$2,3,FALSE)</f>
        <v>ఉత్తరాయణం</v>
      </c>
      <c r="F125" s="6" t="str">
        <f>VLOOKUP(encoded!D125,ruthuvu!$A$1:$C$6,3,FALSE)</f>
        <v>గ్రీష్మఋతువు</v>
      </c>
      <c r="G125" s="6" t="str">
        <f>IF(encoded!G125="","",VLOOKUP(encoded!G125,maasam!$A$1:$C$12,3,FALSE))</f>
        <v>ఆషాఢమాసము</v>
      </c>
      <c r="H125" s="6" t="str">
        <f>VLOOKUP(encoded!H125,paksham!$A$1:$C$2,3,FALSE)</f>
        <v>బహుళపక్షం</v>
      </c>
      <c r="I125" s="6" t="str">
        <f>VLOOKUP(encoded!I125,thidhi!$A$1:$C$16,3,FALSE)</f>
        <v>ఏకాదశి</v>
      </c>
      <c r="J125" s="8">
        <f>IF(encoded!J125="","",encoded!J125)</f>
        <v>45503.787962962968</v>
      </c>
      <c r="K125" s="8" t="str">
        <f>IF(encoded!K125="","",encoded!K125)</f>
        <v>2024-07-31 17:23</v>
      </c>
      <c r="L125" s="6" t="str">
        <f>IF(encoded!N125="","",VLOOKUP(encoded!N125,nakshatram!$A$1:$C$27,3,FALSE))</f>
        <v>రోహిణి</v>
      </c>
      <c r="M125" s="8">
        <f>IF(encoded!O125="","",encoded!O125)</f>
        <v>45503.56018518519</v>
      </c>
      <c r="N125" s="8" t="str">
        <f>IF(encoded!P125="","",encoded!P125)</f>
        <v>2024-07-31 12:37</v>
      </c>
      <c r="O125" s="9" t="str">
        <f>encoded!T125</f>
        <v>05:42:00</v>
      </c>
      <c r="P125" s="9" t="str">
        <f>encoded!U125</f>
        <v>18:31:00</v>
      </c>
    </row>
    <row r="126" spans="1:16" ht="23" customHeight="1" x14ac:dyDescent="0.35">
      <c r="A126" s="7">
        <f>encoded!A126</f>
        <v>45505</v>
      </c>
      <c r="B126" s="6" t="str">
        <f>CHOOSE(encoded!E126,"January","February","March","April","May","June","July","August","September","October","November","December")</f>
        <v>August</v>
      </c>
      <c r="C126" s="6" t="str">
        <f>CHOOSE(encoded!F126,"Sunday","Monday","Tuesday","Wednesday","Thursday","Friday","Saturday")</f>
        <v>Thursday</v>
      </c>
      <c r="D126" s="6" t="str">
        <f>IF(encoded!B126="","",VLOOKUP(encoded!B126,samvathsaram!$A$1:$D$60,3,FALSE))</f>
        <v>క్రోధి నామ సంవత్సరం</v>
      </c>
      <c r="E126" s="6" t="str">
        <f>VLOOKUP(encoded!C126,ayanam!$A$1:$C$2,3,FALSE)</f>
        <v>ఉత్తరాయణం</v>
      </c>
      <c r="F126" s="6" t="str">
        <f>VLOOKUP(encoded!D126,ruthuvu!$A$1:$C$6,3,FALSE)</f>
        <v>గ్రీష్మఋతువు</v>
      </c>
      <c r="G126" s="6" t="str">
        <f>IF(encoded!G126="","",VLOOKUP(encoded!G126,maasam!$A$1:$C$12,3,FALSE))</f>
        <v>ఆషాఢమాసము</v>
      </c>
      <c r="H126" s="6" t="str">
        <f>VLOOKUP(encoded!H126,paksham!$A$1:$C$2,3,FALSE)</f>
        <v>బహుళపక్షం</v>
      </c>
      <c r="I126" s="6" t="str">
        <f>VLOOKUP(encoded!I126,thidhi!$A$1:$C$16,3,FALSE)</f>
        <v>ద్వాదశి</v>
      </c>
      <c r="J126" s="8">
        <f>IF(encoded!J126="","",encoded!J126)</f>
        <v>45504.725462962968</v>
      </c>
      <c r="K126" s="8" t="str">
        <f>IF(encoded!K126="","",encoded!K126)</f>
        <v>2024-08-01 16:18</v>
      </c>
      <c r="L126" s="6" t="str">
        <f>IF(encoded!N126="","",VLOOKUP(encoded!N126,nakshatram!$A$1:$C$27,3,FALSE))</f>
        <v>మృగశిర</v>
      </c>
      <c r="M126" s="8">
        <f>IF(encoded!O126="","",encoded!O126)</f>
        <v>45504.52685185185</v>
      </c>
      <c r="N126" s="8" t="str">
        <f>IF(encoded!P126="","",encoded!P126)</f>
        <v>2024-08-01 12:13</v>
      </c>
      <c r="O126" s="9" t="str">
        <f>encoded!T126</f>
        <v>05:42:00</v>
      </c>
      <c r="P126" s="9" t="str">
        <f>encoded!U126</f>
        <v>18:31:00</v>
      </c>
    </row>
    <row r="127" spans="1:16" ht="23" customHeight="1" x14ac:dyDescent="0.35">
      <c r="A127" s="7">
        <f>encoded!A127</f>
        <v>45506</v>
      </c>
      <c r="B127" s="6" t="str">
        <f>CHOOSE(encoded!E127,"January","February","March","April","May","June","July","August","September","October","November","December")</f>
        <v>August</v>
      </c>
      <c r="C127" s="6" t="str">
        <f>CHOOSE(encoded!F127,"Sunday","Monday","Tuesday","Wednesday","Thursday","Friday","Saturday")</f>
        <v>Friday</v>
      </c>
      <c r="D127" s="6" t="str">
        <f>IF(encoded!B127="","",VLOOKUP(encoded!B127,samvathsaram!$A$1:$D$60,3,FALSE))</f>
        <v>క్రోధి నామ సంవత్సరం</v>
      </c>
      <c r="E127" s="6" t="str">
        <f>VLOOKUP(encoded!C127,ayanam!$A$1:$C$2,3,FALSE)</f>
        <v>ఉత్తరాయణం</v>
      </c>
      <c r="F127" s="6" t="str">
        <f>VLOOKUP(encoded!D127,ruthuvu!$A$1:$C$6,3,FALSE)</f>
        <v>గ్రీష్మఋతువు</v>
      </c>
      <c r="G127" s="6" t="str">
        <f>IF(encoded!G127="","",VLOOKUP(encoded!G127,maasam!$A$1:$C$12,3,FALSE))</f>
        <v>ఆషాఢమాసము</v>
      </c>
      <c r="H127" s="6" t="str">
        <f>VLOOKUP(encoded!H127,paksham!$A$1:$C$2,3,FALSE)</f>
        <v>బహుళపక్షం</v>
      </c>
      <c r="I127" s="6" t="str">
        <f>VLOOKUP(encoded!I127,thidhi!$A$1:$C$16,3,FALSE)</f>
        <v>త్రయోదశి</v>
      </c>
      <c r="J127" s="8">
        <f>IF(encoded!J127="","",encoded!J127)</f>
        <v>45505.680324074077</v>
      </c>
      <c r="K127" s="8" t="str">
        <f>IF(encoded!K127="","",encoded!K127)</f>
        <v>2024-08-02 15:42</v>
      </c>
      <c r="L127" s="6" t="str">
        <f>IF(encoded!N127="","",VLOOKUP(encoded!N127,nakshatram!$A$1:$C$27,3,FALSE))</f>
        <v>ఆర్ద్ర</v>
      </c>
      <c r="M127" s="8">
        <f>IF(encoded!O127="","",encoded!O127)</f>
        <v>45505.510185185187</v>
      </c>
      <c r="N127" s="8" t="str">
        <f>IF(encoded!P127="","",encoded!P127)</f>
        <v>2024-08-02 12:16</v>
      </c>
      <c r="O127" s="9" t="str">
        <f>encoded!T127</f>
        <v>05:42:00</v>
      </c>
      <c r="P127" s="9" t="str">
        <f>encoded!U127</f>
        <v>18:30:00</v>
      </c>
    </row>
    <row r="128" spans="1:16" ht="23" customHeight="1" x14ac:dyDescent="0.35">
      <c r="A128" s="7">
        <f>encoded!A128</f>
        <v>45507</v>
      </c>
      <c r="B128" s="6" t="str">
        <f>CHOOSE(encoded!E128,"January","February","March","April","May","June","July","August","September","October","November","December")</f>
        <v>August</v>
      </c>
      <c r="C128" s="6" t="str">
        <f>CHOOSE(encoded!F128,"Sunday","Monday","Tuesday","Wednesday","Thursday","Friday","Saturday")</f>
        <v>Saturday</v>
      </c>
      <c r="D128" s="6" t="str">
        <f>IF(encoded!B128="","",VLOOKUP(encoded!B128,samvathsaram!$A$1:$D$60,3,FALSE))</f>
        <v>క్రోధి నామ సంవత్సరం</v>
      </c>
      <c r="E128" s="6" t="str">
        <f>VLOOKUP(encoded!C128,ayanam!$A$1:$C$2,3,FALSE)</f>
        <v>ఉత్తరాయణం</v>
      </c>
      <c r="F128" s="6" t="str">
        <f>VLOOKUP(encoded!D128,ruthuvu!$A$1:$C$6,3,FALSE)</f>
        <v>గ్రీష్మఋతువు</v>
      </c>
      <c r="G128" s="6" t="str">
        <f>IF(encoded!G128="","",VLOOKUP(encoded!G128,maasam!$A$1:$C$12,3,FALSE))</f>
        <v>ఆషాఢమాసము</v>
      </c>
      <c r="H128" s="6" t="str">
        <f>VLOOKUP(encoded!H128,paksham!$A$1:$C$2,3,FALSE)</f>
        <v>బహుళపక్షం</v>
      </c>
      <c r="I128" s="6" t="str">
        <f>VLOOKUP(encoded!I128,thidhi!$A$1:$C$16,3,FALSE)</f>
        <v>చతుర్దశి</v>
      </c>
      <c r="J128" s="8">
        <f>IF(encoded!J128="","",encoded!J128)</f>
        <v>45506.655324074076</v>
      </c>
      <c r="K128" s="8" t="str">
        <f>IF(encoded!K128="","",encoded!K128)</f>
        <v>2024-08-03 15:35</v>
      </c>
      <c r="L128" s="6" t="str">
        <f>IF(encoded!N128="","",VLOOKUP(encoded!N128,nakshatram!$A$1:$C$27,3,FALSE))</f>
        <v>పునర్వసు</v>
      </c>
      <c r="M128" s="8">
        <f>IF(encoded!O128="","",encoded!O128)</f>
        <v>45506.51226851852</v>
      </c>
      <c r="N128" s="8" t="str">
        <f>IF(encoded!P128="","",encoded!P128)</f>
        <v>2024-08-03 12:48</v>
      </c>
      <c r="O128" s="9" t="str">
        <f>encoded!T128</f>
        <v>05:42:00</v>
      </c>
      <c r="P128" s="9" t="str">
        <f>encoded!U128</f>
        <v>18:30:00</v>
      </c>
    </row>
    <row r="129" spans="1:16" ht="23" customHeight="1" x14ac:dyDescent="0.35">
      <c r="A129" s="7">
        <f>encoded!A129</f>
        <v>45508</v>
      </c>
      <c r="B129" s="6" t="str">
        <f>CHOOSE(encoded!E129,"January","February","March","April","May","June","July","August","September","October","November","December")</f>
        <v>August</v>
      </c>
      <c r="C129" s="6" t="str">
        <f>CHOOSE(encoded!F129,"Sunday","Monday","Tuesday","Wednesday","Thursday","Friday","Saturday")</f>
        <v>Sunday</v>
      </c>
      <c r="D129" s="6" t="str">
        <f>IF(encoded!B129="","",VLOOKUP(encoded!B129,samvathsaram!$A$1:$D$60,3,FALSE))</f>
        <v>క్రోధి నామ సంవత్సరం</v>
      </c>
      <c r="E129" s="6" t="str">
        <f>VLOOKUP(encoded!C129,ayanam!$A$1:$C$2,3,FALSE)</f>
        <v>ఉత్తరాయణం</v>
      </c>
      <c r="F129" s="6" t="str">
        <f>VLOOKUP(encoded!D129,ruthuvu!$A$1:$C$6,3,FALSE)</f>
        <v>గ్రీష్మఋతువు</v>
      </c>
      <c r="G129" s="6" t="str">
        <f>IF(encoded!G129="","",VLOOKUP(encoded!G129,maasam!$A$1:$C$12,3,FALSE))</f>
        <v>ఆషాఢమాసము</v>
      </c>
      <c r="H129" s="6" t="str">
        <f>VLOOKUP(encoded!H129,paksham!$A$1:$C$2,3,FALSE)</f>
        <v>బహుళపక్షం</v>
      </c>
      <c r="I129" s="6" t="str">
        <f>VLOOKUP(encoded!I129,thidhi!$A$1:$C$16,3,FALSE)</f>
        <v>అమావాస్య</v>
      </c>
      <c r="J129" s="8">
        <f>IF(encoded!J129="","",encoded!J129)</f>
        <v>45507.650462962964</v>
      </c>
      <c r="K129" s="8" t="str">
        <f>IF(encoded!K129="","",encoded!K129)</f>
        <v>2024-08-04 15:59</v>
      </c>
      <c r="L129" s="6" t="str">
        <f>IF(encoded!N129="","",VLOOKUP(encoded!N129,nakshatram!$A$1:$C$27,3,FALSE))</f>
        <v>పుష్యమి</v>
      </c>
      <c r="M129" s="8">
        <f>IF(encoded!O129="","",encoded!O129)</f>
        <v>45507.534490740742</v>
      </c>
      <c r="N129" s="8" t="str">
        <f>IF(encoded!P129="","",encoded!P129)</f>
        <v>2024-08-04 13:50</v>
      </c>
      <c r="O129" s="9" t="str">
        <f>encoded!T129</f>
        <v>05:42:00</v>
      </c>
      <c r="P129" s="9" t="str">
        <f>encoded!U129</f>
        <v>18:29:00</v>
      </c>
    </row>
    <row r="130" spans="1:16" ht="23" customHeight="1" x14ac:dyDescent="0.35">
      <c r="A130" s="7">
        <f>encoded!A130</f>
        <v>45509</v>
      </c>
      <c r="B130" s="6" t="str">
        <f>CHOOSE(encoded!E130,"January","February","March","April","May","June","July","August","September","October","November","December")</f>
        <v>August</v>
      </c>
      <c r="C130" s="6" t="str">
        <f>CHOOSE(encoded!F130,"Sunday","Monday","Tuesday","Wednesday","Thursday","Friday","Saturday")</f>
        <v>Monday</v>
      </c>
      <c r="D130" s="6" t="str">
        <f>IF(encoded!B130="","",VLOOKUP(encoded!B130,samvathsaram!$A$1:$D$60,3,FALSE))</f>
        <v>క్రోధి నామ సంవత్సరం</v>
      </c>
      <c r="E130" s="6" t="str">
        <f>VLOOKUP(encoded!C130,ayanam!$A$1:$C$2,3,FALSE)</f>
        <v>ఉత్తరాయణం</v>
      </c>
      <c r="F130" s="6" t="str">
        <f>VLOOKUP(encoded!D130,ruthuvu!$A$1:$C$6,3,FALSE)</f>
        <v>వర్షఋతువు</v>
      </c>
      <c r="G130" s="6" t="str">
        <f>IF(encoded!G130="","",VLOOKUP(encoded!G130,maasam!$A$1:$C$12,3,FALSE))</f>
        <v>శ్రావణమాసము</v>
      </c>
      <c r="H130" s="6" t="str">
        <f>VLOOKUP(encoded!H130,paksham!$A$1:$C$2,3,FALSE)</f>
        <v>శుక్లపక్షం</v>
      </c>
      <c r="I130" s="6" t="str">
        <f>VLOOKUP(encoded!I130,thidhi!$A$1:$C$16,3,FALSE)</f>
        <v>పాడ్యమి</v>
      </c>
      <c r="J130" s="8">
        <f>IF(encoded!J130="","",encoded!J130)</f>
        <v>45508.667129629634</v>
      </c>
      <c r="K130" s="8" t="str">
        <f>IF(encoded!K130="","",encoded!K130)</f>
        <v>2024-08-05 16:52</v>
      </c>
      <c r="L130" s="6" t="str">
        <f>IF(encoded!N130="","",VLOOKUP(encoded!N130,nakshatram!$A$1:$C$27,3,FALSE))</f>
        <v>ఆశ్రేష</v>
      </c>
      <c r="M130" s="8">
        <f>IF(encoded!O130="","",encoded!O130)</f>
        <v>45508.577546296299</v>
      </c>
      <c r="N130" s="8" t="str">
        <f>IF(encoded!P130="","",encoded!P130)</f>
        <v>2024-08-05 15:22</v>
      </c>
      <c r="O130" s="9" t="str">
        <f>encoded!T130</f>
        <v>05:43:00</v>
      </c>
      <c r="P130" s="9" t="str">
        <f>encoded!U130</f>
        <v>18:29:00</v>
      </c>
    </row>
    <row r="131" spans="1:16" ht="23" customHeight="1" x14ac:dyDescent="0.35">
      <c r="A131" s="7">
        <f>encoded!A131</f>
        <v>45510</v>
      </c>
      <c r="B131" s="6" t="str">
        <f>CHOOSE(encoded!E131,"January","February","March","April","May","June","July","August","September","October","November","December")</f>
        <v>August</v>
      </c>
      <c r="C131" s="6" t="str">
        <f>CHOOSE(encoded!F131,"Sunday","Monday","Tuesday","Wednesday","Thursday","Friday","Saturday")</f>
        <v>Tuesday</v>
      </c>
      <c r="D131" s="6" t="str">
        <f>IF(encoded!B131="","",VLOOKUP(encoded!B131,samvathsaram!$A$1:$D$60,3,FALSE))</f>
        <v>క్రోధి నామ సంవత్సరం</v>
      </c>
      <c r="E131" s="6" t="str">
        <f>VLOOKUP(encoded!C131,ayanam!$A$1:$C$2,3,FALSE)</f>
        <v>ఉత్తరాయణం</v>
      </c>
      <c r="F131" s="6" t="str">
        <f>VLOOKUP(encoded!D131,ruthuvu!$A$1:$C$6,3,FALSE)</f>
        <v>వర్షఋతువు</v>
      </c>
      <c r="G131" s="6" t="str">
        <f>IF(encoded!G131="","",VLOOKUP(encoded!G131,maasam!$A$1:$C$12,3,FALSE))</f>
        <v>శ్రావణమాసము</v>
      </c>
      <c r="H131" s="6" t="str">
        <f>VLOOKUP(encoded!H131,paksham!$A$1:$C$2,3,FALSE)</f>
        <v>శుక్లపక్షం</v>
      </c>
      <c r="I131" s="6" t="str">
        <f>VLOOKUP(encoded!I131,thidhi!$A$1:$C$16,3,FALSE)</f>
        <v>విదియ</v>
      </c>
      <c r="J131" s="8">
        <f>IF(encoded!J131="","",encoded!J131)</f>
        <v>45509.703935185185</v>
      </c>
      <c r="K131" s="8" t="str">
        <f>IF(encoded!K131="","",encoded!K131)</f>
        <v>2024-08-06 18:12</v>
      </c>
      <c r="L131" s="6" t="str">
        <f>IF(encoded!N131="","",VLOOKUP(encoded!N131,nakshatram!$A$1:$C$27,3,FALSE))</f>
        <v>మఘ</v>
      </c>
      <c r="M131" s="8">
        <f>IF(encoded!O131="","",encoded!O131)</f>
        <v>45509.641435185185</v>
      </c>
      <c r="N131" s="8" t="str">
        <f>IF(encoded!P131="","",encoded!P131)</f>
        <v>2024-08-06 17:19</v>
      </c>
      <c r="O131" s="9" t="str">
        <f>encoded!T131</f>
        <v>05:43:00</v>
      </c>
      <c r="P131" s="9" t="str">
        <f>encoded!U131</f>
        <v>18:28:00</v>
      </c>
    </row>
    <row r="132" spans="1:16" ht="23" customHeight="1" x14ac:dyDescent="0.35">
      <c r="A132" s="7">
        <f>encoded!A132</f>
        <v>45511</v>
      </c>
      <c r="B132" s="6" t="str">
        <f>CHOOSE(encoded!E132,"January","February","March","April","May","June","July","August","September","October","November","December")</f>
        <v>August</v>
      </c>
      <c r="C132" s="6" t="str">
        <f>CHOOSE(encoded!F132,"Sunday","Monday","Tuesday","Wednesday","Thursday","Friday","Saturday")</f>
        <v>Wednesday</v>
      </c>
      <c r="D132" s="6" t="str">
        <f>IF(encoded!B132="","",VLOOKUP(encoded!B132,samvathsaram!$A$1:$D$60,3,FALSE))</f>
        <v>క్రోధి నామ సంవత్సరం</v>
      </c>
      <c r="E132" s="6" t="str">
        <f>VLOOKUP(encoded!C132,ayanam!$A$1:$C$2,3,FALSE)</f>
        <v>ఉత్తరాయణం</v>
      </c>
      <c r="F132" s="6" t="str">
        <f>VLOOKUP(encoded!D132,ruthuvu!$A$1:$C$6,3,FALSE)</f>
        <v>వర్షఋతువు</v>
      </c>
      <c r="G132" s="6" t="str">
        <f>IF(encoded!G132="","",VLOOKUP(encoded!G132,maasam!$A$1:$C$12,3,FALSE))</f>
        <v>శ్రావణమాసము</v>
      </c>
      <c r="H132" s="6" t="str">
        <f>VLOOKUP(encoded!H132,paksham!$A$1:$C$2,3,FALSE)</f>
        <v>శుక్లపక్షం</v>
      </c>
      <c r="I132" s="6" t="str">
        <f>VLOOKUP(encoded!I132,thidhi!$A$1:$C$16,3,FALSE)</f>
        <v>తదియ</v>
      </c>
      <c r="J132" s="8">
        <f>IF(encoded!J132="","",encoded!J132)</f>
        <v>45510.75949074074</v>
      </c>
      <c r="K132" s="8" t="str">
        <f>IF(encoded!K132="","",encoded!K132)</f>
        <v>2024-08-07 19:54</v>
      </c>
      <c r="L132" s="6" t="str">
        <f>IF(encoded!N132="","",VLOOKUP(encoded!N132,nakshatram!$A$1:$C$27,3,FALSE))</f>
        <v>పుబ్బ</v>
      </c>
      <c r="M132" s="8">
        <f>IF(encoded!O132="","",encoded!O132)</f>
        <v>45510.722685185188</v>
      </c>
      <c r="N132" s="8" t="str">
        <f>IF(encoded!P132="","",encoded!P132)</f>
        <v>2024-08-07 19:38</v>
      </c>
      <c r="O132" s="9" t="str">
        <f>encoded!T132</f>
        <v>05:44:00</v>
      </c>
      <c r="P132" s="9" t="str">
        <f>encoded!U132</f>
        <v>18:28:00</v>
      </c>
    </row>
    <row r="133" spans="1:16" ht="23" customHeight="1" x14ac:dyDescent="0.35">
      <c r="A133" s="7">
        <f>encoded!A133</f>
        <v>45512</v>
      </c>
      <c r="B133" s="6" t="str">
        <f>CHOOSE(encoded!E133,"January","February","March","April","May","June","July","August","September","October","November","December")</f>
        <v>August</v>
      </c>
      <c r="C133" s="6" t="str">
        <f>CHOOSE(encoded!F133,"Sunday","Monday","Tuesday","Wednesday","Thursday","Friday","Saturday")</f>
        <v>Thursday</v>
      </c>
      <c r="D133" s="6" t="str">
        <f>IF(encoded!B133="","",VLOOKUP(encoded!B133,samvathsaram!$A$1:$D$60,3,FALSE))</f>
        <v>క్రోధి నామ సంవత్సరం</v>
      </c>
      <c r="E133" s="6" t="str">
        <f>VLOOKUP(encoded!C133,ayanam!$A$1:$C$2,3,FALSE)</f>
        <v>ఉత్తరాయణం</v>
      </c>
      <c r="F133" s="6" t="str">
        <f>VLOOKUP(encoded!D133,ruthuvu!$A$1:$C$6,3,FALSE)</f>
        <v>వర్షఋతువు</v>
      </c>
      <c r="G133" s="6" t="str">
        <f>IF(encoded!G133="","",VLOOKUP(encoded!G133,maasam!$A$1:$C$12,3,FALSE))</f>
        <v>శ్రావణమాసము</v>
      </c>
      <c r="H133" s="6" t="str">
        <f>VLOOKUP(encoded!H133,paksham!$A$1:$C$2,3,FALSE)</f>
        <v>శుక్లపక్షం</v>
      </c>
      <c r="I133" s="6" t="str">
        <f>VLOOKUP(encoded!I133,thidhi!$A$1:$C$16,3,FALSE)</f>
        <v>చవితి</v>
      </c>
      <c r="J133" s="8">
        <f>IF(encoded!J133="","",encoded!J133)</f>
        <v>45511.830324074079</v>
      </c>
      <c r="K133" s="8" t="str">
        <f>IF(encoded!K133="","",encoded!K133)</f>
        <v>2024-08-08 21:51</v>
      </c>
      <c r="L133" s="6" t="str">
        <f>IF(encoded!N133="","",VLOOKUP(encoded!N133,nakshatram!$A$1:$C$27,3,FALSE))</f>
        <v>ఉత్తర</v>
      </c>
      <c r="M133" s="8">
        <f>IF(encoded!O133="","",encoded!O133)</f>
        <v>45511.819212962968</v>
      </c>
      <c r="N133" s="8" t="str">
        <f>IF(encoded!P133="","",encoded!P133)</f>
        <v>2024-08-08 22:10</v>
      </c>
      <c r="O133" s="9" t="str">
        <f>encoded!T133</f>
        <v>05:44:00</v>
      </c>
      <c r="P133" s="9" t="str">
        <f>encoded!U133</f>
        <v>18:28:00</v>
      </c>
    </row>
    <row r="134" spans="1:16" ht="23" customHeight="1" x14ac:dyDescent="0.35">
      <c r="A134" s="7">
        <f>encoded!A134</f>
        <v>45513</v>
      </c>
      <c r="B134" s="6" t="str">
        <f>CHOOSE(encoded!E134,"January","February","March","April","May","June","July","August","September","October","November","December")</f>
        <v>August</v>
      </c>
      <c r="C134" s="6" t="str">
        <f>CHOOSE(encoded!F134,"Sunday","Monday","Tuesday","Wednesday","Thursday","Friday","Saturday")</f>
        <v>Friday</v>
      </c>
      <c r="D134" s="6" t="str">
        <f>IF(encoded!B134="","",VLOOKUP(encoded!B134,samvathsaram!$A$1:$D$60,3,FALSE))</f>
        <v>క్రోధి నామ సంవత్సరం</v>
      </c>
      <c r="E134" s="6" t="str">
        <f>VLOOKUP(encoded!C134,ayanam!$A$1:$C$2,3,FALSE)</f>
        <v>ఉత్తరాయణం</v>
      </c>
      <c r="F134" s="6" t="str">
        <f>VLOOKUP(encoded!D134,ruthuvu!$A$1:$C$6,3,FALSE)</f>
        <v>వర్షఋతువు</v>
      </c>
      <c r="G134" s="6" t="str">
        <f>IF(encoded!G134="","",VLOOKUP(encoded!G134,maasam!$A$1:$C$12,3,FALSE))</f>
        <v>శ్రావణమాసము</v>
      </c>
      <c r="H134" s="6" t="str">
        <f>VLOOKUP(encoded!H134,paksham!$A$1:$C$2,3,FALSE)</f>
        <v>శుక్లపక్షం</v>
      </c>
      <c r="I134" s="6" t="str">
        <f>VLOOKUP(encoded!I134,thidhi!$A$1:$C$16,3,FALSE)</f>
        <v>పంచమి</v>
      </c>
      <c r="J134" s="8">
        <f>IF(encoded!J134="","",encoded!J134)</f>
        <v>45512.911574074074</v>
      </c>
      <c r="K134" s="8" t="str">
        <f>IF(encoded!K134="","",encoded!K134)</f>
        <v>2024-08-09 23:50</v>
      </c>
      <c r="L134" s="6" t="str">
        <f>IF(encoded!N134="","",VLOOKUP(encoded!N134,nakshatram!$A$1:$C$27,3,FALSE))</f>
        <v>హస్త</v>
      </c>
      <c r="M134" s="8">
        <f>IF(encoded!O134="","",encoded!O134)</f>
        <v>45512.924768518518</v>
      </c>
      <c r="N134" s="8" t="str">
        <f>IF(encoded!P134="","",encoded!P134)</f>
        <v>2024-08-10 00:46</v>
      </c>
      <c r="O134" s="9" t="str">
        <f>encoded!T134</f>
        <v>05:44:00</v>
      </c>
      <c r="P134" s="9" t="str">
        <f>encoded!U134</f>
        <v>18:27:00</v>
      </c>
    </row>
    <row r="135" spans="1:16" ht="23" customHeight="1" x14ac:dyDescent="0.35">
      <c r="A135" s="7">
        <f>encoded!A135</f>
        <v>45514</v>
      </c>
      <c r="B135" s="6" t="str">
        <f>CHOOSE(encoded!E135,"January","February","March","April","May","June","July","August","September","October","November","December")</f>
        <v>August</v>
      </c>
      <c r="C135" s="6" t="str">
        <f>CHOOSE(encoded!F135,"Sunday","Monday","Tuesday","Wednesday","Thursday","Friday","Saturday")</f>
        <v>Saturday</v>
      </c>
      <c r="D135" s="6" t="str">
        <f>IF(encoded!B135="","",VLOOKUP(encoded!B135,samvathsaram!$A$1:$D$60,3,FALSE))</f>
        <v>క్రోధి నామ సంవత్సరం</v>
      </c>
      <c r="E135" s="6" t="str">
        <f>VLOOKUP(encoded!C135,ayanam!$A$1:$C$2,3,FALSE)</f>
        <v>ఉత్తరాయణం</v>
      </c>
      <c r="F135" s="6" t="str">
        <f>VLOOKUP(encoded!D135,ruthuvu!$A$1:$C$6,3,FALSE)</f>
        <v>వర్షఋతువు</v>
      </c>
      <c r="G135" s="6" t="str">
        <f>IF(encoded!G135="","",VLOOKUP(encoded!G135,maasam!$A$1:$C$12,3,FALSE))</f>
        <v>శ్రావణమాసము</v>
      </c>
      <c r="H135" s="6" t="str">
        <f>VLOOKUP(encoded!H135,paksham!$A$1:$C$2,3,FALSE)</f>
        <v>శుక్లపక్షం</v>
      </c>
      <c r="I135" s="6" t="str">
        <f>VLOOKUP(encoded!I135,thidhi!$A$1:$C$16,3,FALSE)</f>
        <v>షష్ఠి</v>
      </c>
      <c r="J135" s="8">
        <f>IF(encoded!J135="","",encoded!J135)</f>
        <v>45513.994212962964</v>
      </c>
      <c r="K135" s="8" t="str">
        <f>IF(encoded!K135="","",encoded!K135)</f>
        <v>2024-08-11 01:46</v>
      </c>
      <c r="L135" s="6" t="str">
        <f>IF(encoded!N135="","",VLOOKUP(encoded!N135,nakshatram!$A$1:$C$27,3,FALSE))</f>
        <v>చిత్ర</v>
      </c>
      <c r="M135" s="8">
        <f>IF(encoded!O135="","",encoded!O135)</f>
        <v>45514.033101851855</v>
      </c>
      <c r="N135" s="8" t="str">
        <f>IF(encoded!P135="","",encoded!P135)</f>
        <v>2024-08-11 03:17</v>
      </c>
      <c r="O135" s="9" t="str">
        <f>encoded!T135</f>
        <v>05:44:00</v>
      </c>
      <c r="P135" s="9" t="str">
        <f>encoded!U135</f>
        <v>18:27:00</v>
      </c>
    </row>
    <row r="136" spans="1:16" ht="23" customHeight="1" x14ac:dyDescent="0.35">
      <c r="A136" s="7">
        <f>encoded!A136</f>
        <v>45515</v>
      </c>
      <c r="B136" s="6" t="str">
        <f>CHOOSE(encoded!E136,"January","February","March","April","May","June","July","August","September","October","November","December")</f>
        <v>August</v>
      </c>
      <c r="C136" s="6" t="str">
        <f>CHOOSE(encoded!F136,"Sunday","Monday","Tuesday","Wednesday","Thursday","Friday","Saturday")</f>
        <v>Sunday</v>
      </c>
      <c r="D136" s="6" t="str">
        <f>IF(encoded!B136="","",VLOOKUP(encoded!B136,samvathsaram!$A$1:$D$60,3,FALSE))</f>
        <v>క్రోధి నామ సంవత్సరం</v>
      </c>
      <c r="E136" s="6" t="str">
        <f>VLOOKUP(encoded!C136,ayanam!$A$1:$C$2,3,FALSE)</f>
        <v>ఉత్తరాయణం</v>
      </c>
      <c r="F136" s="6" t="str">
        <f>VLOOKUP(encoded!D136,ruthuvu!$A$1:$C$6,3,FALSE)</f>
        <v>వర్షఋతువు</v>
      </c>
      <c r="G136" s="6" t="str">
        <f>IF(encoded!G136="","",VLOOKUP(encoded!G136,maasam!$A$1:$C$12,3,FALSE))</f>
        <v>శ్రావణమాసము</v>
      </c>
      <c r="H136" s="6" t="str">
        <f>VLOOKUP(encoded!H136,paksham!$A$1:$C$2,3,FALSE)</f>
        <v>శుక్లపక్షం</v>
      </c>
      <c r="I136" s="6" t="str">
        <f>VLOOKUP(encoded!I136,thidhi!$A$1:$C$16,3,FALSE)</f>
        <v>సప్తమి</v>
      </c>
      <c r="J136" s="8">
        <f>IF(encoded!J136="","",encoded!J136)</f>
        <v>45515.07476851852</v>
      </c>
      <c r="K136" s="8" t="str">
        <f>IF(encoded!K136="","",encoded!K136)</f>
        <v>2024-08-12 03:26</v>
      </c>
      <c r="L136" s="6" t="str">
        <f>IF(encoded!N136="","",VLOOKUP(encoded!N136,nakshatram!$A$1:$C$27,3,FALSE))</f>
        <v>స్వాతి</v>
      </c>
      <c r="M136" s="8">
        <f>IF(encoded!O136="","",encoded!O136)</f>
        <v>45515.137962962966</v>
      </c>
      <c r="N136" s="8" t="str">
        <f>IF(encoded!P136="","",encoded!P136)</f>
        <v>2024-08-12 05:33</v>
      </c>
      <c r="O136" s="9" t="str">
        <f>encoded!T136</f>
        <v>05:45:00</v>
      </c>
      <c r="P136" s="9" t="str">
        <f>encoded!U136</f>
        <v>18:26:00</v>
      </c>
    </row>
    <row r="137" spans="1:16" ht="23" customHeight="1" x14ac:dyDescent="0.35">
      <c r="A137" s="7">
        <f>encoded!A137</f>
        <v>45516</v>
      </c>
      <c r="B137" s="6" t="str">
        <f>CHOOSE(encoded!E137,"January","February","March","April","May","June","July","August","September","October","November","December")</f>
        <v>August</v>
      </c>
      <c r="C137" s="6" t="str">
        <f>CHOOSE(encoded!F137,"Sunday","Monday","Tuesday","Wednesday","Thursday","Friday","Saturday")</f>
        <v>Monday</v>
      </c>
      <c r="D137" s="6" t="str">
        <f>IF(encoded!B137="","",VLOOKUP(encoded!B137,samvathsaram!$A$1:$D$60,3,FALSE))</f>
        <v>క్రోధి నామ సంవత్సరం</v>
      </c>
      <c r="E137" s="6" t="str">
        <f>VLOOKUP(encoded!C137,ayanam!$A$1:$C$2,3,FALSE)</f>
        <v>ఉత్తరాయణం</v>
      </c>
      <c r="F137" s="6" t="str">
        <f>VLOOKUP(encoded!D137,ruthuvu!$A$1:$C$6,3,FALSE)</f>
        <v>వర్షఋతువు</v>
      </c>
      <c r="G137" s="6" t="str">
        <f>IF(encoded!G137="","",VLOOKUP(encoded!G137,maasam!$A$1:$C$12,3,FALSE))</f>
        <v>శ్రావణమాసము</v>
      </c>
      <c r="H137" s="6" t="str">
        <f>VLOOKUP(encoded!H137,paksham!$A$1:$C$2,3,FALSE)</f>
        <v>శుక్లపక్షం</v>
      </c>
      <c r="I137" s="6" t="str">
        <f>VLOOKUP(encoded!I137,thidhi!$A$1:$C$16,3,FALSE)</f>
        <v>అష్టమి</v>
      </c>
      <c r="J137" s="8">
        <f>IF(encoded!J137="","",encoded!J137)</f>
        <v>45516.144212962965</v>
      </c>
      <c r="K137" s="8" t="str">
        <f>IF(encoded!K137="","",encoded!K137)</f>
        <v>2024-08-13 04:44</v>
      </c>
      <c r="L137" s="6" t="str">
        <f>IF(encoded!N137="","",VLOOKUP(encoded!N137,nakshatram!$A$1:$C$27,3,FALSE))</f>
        <v>విశాఖ</v>
      </c>
      <c r="M137" s="8">
        <f>IF(encoded!O137="","",encoded!O137)</f>
        <v>45516.232407407406</v>
      </c>
      <c r="N137" s="8" t="str">
        <f>IF(encoded!P137="","",encoded!P137)</f>
        <v/>
      </c>
      <c r="O137" s="9" t="str">
        <f>encoded!T137</f>
        <v>05:45:00</v>
      </c>
      <c r="P137" s="9" t="str">
        <f>encoded!U137</f>
        <v>18:25:00</v>
      </c>
    </row>
    <row r="138" spans="1:16" ht="23" customHeight="1" x14ac:dyDescent="0.35">
      <c r="A138" s="7">
        <f>encoded!A138</f>
        <v>45517</v>
      </c>
      <c r="B138" s="6" t="str">
        <f>CHOOSE(encoded!E138,"January","February","March","April","May","June","July","August","September","October","November","December")</f>
        <v>August</v>
      </c>
      <c r="C138" s="6" t="str">
        <f>CHOOSE(encoded!F138,"Sunday","Monday","Tuesday","Wednesday","Thursday","Friday","Saturday")</f>
        <v>Tuesday</v>
      </c>
      <c r="D138" s="6" t="str">
        <f>IF(encoded!B138="","",VLOOKUP(encoded!B138,samvathsaram!$A$1:$D$60,3,FALSE))</f>
        <v>క్రోధి నామ సంవత్సరం</v>
      </c>
      <c r="E138" s="6" t="str">
        <f>VLOOKUP(encoded!C138,ayanam!$A$1:$C$2,3,FALSE)</f>
        <v>ఉత్తరాయణం</v>
      </c>
      <c r="F138" s="6" t="str">
        <f>VLOOKUP(encoded!D138,ruthuvu!$A$1:$C$6,3,FALSE)</f>
        <v>వర్షఋతువు</v>
      </c>
      <c r="G138" s="6" t="str">
        <f>IF(encoded!G138="","",VLOOKUP(encoded!G138,maasam!$A$1:$C$12,3,FALSE))</f>
        <v>శ్రావణమాసము</v>
      </c>
      <c r="H138" s="6" t="str">
        <f>VLOOKUP(encoded!H138,paksham!$A$1:$C$2,3,FALSE)</f>
        <v>శుక్లపక్షం</v>
      </c>
      <c r="I138" s="6" t="str">
        <f>VLOOKUP(encoded!I138,thidhi!$A$1:$C$16,3,FALSE)</f>
        <v>నవమి</v>
      </c>
      <c r="J138" s="8">
        <f>IF(encoded!J138="","",encoded!J138)</f>
        <v>45517.198379629634</v>
      </c>
      <c r="K138" s="8" t="str">
        <f>IF(encoded!K138="","",encoded!K138)</f>
        <v>2024-08-14 05:35</v>
      </c>
      <c r="L138" s="6" t="str">
        <f>IF(encoded!N138="","",VLOOKUP(encoded!N138,nakshatram!$A$1:$C$27,3,FALSE))</f>
        <v>విశాఖ</v>
      </c>
      <c r="M138" s="8" t="str">
        <f>IF(encoded!O138="","",encoded!O138)</f>
        <v/>
      </c>
      <c r="N138" s="8" t="str">
        <f>IF(encoded!P138="","",encoded!P138)</f>
        <v>2024-08-13 07:30</v>
      </c>
      <c r="O138" s="9" t="str">
        <f>encoded!T138</f>
        <v>05:45:00</v>
      </c>
      <c r="P138" s="9" t="str">
        <f>encoded!U138</f>
        <v>18:24:00</v>
      </c>
    </row>
    <row r="139" spans="1:16" ht="23" customHeight="1" x14ac:dyDescent="0.35">
      <c r="A139" s="7">
        <f>encoded!A139</f>
        <v>45518</v>
      </c>
      <c r="B139" s="6" t="str">
        <f>CHOOSE(encoded!E139,"January","February","March","April","May","June","July","August","September","October","November","December")</f>
        <v>August</v>
      </c>
      <c r="C139" s="6" t="str">
        <f>CHOOSE(encoded!F139,"Sunday","Monday","Tuesday","Wednesday","Thursday","Friday","Saturday")</f>
        <v>Wednesday</v>
      </c>
      <c r="D139" s="6" t="str">
        <f>IF(encoded!B139="","",VLOOKUP(encoded!B139,samvathsaram!$A$1:$D$60,3,FALSE))</f>
        <v>క్రోధి నామ సంవత్సరం</v>
      </c>
      <c r="E139" s="6" t="str">
        <f>VLOOKUP(encoded!C139,ayanam!$A$1:$C$2,3,FALSE)</f>
        <v>ఉత్తరాయణం</v>
      </c>
      <c r="F139" s="6" t="str">
        <f>VLOOKUP(encoded!D139,ruthuvu!$A$1:$C$6,3,FALSE)</f>
        <v>వర్షఋతువు</v>
      </c>
      <c r="G139" s="6" t="str">
        <f>IF(encoded!G139="","",VLOOKUP(encoded!G139,maasam!$A$1:$C$12,3,FALSE))</f>
        <v>శ్రావణమాసము</v>
      </c>
      <c r="H139" s="6" t="str">
        <f>VLOOKUP(encoded!H139,paksham!$A$1:$C$2,3,FALSE)</f>
        <v>శుక్లపక్షం</v>
      </c>
      <c r="I139" s="6" t="str">
        <f>VLOOKUP(encoded!I139,thidhi!$A$1:$C$16,3,FALSE)</f>
        <v>దశమి</v>
      </c>
      <c r="J139" s="8">
        <f>IF(encoded!J139="","",encoded!J139)</f>
        <v>45518.233796296299</v>
      </c>
      <c r="K139" s="8" t="str">
        <f>IF(encoded!K139="","",encoded!K139)</f>
        <v/>
      </c>
      <c r="L139" s="6" t="str">
        <f>IF(encoded!N139="","",VLOOKUP(encoded!N139,nakshatram!$A$1:$C$27,3,FALSE))</f>
        <v>అనూరాధ</v>
      </c>
      <c r="M139" s="8">
        <f>IF(encoded!O139="","",encoded!O139)</f>
        <v>45517.313657407409</v>
      </c>
      <c r="N139" s="8" t="str">
        <f>IF(encoded!P139="","",encoded!P139)</f>
        <v>2024-08-14 08:58</v>
      </c>
      <c r="O139" s="9" t="str">
        <f>encoded!T139</f>
        <v>05:46:00</v>
      </c>
      <c r="P139" s="9" t="str">
        <f>encoded!U139</f>
        <v>18:24:00</v>
      </c>
    </row>
    <row r="140" spans="1:16" ht="23" customHeight="1" x14ac:dyDescent="0.35">
      <c r="A140" s="7">
        <f>encoded!A140</f>
        <v>45519</v>
      </c>
      <c r="B140" s="6" t="str">
        <f>CHOOSE(encoded!E140,"January","February","March","April","May","June","July","August","September","October","November","December")</f>
        <v>August</v>
      </c>
      <c r="C140" s="6" t="str">
        <f>CHOOSE(encoded!F140,"Sunday","Monday","Tuesday","Wednesday","Thursday","Friday","Saturday")</f>
        <v>Thursday</v>
      </c>
      <c r="D140" s="6" t="str">
        <f>IF(encoded!B140="","",VLOOKUP(encoded!B140,samvathsaram!$A$1:$D$60,3,FALSE))</f>
        <v>క్రోధి నామ సంవత్సరం</v>
      </c>
      <c r="E140" s="6" t="str">
        <f>VLOOKUP(encoded!C140,ayanam!$A$1:$C$2,3,FALSE)</f>
        <v>ఉత్తరాయణం</v>
      </c>
      <c r="F140" s="6" t="str">
        <f>VLOOKUP(encoded!D140,ruthuvu!$A$1:$C$6,3,FALSE)</f>
        <v>వర్షఋతువు</v>
      </c>
      <c r="G140" s="6" t="str">
        <f>IF(encoded!G140="","",VLOOKUP(encoded!G140,maasam!$A$1:$C$12,3,FALSE))</f>
        <v>శ్రావణమాసము</v>
      </c>
      <c r="H140" s="6" t="str">
        <f>VLOOKUP(encoded!H140,paksham!$A$1:$C$2,3,FALSE)</f>
        <v>శుక్లపక్షం</v>
      </c>
      <c r="I140" s="6" t="str">
        <f>VLOOKUP(encoded!I140,thidhi!$A$1:$C$16,3,FALSE)</f>
        <v>దశమి</v>
      </c>
      <c r="J140" s="8" t="str">
        <f>IF(encoded!J140="","",encoded!J140)</f>
        <v/>
      </c>
      <c r="K140" s="8" t="str">
        <f>IF(encoded!K140="","",encoded!K140)</f>
        <v>2024-08-15 06:04</v>
      </c>
      <c r="L140" s="6" t="str">
        <f>IF(encoded!N140="","",VLOOKUP(encoded!N140,nakshatram!$A$1:$C$27,3,FALSE))</f>
        <v>జ్యేష్ఠ</v>
      </c>
      <c r="M140" s="8">
        <f>IF(encoded!O140="","",encoded!O140)</f>
        <v>45518.374768518523</v>
      </c>
      <c r="N140" s="8" t="str">
        <f>IF(encoded!P140="","",encoded!P140)</f>
        <v>2024-08-15 09:54</v>
      </c>
      <c r="O140" s="9" t="str">
        <f>encoded!T140</f>
        <v>05:46:00</v>
      </c>
      <c r="P140" s="9" t="str">
        <f>encoded!U140</f>
        <v>18:23:00</v>
      </c>
    </row>
    <row r="141" spans="1:16" ht="23" customHeight="1" x14ac:dyDescent="0.35">
      <c r="A141" s="7">
        <f>encoded!A141</f>
        <v>45520</v>
      </c>
      <c r="B141" s="6" t="str">
        <f>CHOOSE(encoded!E141,"January","February","March","April","May","June","July","August","September","October","November","December")</f>
        <v>August</v>
      </c>
      <c r="C141" s="6" t="str">
        <f>CHOOSE(encoded!F141,"Sunday","Monday","Tuesday","Wednesday","Thursday","Friday","Saturday")</f>
        <v>Friday</v>
      </c>
      <c r="D141" s="6" t="str">
        <f>IF(encoded!B141="","",VLOOKUP(encoded!B141,samvathsaram!$A$1:$D$60,3,FALSE))</f>
        <v>క్రోధి నామ సంవత్సరం</v>
      </c>
      <c r="E141" s="6" t="str">
        <f>VLOOKUP(encoded!C141,ayanam!$A$1:$C$2,3,FALSE)</f>
        <v>ఉత్తరాయణం</v>
      </c>
      <c r="F141" s="6" t="str">
        <f>VLOOKUP(encoded!D141,ruthuvu!$A$1:$C$6,3,FALSE)</f>
        <v>వర్షఋతువు</v>
      </c>
      <c r="G141" s="6" t="str">
        <f>IF(encoded!G141="","",VLOOKUP(encoded!G141,maasam!$A$1:$C$12,3,FALSE))</f>
        <v>శ్రావణమాసము</v>
      </c>
      <c r="H141" s="6" t="str">
        <f>VLOOKUP(encoded!H141,paksham!$A$1:$C$2,3,FALSE)</f>
        <v>శుక్లపక్షం</v>
      </c>
      <c r="I141" s="6" t="str">
        <f>VLOOKUP(encoded!I141,thidhi!$A$1:$C$16,3,FALSE)</f>
        <v>ఏకాదశి</v>
      </c>
      <c r="J141" s="8">
        <f>IF(encoded!J141="","",encoded!J141)</f>
        <v>45519.253935185188</v>
      </c>
      <c r="K141" s="8" t="str">
        <f>IF(encoded!K141="","",encoded!K141)</f>
        <v>2024-08-16 05:56</v>
      </c>
      <c r="L141" s="6" t="str">
        <f>IF(encoded!N141="","",VLOOKUP(encoded!N141,nakshatram!$A$1:$C$27,3,FALSE))</f>
        <v>మూల</v>
      </c>
      <c r="M141" s="8">
        <f>IF(encoded!O141="","",encoded!O141)</f>
        <v>45519.413657407407</v>
      </c>
      <c r="N141" s="8" t="str">
        <f>IF(encoded!P141="","",encoded!P141)</f>
        <v>2024-08-16 10:22</v>
      </c>
      <c r="O141" s="9" t="str">
        <f>encoded!T141</f>
        <v>05:46:00</v>
      </c>
      <c r="P141" s="9" t="str">
        <f>encoded!U141</f>
        <v>18:23:00</v>
      </c>
    </row>
    <row r="142" spans="1:16" ht="23" customHeight="1" x14ac:dyDescent="0.35">
      <c r="A142" s="7">
        <f>encoded!A142</f>
        <v>45520</v>
      </c>
      <c r="B142" s="6" t="str">
        <f>CHOOSE(encoded!E142,"January","February","March","April","May","June","July","August","September","October","November","December")</f>
        <v>August</v>
      </c>
      <c r="C142" s="6" t="str">
        <f>CHOOSE(encoded!F142,"Sunday","Monday","Tuesday","Wednesday","Thursday","Friday","Saturday")</f>
        <v>Friday</v>
      </c>
      <c r="D142" s="6" t="str">
        <f>IF(encoded!B142="","",VLOOKUP(encoded!B142,samvathsaram!$A$1:$D$60,3,FALSE))</f>
        <v>క్రోధి నామ సంవత్సరం</v>
      </c>
      <c r="E142" s="6" t="str">
        <f>VLOOKUP(encoded!C142,ayanam!$A$1:$C$2,3,FALSE)</f>
        <v>ఉత్తరాయణం</v>
      </c>
      <c r="F142" s="6" t="str">
        <f>VLOOKUP(encoded!D142,ruthuvu!$A$1:$C$6,3,FALSE)</f>
        <v>వర్షఋతువు</v>
      </c>
      <c r="G142" s="6" t="str">
        <f>IF(encoded!G142="","",VLOOKUP(encoded!G142,maasam!$A$1:$C$12,3,FALSE))</f>
        <v>శ్రావణమాసము</v>
      </c>
      <c r="H142" s="6" t="str">
        <f>VLOOKUP(encoded!H142,paksham!$A$1:$C$2,3,FALSE)</f>
        <v>శుక్లపక్షం</v>
      </c>
      <c r="I142" s="6" t="str">
        <f>VLOOKUP(encoded!I142,thidhi!$A$1:$C$16,3,FALSE)</f>
        <v>ద్వాదశి</v>
      </c>
      <c r="J142" s="8">
        <f>IF(encoded!J142="","",encoded!J142)</f>
        <v>45520.248379629629</v>
      </c>
      <c r="K142" s="8" t="str">
        <f>IF(encoded!K142="","",encoded!K142)</f>
        <v>2024-08-17 05:09</v>
      </c>
      <c r="L142" s="6" t="str">
        <f>IF(encoded!N142="","",VLOOKUP(encoded!N142,nakshatram!$A$1:$C$27,3,FALSE))</f>
        <v>మూల</v>
      </c>
      <c r="M142" s="8">
        <f>IF(encoded!O142="","",encoded!O142)</f>
        <v>45519.413657407407</v>
      </c>
      <c r="N142" s="8" t="str">
        <f>IF(encoded!P142="","",encoded!P142)</f>
        <v>2024-08-16 10:22</v>
      </c>
      <c r="O142" s="9" t="str">
        <f>encoded!T142</f>
        <v>05:46:00</v>
      </c>
      <c r="P142" s="9" t="str">
        <f>encoded!U142</f>
        <v>18:23:00</v>
      </c>
    </row>
    <row r="143" spans="1:16" ht="23" customHeight="1" x14ac:dyDescent="0.35">
      <c r="A143" s="7">
        <f>encoded!A143</f>
        <v>45521</v>
      </c>
      <c r="B143" s="6" t="str">
        <f>CHOOSE(encoded!E143,"January","February","March","April","May","June","July","August","September","October","November","December")</f>
        <v>August</v>
      </c>
      <c r="C143" s="6" t="str">
        <f>CHOOSE(encoded!F143,"Sunday","Monday","Tuesday","Wednesday","Thursday","Friday","Saturday")</f>
        <v>Saturday</v>
      </c>
      <c r="D143" s="6" t="str">
        <f>IF(encoded!B143="","",VLOOKUP(encoded!B143,samvathsaram!$A$1:$D$60,3,FALSE))</f>
        <v>క్రోధి నామ సంవత్సరం</v>
      </c>
      <c r="E143" s="6" t="str">
        <f>VLOOKUP(encoded!C143,ayanam!$A$1:$C$2,3,FALSE)</f>
        <v>ఉత్తరాయణం</v>
      </c>
      <c r="F143" s="6" t="str">
        <f>VLOOKUP(encoded!D143,ruthuvu!$A$1:$C$6,3,FALSE)</f>
        <v>వర్షఋతువు</v>
      </c>
      <c r="G143" s="6" t="str">
        <f>IF(encoded!G143="","",VLOOKUP(encoded!G143,maasam!$A$1:$C$12,3,FALSE))</f>
        <v>శ్రావణమాసము</v>
      </c>
      <c r="H143" s="6" t="str">
        <f>VLOOKUP(encoded!H143,paksham!$A$1:$C$2,3,FALSE)</f>
        <v>శుక్లపక్షం</v>
      </c>
      <c r="I143" s="6" t="str">
        <f>VLOOKUP(encoded!I143,thidhi!$A$1:$C$16,3,FALSE)</f>
        <v>త్రయోదశి</v>
      </c>
      <c r="J143" s="8">
        <f>IF(encoded!J143="","",encoded!J143)</f>
        <v>45521.215740740743</v>
      </c>
      <c r="K143" s="8" t="str">
        <f>IF(encoded!K143="","",encoded!K143)</f>
        <v>2024-08-18 04:04</v>
      </c>
      <c r="L143" s="6" t="str">
        <f>IF(encoded!N143="","",VLOOKUP(encoded!N143,nakshatram!$A$1:$C$27,3,FALSE))</f>
        <v>పూర్వాషాఢ</v>
      </c>
      <c r="M143" s="8">
        <f>IF(encoded!O143="","",encoded!O143)</f>
        <v>45520.43310185185</v>
      </c>
      <c r="N143" s="8" t="str">
        <f>IF(encoded!P143="","",encoded!P143)</f>
        <v>2024-08-17 10:21</v>
      </c>
      <c r="O143" s="9" t="str">
        <f>encoded!T143</f>
        <v>05:46:00</v>
      </c>
      <c r="P143" s="9" t="str">
        <f>encoded!U143</f>
        <v>18:23:00</v>
      </c>
    </row>
    <row r="144" spans="1:16" ht="23" customHeight="1" x14ac:dyDescent="0.35">
      <c r="A144" s="7">
        <f>encoded!A144</f>
        <v>45522</v>
      </c>
      <c r="B144" s="6" t="str">
        <f>CHOOSE(encoded!E144,"January","February","March","April","May","June","July","August","September","October","November","December")</f>
        <v>August</v>
      </c>
      <c r="C144" s="6" t="str">
        <f>CHOOSE(encoded!F144,"Sunday","Monday","Tuesday","Wednesday","Thursday","Friday","Saturday")</f>
        <v>Sunday</v>
      </c>
      <c r="D144" s="6" t="str">
        <f>IF(encoded!B144="","",VLOOKUP(encoded!B144,samvathsaram!$A$1:$D$60,3,FALSE))</f>
        <v>క్రోధి నామ సంవత్సరం</v>
      </c>
      <c r="E144" s="6" t="str">
        <f>VLOOKUP(encoded!C144,ayanam!$A$1:$C$2,3,FALSE)</f>
        <v>ఉత్తరాయణం</v>
      </c>
      <c r="F144" s="6" t="str">
        <f>VLOOKUP(encoded!D144,ruthuvu!$A$1:$C$6,3,FALSE)</f>
        <v>వర్షఋతువు</v>
      </c>
      <c r="G144" s="6" t="str">
        <f>IF(encoded!G144="","",VLOOKUP(encoded!G144,maasam!$A$1:$C$12,3,FALSE))</f>
        <v>శ్రావణమాసము</v>
      </c>
      <c r="H144" s="6" t="str">
        <f>VLOOKUP(encoded!H144,paksham!$A$1:$C$2,3,FALSE)</f>
        <v>శుక్లపక్షం</v>
      </c>
      <c r="I144" s="6" t="str">
        <f>VLOOKUP(encoded!I144,thidhi!$A$1:$C$16,3,FALSE)</f>
        <v>చతుర్దశి</v>
      </c>
      <c r="J144" s="8">
        <f>IF(encoded!J144="","",encoded!J144)</f>
        <v>45522.170601851853</v>
      </c>
      <c r="K144" s="8" t="str">
        <f>IF(encoded!K144="","",encoded!K144)</f>
        <v>2024-08-19 02:33</v>
      </c>
      <c r="L144" s="6" t="str">
        <f>IF(encoded!N144="","",VLOOKUP(encoded!N144,nakshatram!$A$1:$C$27,3,FALSE))</f>
        <v>ఉత్తరాషాఢ</v>
      </c>
      <c r="M144" s="8">
        <f>IF(encoded!O144="","",encoded!O144)</f>
        <v>45521.43240740741</v>
      </c>
      <c r="N144" s="8" t="str">
        <f>IF(encoded!P144="","",encoded!P144)</f>
        <v>2024-08-18 09:54</v>
      </c>
      <c r="O144" s="9" t="str">
        <f>encoded!T144</f>
        <v>05:46:00</v>
      </c>
      <c r="P144" s="9" t="str">
        <f>encoded!U144</f>
        <v>18:21:00</v>
      </c>
    </row>
    <row r="145" spans="1:16" ht="23" customHeight="1" x14ac:dyDescent="0.35">
      <c r="A145" s="7">
        <f>encoded!A145</f>
        <v>45523</v>
      </c>
      <c r="B145" s="6" t="str">
        <f>CHOOSE(encoded!E145,"January","February","March","April","May","June","July","August","September","October","November","December")</f>
        <v>August</v>
      </c>
      <c r="C145" s="6" t="str">
        <f>CHOOSE(encoded!F145,"Sunday","Monday","Tuesday","Wednesday","Thursday","Friday","Saturday")</f>
        <v>Monday</v>
      </c>
      <c r="D145" s="6" t="str">
        <f>IF(encoded!B145="","",VLOOKUP(encoded!B145,samvathsaram!$A$1:$D$60,3,FALSE))</f>
        <v>క్రోధి నామ సంవత్సరం</v>
      </c>
      <c r="E145" s="6" t="str">
        <f>VLOOKUP(encoded!C145,ayanam!$A$1:$C$2,3,FALSE)</f>
        <v>ఉత్తరాయణం</v>
      </c>
      <c r="F145" s="6" t="str">
        <f>VLOOKUP(encoded!D145,ruthuvu!$A$1:$C$6,3,FALSE)</f>
        <v>వర్షఋతువు</v>
      </c>
      <c r="G145" s="6" t="str">
        <f>IF(encoded!G145="","",VLOOKUP(encoded!G145,maasam!$A$1:$C$12,3,FALSE))</f>
        <v>శ్రావణమాసము</v>
      </c>
      <c r="H145" s="6" t="str">
        <f>VLOOKUP(encoded!H145,paksham!$A$1:$C$2,3,FALSE)</f>
        <v>శుక్లపక్షం</v>
      </c>
      <c r="I145" s="6" t="str">
        <f>VLOOKUP(encoded!I145,thidhi!$A$1:$C$16,3,FALSE)</f>
        <v>పూర్ణిమ</v>
      </c>
      <c r="J145" s="8">
        <f>IF(encoded!J145="","",encoded!J145)</f>
        <v>45523.107407407406</v>
      </c>
      <c r="K145" s="8" t="str">
        <f>IF(encoded!K145="","",encoded!K145)</f>
        <v>2024-08-20 00:43</v>
      </c>
      <c r="L145" s="6" t="str">
        <f>IF(encoded!N145="","",VLOOKUP(encoded!N145,nakshatram!$A$1:$C$27,3,FALSE))</f>
        <v>శ్రవణం</v>
      </c>
      <c r="M145" s="8">
        <f>IF(encoded!O145="","",encoded!O145)</f>
        <v>45522.413657407407</v>
      </c>
      <c r="N145" s="8" t="str">
        <f>IF(encoded!P145="","",encoded!P145)</f>
        <v>2024-08-19 09:04</v>
      </c>
      <c r="O145" s="9" t="str">
        <f>encoded!T145</f>
        <v>05:46:00</v>
      </c>
      <c r="P145" s="9" t="str">
        <f>encoded!U145</f>
        <v>18:21:00</v>
      </c>
    </row>
    <row r="146" spans="1:16" ht="23" customHeight="1" x14ac:dyDescent="0.35">
      <c r="A146" s="7">
        <f>encoded!A146</f>
        <v>45524</v>
      </c>
      <c r="B146" s="6" t="str">
        <f>CHOOSE(encoded!E146,"January","February","March","April","May","June","July","August","September","October","November","December")</f>
        <v>August</v>
      </c>
      <c r="C146" s="6" t="str">
        <f>CHOOSE(encoded!F146,"Sunday","Monday","Tuesday","Wednesday","Thursday","Friday","Saturday")</f>
        <v>Tuesday</v>
      </c>
      <c r="D146" s="6" t="str">
        <f>IF(encoded!B146="","",VLOOKUP(encoded!B146,samvathsaram!$A$1:$D$60,3,FALSE))</f>
        <v>క్రోధి నామ సంవత్సరం</v>
      </c>
      <c r="E146" s="6" t="str">
        <f>VLOOKUP(encoded!C146,ayanam!$A$1:$C$2,3,FALSE)</f>
        <v>ఉత్తరాయణం</v>
      </c>
      <c r="F146" s="6" t="str">
        <f>VLOOKUP(encoded!D146,ruthuvu!$A$1:$C$6,3,FALSE)</f>
        <v>వర్షఋతువు</v>
      </c>
      <c r="G146" s="6" t="str">
        <f>IF(encoded!G146="","",VLOOKUP(encoded!G146,maasam!$A$1:$C$12,3,FALSE))</f>
        <v>శ్రావణమాసము</v>
      </c>
      <c r="H146" s="6" t="str">
        <f>VLOOKUP(encoded!H146,paksham!$A$1:$C$2,3,FALSE)</f>
        <v>బహుళపక్షం</v>
      </c>
      <c r="I146" s="6" t="str">
        <f>VLOOKUP(encoded!I146,thidhi!$A$1:$C$16,3,FALSE)</f>
        <v>పాడ్యమి</v>
      </c>
      <c r="J146" s="8">
        <f>IF(encoded!J146="","",encoded!J146)</f>
        <v>45524.031018518523</v>
      </c>
      <c r="K146" s="8" t="str">
        <f>IF(encoded!K146="","",encoded!K146)</f>
        <v>2024-08-20 22:38</v>
      </c>
      <c r="L146" s="6" t="str">
        <f>IF(encoded!N146="","",VLOOKUP(encoded!N146,nakshatram!$A$1:$C$27,3,FALSE))</f>
        <v>ధనిష్ఠ</v>
      </c>
      <c r="M146" s="8">
        <f>IF(encoded!O146="","",encoded!O146)</f>
        <v>45523.378935185188</v>
      </c>
      <c r="N146" s="8" t="str">
        <f>IF(encoded!P146="","",encoded!P146)</f>
        <v>2024-08-20 07:55</v>
      </c>
      <c r="O146" s="9" t="str">
        <f>encoded!T146</f>
        <v>05:47:00</v>
      </c>
      <c r="P146" s="9" t="str">
        <f>encoded!U146</f>
        <v>18:20:00</v>
      </c>
    </row>
    <row r="147" spans="1:16" ht="23" customHeight="1" x14ac:dyDescent="0.35">
      <c r="A147" s="7">
        <f>encoded!A147</f>
        <v>45525</v>
      </c>
      <c r="B147" s="6" t="str">
        <f>CHOOSE(encoded!E147,"January","February","March","April","May","June","July","August","September","October","November","December")</f>
        <v>August</v>
      </c>
      <c r="C147" s="6" t="str">
        <f>CHOOSE(encoded!F147,"Sunday","Monday","Tuesday","Wednesday","Thursday","Friday","Saturday")</f>
        <v>Wednesday</v>
      </c>
      <c r="D147" s="6" t="str">
        <f>IF(encoded!B147="","",VLOOKUP(encoded!B147,samvathsaram!$A$1:$D$60,3,FALSE))</f>
        <v>క్రోధి నామ సంవత్సరం</v>
      </c>
      <c r="E147" s="6" t="str">
        <f>VLOOKUP(encoded!C147,ayanam!$A$1:$C$2,3,FALSE)</f>
        <v>ఉత్తరాయణం</v>
      </c>
      <c r="F147" s="6" t="str">
        <f>VLOOKUP(encoded!D147,ruthuvu!$A$1:$C$6,3,FALSE)</f>
        <v>వర్షఋతువు</v>
      </c>
      <c r="G147" s="6" t="str">
        <f>IF(encoded!G147="","",VLOOKUP(encoded!G147,maasam!$A$1:$C$12,3,FALSE))</f>
        <v>శ్రావణమాసము</v>
      </c>
      <c r="H147" s="6" t="str">
        <f>VLOOKUP(encoded!H147,paksham!$A$1:$C$2,3,FALSE)</f>
        <v>బహుళపక్షం</v>
      </c>
      <c r="I147" s="6" t="str">
        <f>VLOOKUP(encoded!I147,thidhi!$A$1:$C$16,3,FALSE)</f>
        <v>విదియ</v>
      </c>
      <c r="J147" s="8">
        <f>IF(encoded!J147="","",encoded!J147)</f>
        <v>45524.944212962968</v>
      </c>
      <c r="K147" s="8" t="str">
        <f>IF(encoded!K147="","",encoded!K147)</f>
        <v>2024-08-21 20:21</v>
      </c>
      <c r="L147" s="6" t="str">
        <f>IF(encoded!N147="","",VLOOKUP(encoded!N147,nakshatram!$A$1:$C$27,3,FALSE))</f>
        <v>శతభిషం</v>
      </c>
      <c r="M147" s="8">
        <f>IF(encoded!O147="","",encoded!O147)</f>
        <v>45524.331018518518</v>
      </c>
      <c r="N147" s="8" t="str">
        <f>IF(encoded!P147="","",encoded!P147)</f>
        <v>2024-08-21 06:31</v>
      </c>
      <c r="O147" s="9" t="str">
        <f>encoded!T147</f>
        <v>05:47:00</v>
      </c>
      <c r="P147" s="9" t="str">
        <f>encoded!U147</f>
        <v>18:20:00</v>
      </c>
    </row>
    <row r="148" spans="1:16" ht="23" customHeight="1" x14ac:dyDescent="0.35">
      <c r="A148" s="7">
        <f>encoded!A148</f>
        <v>45525</v>
      </c>
      <c r="B148" s="6" t="str">
        <f>CHOOSE(encoded!E148,"January","February","March","April","May","June","July","August","September","October","November","December")</f>
        <v>August</v>
      </c>
      <c r="C148" s="6" t="str">
        <f>CHOOSE(encoded!F148,"Sunday","Monday","Tuesday","Wednesday","Thursday","Friday","Saturday")</f>
        <v>Wednesday</v>
      </c>
      <c r="D148" s="6" t="str">
        <f>IF(encoded!B148="","",VLOOKUP(encoded!B148,samvathsaram!$A$1:$D$60,3,FALSE))</f>
        <v>క్రోధి నామ సంవత్సరం</v>
      </c>
      <c r="E148" s="6" t="str">
        <f>VLOOKUP(encoded!C148,ayanam!$A$1:$C$2,3,FALSE)</f>
        <v>ఉత్తరాయణం</v>
      </c>
      <c r="F148" s="6" t="str">
        <f>VLOOKUP(encoded!D148,ruthuvu!$A$1:$C$6,3,FALSE)</f>
        <v>వర్షఋతువు</v>
      </c>
      <c r="G148" s="6" t="str">
        <f>IF(encoded!G148="","",VLOOKUP(encoded!G148,maasam!$A$1:$C$12,3,FALSE))</f>
        <v>శ్రావణమాసము</v>
      </c>
      <c r="H148" s="6" t="str">
        <f>VLOOKUP(encoded!H148,paksham!$A$1:$C$2,3,FALSE)</f>
        <v>బహుళపక్షం</v>
      </c>
      <c r="I148" s="6" t="str">
        <f>VLOOKUP(encoded!I148,thidhi!$A$1:$C$16,3,FALSE)</f>
        <v>విదియ</v>
      </c>
      <c r="J148" s="8">
        <f>IF(encoded!J148="","",encoded!J148)</f>
        <v>45524.944212962968</v>
      </c>
      <c r="K148" s="8" t="str">
        <f>IF(encoded!K148="","",encoded!K148)</f>
        <v>2024-08-21 20:21</v>
      </c>
      <c r="L148" s="6" t="str">
        <f>IF(encoded!N148="","",VLOOKUP(encoded!N148,nakshatram!$A$1:$C$27,3,FALSE))</f>
        <v>పూర్వాభాద్ర</v>
      </c>
      <c r="M148" s="8">
        <f>IF(encoded!O148="","",encoded!O148)</f>
        <v>45525.272685185184</v>
      </c>
      <c r="N148" s="8" t="str">
        <f>IF(encoded!P148="","",encoded!P148)</f>
        <v>2024-08-22 04:56</v>
      </c>
      <c r="O148" s="9" t="str">
        <f>encoded!T148</f>
        <v>05:47:00</v>
      </c>
      <c r="P148" s="9" t="str">
        <f>encoded!U148</f>
        <v>18:20:00</v>
      </c>
    </row>
    <row r="149" spans="1:16" ht="23" customHeight="1" x14ac:dyDescent="0.35">
      <c r="A149" s="7">
        <f>encoded!A149</f>
        <v>45526</v>
      </c>
      <c r="B149" s="6" t="str">
        <f>CHOOSE(encoded!E149,"January","February","March","April","May","June","July","August","September","October","November","December")</f>
        <v>August</v>
      </c>
      <c r="C149" s="6" t="str">
        <f>CHOOSE(encoded!F149,"Sunday","Monday","Tuesday","Wednesday","Thursday","Friday","Saturday")</f>
        <v>Thursday</v>
      </c>
      <c r="D149" s="6" t="str">
        <f>IF(encoded!B149="","",VLOOKUP(encoded!B149,samvathsaram!$A$1:$D$60,3,FALSE))</f>
        <v>క్రోధి నామ సంవత్సరం</v>
      </c>
      <c r="E149" s="6" t="str">
        <f>VLOOKUP(encoded!C149,ayanam!$A$1:$C$2,3,FALSE)</f>
        <v>ఉత్తరాయణం</v>
      </c>
      <c r="F149" s="6" t="str">
        <f>VLOOKUP(encoded!D149,ruthuvu!$A$1:$C$6,3,FALSE)</f>
        <v>వర్షఋతువు</v>
      </c>
      <c r="G149" s="6" t="str">
        <f>IF(encoded!G149="","",VLOOKUP(encoded!G149,maasam!$A$1:$C$12,3,FALSE))</f>
        <v>శ్రావణమాసము</v>
      </c>
      <c r="H149" s="6" t="str">
        <f>VLOOKUP(encoded!H149,paksham!$A$1:$C$2,3,FALSE)</f>
        <v>బహుళపక్షం</v>
      </c>
      <c r="I149" s="6" t="str">
        <f>VLOOKUP(encoded!I149,thidhi!$A$1:$C$16,3,FALSE)</f>
        <v>తదియ</v>
      </c>
      <c r="J149" s="8">
        <f>IF(encoded!J149="","",encoded!J149)</f>
        <v>45525.849074074074</v>
      </c>
      <c r="K149" s="8" t="str">
        <f>IF(encoded!K149="","",encoded!K149)</f>
        <v>2024-08-22 17:57</v>
      </c>
      <c r="L149" s="6" t="str">
        <f>IF(encoded!N149="","",VLOOKUP(encoded!N149,nakshatram!$A$1:$C$27,3,FALSE))</f>
        <v>ఉత్తరాభాద్ర</v>
      </c>
      <c r="M149" s="8">
        <f>IF(encoded!O149="","",encoded!O149)</f>
        <v>45526.206712962965</v>
      </c>
      <c r="N149" s="8" t="str">
        <f>IF(encoded!P149="","",encoded!P149)</f>
        <v>2024-08-23 03:16</v>
      </c>
      <c r="O149" s="9" t="str">
        <f>encoded!T149</f>
        <v>05:47:00</v>
      </c>
      <c r="P149" s="9" t="str">
        <f>encoded!U149</f>
        <v>18:20:00</v>
      </c>
    </row>
    <row r="150" spans="1:16" ht="23" customHeight="1" x14ac:dyDescent="0.35">
      <c r="A150" s="7">
        <f>encoded!A150</f>
        <v>45527</v>
      </c>
      <c r="B150" s="6" t="str">
        <f>CHOOSE(encoded!E150,"January","February","March","April","May","June","July","August","September","October","November","December")</f>
        <v>August</v>
      </c>
      <c r="C150" s="6" t="str">
        <f>CHOOSE(encoded!F150,"Sunday","Monday","Tuesday","Wednesday","Thursday","Friday","Saturday")</f>
        <v>Friday</v>
      </c>
      <c r="D150" s="6" t="str">
        <f>IF(encoded!B150="","",VLOOKUP(encoded!B150,samvathsaram!$A$1:$D$60,3,FALSE))</f>
        <v>క్రోధి నామ సంవత్సరం</v>
      </c>
      <c r="E150" s="6" t="str">
        <f>VLOOKUP(encoded!C150,ayanam!$A$1:$C$2,3,FALSE)</f>
        <v>ఉత్తరాయణం</v>
      </c>
      <c r="F150" s="6" t="str">
        <f>VLOOKUP(encoded!D150,ruthuvu!$A$1:$C$6,3,FALSE)</f>
        <v>వర్షఋతువు</v>
      </c>
      <c r="G150" s="6" t="str">
        <f>IF(encoded!G150="","",VLOOKUP(encoded!G150,maasam!$A$1:$C$12,3,FALSE))</f>
        <v>శ్రావణమాసము</v>
      </c>
      <c r="H150" s="6" t="str">
        <f>VLOOKUP(encoded!H150,paksham!$A$1:$C$2,3,FALSE)</f>
        <v>బహుళపక్షం</v>
      </c>
      <c r="I150" s="6" t="str">
        <f>VLOOKUP(encoded!I150,thidhi!$A$1:$C$16,3,FALSE)</f>
        <v>చవితి</v>
      </c>
      <c r="J150" s="8">
        <f>IF(encoded!J150="","",encoded!J150)</f>
        <v>45526.749074074076</v>
      </c>
      <c r="K150" s="8" t="str">
        <f>IF(encoded!K150="","",encoded!K150)</f>
        <v>2024-08-23 15:29</v>
      </c>
      <c r="L150" s="6" t="str">
        <f>IF(encoded!N150="","",VLOOKUP(encoded!N150,nakshatram!$A$1:$C$27,3,FALSE))</f>
        <v>రేవతి</v>
      </c>
      <c r="M150" s="8">
        <f>IF(encoded!O150="","",encoded!O150)</f>
        <v>45527.13726851852</v>
      </c>
      <c r="N150" s="8" t="str">
        <f>IF(encoded!P150="","",encoded!P150)</f>
        <v>2024-08-24 01:36</v>
      </c>
      <c r="O150" s="9" t="str">
        <f>encoded!T150</f>
        <v>05:47:00</v>
      </c>
      <c r="P150" s="9" t="str">
        <f>encoded!U150</f>
        <v>18:19:00</v>
      </c>
    </row>
    <row r="151" spans="1:16" ht="23" customHeight="1" x14ac:dyDescent="0.35">
      <c r="A151" s="7">
        <f>encoded!A151</f>
        <v>45528</v>
      </c>
      <c r="B151" s="6" t="str">
        <f>CHOOSE(encoded!E151,"January","February","March","April","May","June","July","August","September","October","November","December")</f>
        <v>August</v>
      </c>
      <c r="C151" s="6" t="str">
        <f>CHOOSE(encoded!F151,"Sunday","Monday","Tuesday","Wednesday","Thursday","Friday","Saturday")</f>
        <v>Saturday</v>
      </c>
      <c r="D151" s="6" t="str">
        <f>IF(encoded!B151="","",VLOOKUP(encoded!B151,samvathsaram!$A$1:$D$60,3,FALSE))</f>
        <v>క్రోధి నామ సంవత్సరం</v>
      </c>
      <c r="E151" s="6" t="str">
        <f>VLOOKUP(encoded!C151,ayanam!$A$1:$C$2,3,FALSE)</f>
        <v>ఉత్తరాయణం</v>
      </c>
      <c r="F151" s="6" t="str">
        <f>VLOOKUP(encoded!D151,ruthuvu!$A$1:$C$6,3,FALSE)</f>
        <v>వర్షఋతువు</v>
      </c>
      <c r="G151" s="6" t="str">
        <f>IF(encoded!G151="","",VLOOKUP(encoded!G151,maasam!$A$1:$C$12,3,FALSE))</f>
        <v>శ్రావణమాసము</v>
      </c>
      <c r="H151" s="6" t="str">
        <f>VLOOKUP(encoded!H151,paksham!$A$1:$C$2,3,FALSE)</f>
        <v>బహుళపక్షం</v>
      </c>
      <c r="I151" s="6" t="str">
        <f>VLOOKUP(encoded!I151,thidhi!$A$1:$C$16,3,FALSE)</f>
        <v>పంచమి</v>
      </c>
      <c r="J151" s="8">
        <f>IF(encoded!J151="","",encoded!J151)</f>
        <v>45527.646296296298</v>
      </c>
      <c r="K151" s="8" t="str">
        <f>IF(encoded!K151="","",encoded!K151)</f>
        <v>2024-08-24 13:04</v>
      </c>
      <c r="L151" s="6" t="str">
        <f>IF(encoded!N151="","",VLOOKUP(encoded!N151,nakshatram!$A$1:$C$27,3,FALSE))</f>
        <v>అశ్విని</v>
      </c>
      <c r="M151" s="8">
        <f>IF(encoded!O151="","",encoded!O151)</f>
        <v>45528.067824074074</v>
      </c>
      <c r="N151" s="8" t="str">
        <f>IF(encoded!P151="","",encoded!P151)</f>
        <v>2024-08-25 00:02</v>
      </c>
      <c r="O151" s="9" t="str">
        <f>encoded!T151</f>
        <v>05:47:00</v>
      </c>
      <c r="P151" s="9" t="str">
        <f>encoded!U151</f>
        <v>18:19:00</v>
      </c>
    </row>
    <row r="152" spans="1:16" ht="23" customHeight="1" x14ac:dyDescent="0.35">
      <c r="A152" s="7">
        <f>encoded!A152</f>
        <v>45529</v>
      </c>
      <c r="B152" s="6" t="str">
        <f>CHOOSE(encoded!E152,"January","February","March","April","May","June","July","August","September","October","November","December")</f>
        <v>August</v>
      </c>
      <c r="C152" s="6" t="str">
        <f>CHOOSE(encoded!F152,"Sunday","Monday","Tuesday","Wednesday","Thursday","Friday","Saturday")</f>
        <v>Sunday</v>
      </c>
      <c r="D152" s="6" t="str">
        <f>IF(encoded!B152="","",VLOOKUP(encoded!B152,samvathsaram!$A$1:$D$60,3,FALSE))</f>
        <v>క్రోధి నామ సంవత్సరం</v>
      </c>
      <c r="E152" s="6" t="str">
        <f>VLOOKUP(encoded!C152,ayanam!$A$1:$C$2,3,FALSE)</f>
        <v>ఉత్తరాయణం</v>
      </c>
      <c r="F152" s="6" t="str">
        <f>VLOOKUP(encoded!D152,ruthuvu!$A$1:$C$6,3,FALSE)</f>
        <v>వర్షఋతువు</v>
      </c>
      <c r="G152" s="6" t="str">
        <f>IF(encoded!G152="","",VLOOKUP(encoded!G152,maasam!$A$1:$C$12,3,FALSE))</f>
        <v>శ్రావణమాసము</v>
      </c>
      <c r="H152" s="6" t="str">
        <f>VLOOKUP(encoded!H152,paksham!$A$1:$C$2,3,FALSE)</f>
        <v>బహుళపక్షం</v>
      </c>
      <c r="I152" s="6" t="str">
        <f>VLOOKUP(encoded!I152,thidhi!$A$1:$C$16,3,FALSE)</f>
        <v>షష్ఠి</v>
      </c>
      <c r="J152" s="8">
        <f>IF(encoded!J152="","",encoded!J152)</f>
        <v>45528.545601851853</v>
      </c>
      <c r="K152" s="8" t="str">
        <f>IF(encoded!K152="","",encoded!K152)</f>
        <v>2024-08-25 10:46</v>
      </c>
      <c r="L152" s="6" t="str">
        <f>IF(encoded!N152="","",VLOOKUP(encoded!N152,nakshatram!$A$1:$C$27,3,FALSE))</f>
        <v>భరణి</v>
      </c>
      <c r="M152" s="8">
        <f>IF(encoded!O152="","",encoded!O152)</f>
        <v>45529.002546296295</v>
      </c>
      <c r="N152" s="8" t="str">
        <f>IF(encoded!P152="","",encoded!P152)</f>
        <v>2024-08-25 22:38</v>
      </c>
      <c r="O152" s="9" t="str">
        <f>encoded!T152</f>
        <v>05:48:00</v>
      </c>
      <c r="P152" s="9" t="str">
        <f>encoded!U152</f>
        <v>18:17:00</v>
      </c>
    </row>
    <row r="153" spans="1:16" ht="23" customHeight="1" x14ac:dyDescent="0.35">
      <c r="A153" s="7">
        <f>encoded!A153</f>
        <v>45530</v>
      </c>
      <c r="B153" s="6" t="str">
        <f>CHOOSE(encoded!E153,"January","February","March","April","May","June","July","August","September","October","November","December")</f>
        <v>August</v>
      </c>
      <c r="C153" s="6" t="str">
        <f>CHOOSE(encoded!F153,"Sunday","Monday","Tuesday","Wednesday","Thursday","Friday","Saturday")</f>
        <v>Monday</v>
      </c>
      <c r="D153" s="6" t="str">
        <f>IF(encoded!B153="","",VLOOKUP(encoded!B153,samvathsaram!$A$1:$D$60,3,FALSE))</f>
        <v>క్రోధి నామ సంవత్సరం</v>
      </c>
      <c r="E153" s="6" t="str">
        <f>VLOOKUP(encoded!C153,ayanam!$A$1:$C$2,3,FALSE)</f>
        <v>ఉత్తరాయణం</v>
      </c>
      <c r="F153" s="6" t="str">
        <f>VLOOKUP(encoded!D153,ruthuvu!$A$1:$C$6,3,FALSE)</f>
        <v>వర్షఋతువు</v>
      </c>
      <c r="G153" s="6" t="str">
        <f>IF(encoded!G153="","",VLOOKUP(encoded!G153,maasam!$A$1:$C$12,3,FALSE))</f>
        <v>శ్రావణమాసము</v>
      </c>
      <c r="H153" s="6" t="str">
        <f>VLOOKUP(encoded!H153,paksham!$A$1:$C$2,3,FALSE)</f>
        <v>బహుళపక్షం</v>
      </c>
      <c r="I153" s="6" t="str">
        <f>VLOOKUP(encoded!I153,thidhi!$A$1:$C$16,3,FALSE)</f>
        <v>సప్తమి</v>
      </c>
      <c r="J153" s="8">
        <f>IF(encoded!J153="","",encoded!J153)</f>
        <v>45529.44976851852</v>
      </c>
      <c r="K153" s="8" t="str">
        <f>IF(encoded!K153="","",encoded!K153)</f>
        <v>2024-08-26 08:39</v>
      </c>
      <c r="L153" s="6" t="str">
        <f>IF(encoded!N153="","",VLOOKUP(encoded!N153,nakshatram!$A$1:$C$27,3,FALSE))</f>
        <v>కృత్తిక</v>
      </c>
      <c r="M153" s="8">
        <f>IF(encoded!O153="","",encoded!O153)</f>
        <v>45529.944212962968</v>
      </c>
      <c r="N153" s="8" t="str">
        <f>IF(encoded!P153="","",encoded!P153)</f>
        <v>2024-08-26 21:28</v>
      </c>
      <c r="O153" s="9" t="str">
        <f>encoded!T153</f>
        <v>05:48:00</v>
      </c>
      <c r="P153" s="9" t="str">
        <f>encoded!U153</f>
        <v>18:17:00</v>
      </c>
    </row>
    <row r="154" spans="1:16" ht="23" customHeight="1" x14ac:dyDescent="0.35">
      <c r="A154" s="7">
        <f>encoded!A154</f>
        <v>45531</v>
      </c>
      <c r="B154" s="6" t="str">
        <f>CHOOSE(encoded!E154,"January","February","March","April","May","June","July","August","September","October","November","December")</f>
        <v>August</v>
      </c>
      <c r="C154" s="6" t="str">
        <f>CHOOSE(encoded!F154,"Sunday","Monday","Tuesday","Wednesday","Thursday","Friday","Saturday")</f>
        <v>Tuesday</v>
      </c>
      <c r="D154" s="6" t="str">
        <f>IF(encoded!B154="","",VLOOKUP(encoded!B154,samvathsaram!$A$1:$D$60,3,FALSE))</f>
        <v>క్రోధి నామ సంవత్సరం</v>
      </c>
      <c r="E154" s="6" t="str">
        <f>VLOOKUP(encoded!C154,ayanam!$A$1:$C$2,3,FALSE)</f>
        <v>ఉత్తరాయణం</v>
      </c>
      <c r="F154" s="6" t="str">
        <f>VLOOKUP(encoded!D154,ruthuvu!$A$1:$C$6,3,FALSE)</f>
        <v>వర్షఋతువు</v>
      </c>
      <c r="G154" s="6" t="str">
        <f>IF(encoded!G154="","",VLOOKUP(encoded!G154,maasam!$A$1:$C$12,3,FALSE))</f>
        <v>శ్రావణమాసము</v>
      </c>
      <c r="H154" s="6" t="str">
        <f>VLOOKUP(encoded!H154,paksham!$A$1:$C$2,3,FALSE)</f>
        <v>బహుళపక్షం</v>
      </c>
      <c r="I154" s="6" t="str">
        <f>VLOOKUP(encoded!I154,thidhi!$A$1:$C$16,3,FALSE)</f>
        <v>అష్టమి</v>
      </c>
      <c r="J154" s="8">
        <f>IF(encoded!J154="","",encoded!J154)</f>
        <v>45530.361574074079</v>
      </c>
      <c r="K154" s="8" t="str">
        <f>IF(encoded!K154="","",encoded!K154)</f>
        <v>2024-08-27 06:48</v>
      </c>
      <c r="L154" s="6" t="str">
        <f>IF(encoded!N154="","",VLOOKUP(encoded!N154,nakshatram!$A$1:$C$27,3,FALSE))</f>
        <v>రోహిణి</v>
      </c>
      <c r="M154" s="8">
        <f>IF(encoded!O154="","",encoded!O154)</f>
        <v>45530.895601851851</v>
      </c>
      <c r="N154" s="8" t="str">
        <f>IF(encoded!P154="","",encoded!P154)</f>
        <v>2024-08-27 20:35</v>
      </c>
      <c r="O154" s="9" t="str">
        <f>encoded!T154</f>
        <v>05:48:00</v>
      </c>
      <c r="P154" s="9" t="str">
        <f>encoded!U154</f>
        <v>18:17:00</v>
      </c>
    </row>
    <row r="155" spans="1:16" ht="23" customHeight="1" x14ac:dyDescent="0.35">
      <c r="A155" s="7">
        <f>encoded!A155</f>
        <v>45531</v>
      </c>
      <c r="B155" s="6" t="str">
        <f>CHOOSE(encoded!E155,"January","February","March","April","May","June","July","August","September","October","November","December")</f>
        <v>August</v>
      </c>
      <c r="C155" s="6" t="str">
        <f>CHOOSE(encoded!F155,"Sunday","Monday","Tuesday","Wednesday","Thursday","Friday","Saturday")</f>
        <v>Tuesday</v>
      </c>
      <c r="D155" s="6" t="str">
        <f>IF(encoded!B155="","",VLOOKUP(encoded!B155,samvathsaram!$A$1:$D$60,3,FALSE))</f>
        <v>క్రోధి నామ సంవత్సరం</v>
      </c>
      <c r="E155" s="6" t="str">
        <f>VLOOKUP(encoded!C155,ayanam!$A$1:$C$2,3,FALSE)</f>
        <v>ఉత్తరాయణం</v>
      </c>
      <c r="F155" s="6" t="str">
        <f>VLOOKUP(encoded!D155,ruthuvu!$A$1:$C$6,3,FALSE)</f>
        <v>వర్షఋతువు</v>
      </c>
      <c r="G155" s="6" t="str">
        <f>IF(encoded!G155="","",VLOOKUP(encoded!G155,maasam!$A$1:$C$12,3,FALSE))</f>
        <v>శ్రావణమాసము</v>
      </c>
      <c r="H155" s="6" t="str">
        <f>VLOOKUP(encoded!H155,paksham!$A$1:$C$2,3,FALSE)</f>
        <v>బహుళపక్షం</v>
      </c>
      <c r="I155" s="6" t="str">
        <f>VLOOKUP(encoded!I155,thidhi!$A$1:$C$16,3,FALSE)</f>
        <v>నవమి</v>
      </c>
      <c r="J155" s="8">
        <f>IF(encoded!J155="","",encoded!J155)</f>
        <v>45531.284490740742</v>
      </c>
      <c r="K155" s="8" t="str">
        <f>IF(encoded!K155="","",encoded!K155)</f>
        <v>2024-08-28 05:26</v>
      </c>
      <c r="L155" s="6" t="str">
        <f>IF(encoded!N155="","",VLOOKUP(encoded!N155,nakshatram!$A$1:$C$27,3,FALSE))</f>
        <v>రోహిణి</v>
      </c>
      <c r="M155" s="8">
        <f>IF(encoded!O155="","",encoded!O155)</f>
        <v>45530.895601851851</v>
      </c>
      <c r="N155" s="8" t="str">
        <f>IF(encoded!P155="","",encoded!P155)</f>
        <v>2024-08-27 20:35</v>
      </c>
      <c r="O155" s="9" t="str">
        <f>encoded!T155</f>
        <v>05:48:00</v>
      </c>
      <c r="P155" s="9" t="str">
        <f>encoded!U155</f>
        <v>18:17:00</v>
      </c>
    </row>
    <row r="156" spans="1:16" ht="23" customHeight="1" x14ac:dyDescent="0.35">
      <c r="A156" s="7">
        <f>encoded!A156</f>
        <v>45532</v>
      </c>
      <c r="B156" s="6" t="str">
        <f>CHOOSE(encoded!E156,"January","February","March","April","May","June","July","August","September","October","November","December")</f>
        <v>August</v>
      </c>
      <c r="C156" s="6" t="str">
        <f>CHOOSE(encoded!F156,"Sunday","Monday","Tuesday","Wednesday","Thursday","Friday","Saturday")</f>
        <v>Wednesday</v>
      </c>
      <c r="D156" s="6" t="str">
        <f>IF(encoded!B156="","",VLOOKUP(encoded!B156,samvathsaram!$A$1:$D$60,3,FALSE))</f>
        <v>క్రోధి నామ సంవత్సరం</v>
      </c>
      <c r="E156" s="6" t="str">
        <f>VLOOKUP(encoded!C156,ayanam!$A$1:$C$2,3,FALSE)</f>
        <v>ఉత్తరాయణం</v>
      </c>
      <c r="F156" s="6" t="str">
        <f>VLOOKUP(encoded!D156,ruthuvu!$A$1:$C$6,3,FALSE)</f>
        <v>వర్షఋతువు</v>
      </c>
      <c r="G156" s="6" t="str">
        <f>IF(encoded!G156="","",VLOOKUP(encoded!G156,maasam!$A$1:$C$12,3,FALSE))</f>
        <v>శ్రావణమాసము</v>
      </c>
      <c r="H156" s="6" t="str">
        <f>VLOOKUP(encoded!H156,paksham!$A$1:$C$2,3,FALSE)</f>
        <v>బహుళపక్షం</v>
      </c>
      <c r="I156" s="6" t="str">
        <f>VLOOKUP(encoded!I156,thidhi!$A$1:$C$16,3,FALSE)</f>
        <v>దశమి</v>
      </c>
      <c r="J156" s="8">
        <f>IF(encoded!J156="","",encoded!J156)</f>
        <v>45532.227546296301</v>
      </c>
      <c r="K156" s="8" t="str">
        <f>IF(encoded!K156="","",encoded!K156)</f>
        <v>2024-08-29 04:21</v>
      </c>
      <c r="L156" s="6" t="str">
        <f>IF(encoded!N156="","",VLOOKUP(encoded!N156,nakshatram!$A$1:$C$27,3,FALSE))</f>
        <v>మృగశిర</v>
      </c>
      <c r="M156" s="8">
        <f>IF(encoded!O156="","",encoded!O156)</f>
        <v>45531.858796296299</v>
      </c>
      <c r="N156" s="8" t="str">
        <f>IF(encoded!P156="","",encoded!P156)</f>
        <v>2024-08-28 20:05</v>
      </c>
      <c r="O156" s="9" t="str">
        <f>encoded!T156</f>
        <v>05:48:00</v>
      </c>
      <c r="P156" s="9" t="str">
        <f>encoded!U156</f>
        <v>18:16:00</v>
      </c>
    </row>
    <row r="157" spans="1:16" ht="23" customHeight="1" x14ac:dyDescent="0.35">
      <c r="A157" s="7">
        <f>encoded!A157</f>
        <v>45533</v>
      </c>
      <c r="B157" s="6" t="str">
        <f>CHOOSE(encoded!E157,"January","February","March","April","May","June","July","August","September","October","November","December")</f>
        <v>August</v>
      </c>
      <c r="C157" s="6" t="str">
        <f>CHOOSE(encoded!F157,"Sunday","Monday","Tuesday","Wednesday","Thursday","Friday","Saturday")</f>
        <v>Thursday</v>
      </c>
      <c r="D157" s="6" t="str">
        <f>IF(encoded!B157="","",VLOOKUP(encoded!B157,samvathsaram!$A$1:$D$60,3,FALSE))</f>
        <v>క్రోధి నామ సంవత్సరం</v>
      </c>
      <c r="E157" s="6" t="str">
        <f>VLOOKUP(encoded!C157,ayanam!$A$1:$C$2,3,FALSE)</f>
        <v>ఉత్తరాయణం</v>
      </c>
      <c r="F157" s="6" t="str">
        <f>VLOOKUP(encoded!D157,ruthuvu!$A$1:$C$6,3,FALSE)</f>
        <v>వర్షఋతువు</v>
      </c>
      <c r="G157" s="6" t="str">
        <f>IF(encoded!G157="","",VLOOKUP(encoded!G157,maasam!$A$1:$C$12,3,FALSE))</f>
        <v>శ్రావణమాసము</v>
      </c>
      <c r="H157" s="6" t="str">
        <f>VLOOKUP(encoded!H157,paksham!$A$1:$C$2,3,FALSE)</f>
        <v>బహుళపక్షం</v>
      </c>
      <c r="I157" s="6" t="str">
        <f>VLOOKUP(encoded!I157,thidhi!$A$1:$C$16,3,FALSE)</f>
        <v>ఏకాదశి</v>
      </c>
      <c r="J157" s="8">
        <f>IF(encoded!J157="","",encoded!J157)</f>
        <v>45533.18240740741</v>
      </c>
      <c r="K157" s="8" t="str">
        <f>IF(encoded!K157="","",encoded!K157)</f>
        <v>2024-08-30 03:44</v>
      </c>
      <c r="L157" s="6" t="str">
        <f>IF(encoded!N157="","",VLOOKUP(encoded!N157,nakshatram!$A$1:$C$27,3,FALSE))</f>
        <v>ఆర్ద్ర</v>
      </c>
      <c r="M157" s="8">
        <f>IF(encoded!O157="","",encoded!O157)</f>
        <v>45532.837962962964</v>
      </c>
      <c r="N157" s="8" t="str">
        <f>IF(encoded!P157="","",encoded!P157)</f>
        <v>2024-08-29 20:02</v>
      </c>
      <c r="O157" s="9" t="str">
        <f>encoded!T157</f>
        <v>05:48:00</v>
      </c>
      <c r="P157" s="9" t="str">
        <f>encoded!U157</f>
        <v>18:15:00</v>
      </c>
    </row>
    <row r="158" spans="1:16" ht="23" customHeight="1" x14ac:dyDescent="0.35">
      <c r="A158" s="7">
        <f>encoded!A158</f>
        <v>45534</v>
      </c>
      <c r="B158" s="6" t="str">
        <f>CHOOSE(encoded!E158,"January","February","March","April","May","June","July","August","September","October","November","December")</f>
        <v>August</v>
      </c>
      <c r="C158" s="6" t="str">
        <f>CHOOSE(encoded!F158,"Sunday","Monday","Tuesday","Wednesday","Thursday","Friday","Saturday")</f>
        <v>Friday</v>
      </c>
      <c r="D158" s="6" t="str">
        <f>IF(encoded!B158="","",VLOOKUP(encoded!B158,samvathsaram!$A$1:$D$60,3,FALSE))</f>
        <v>క్రోధి నామ సంవత్సరం</v>
      </c>
      <c r="E158" s="6" t="str">
        <f>VLOOKUP(encoded!C158,ayanam!$A$1:$C$2,3,FALSE)</f>
        <v>ఉత్తరాయణం</v>
      </c>
      <c r="F158" s="6" t="str">
        <f>VLOOKUP(encoded!D158,ruthuvu!$A$1:$C$6,3,FALSE)</f>
        <v>వర్షఋతువు</v>
      </c>
      <c r="G158" s="6" t="str">
        <f>IF(encoded!G158="","",VLOOKUP(encoded!G158,maasam!$A$1:$C$12,3,FALSE))</f>
        <v>శ్రావణమాసము</v>
      </c>
      <c r="H158" s="6" t="str">
        <f>VLOOKUP(encoded!H158,paksham!$A$1:$C$2,3,FALSE)</f>
        <v>బహుళపక్షం</v>
      </c>
      <c r="I158" s="6" t="str">
        <f>VLOOKUP(encoded!I158,thidhi!$A$1:$C$16,3,FALSE)</f>
        <v>ద్వాదశి</v>
      </c>
      <c r="J158" s="8">
        <f>IF(encoded!J158="","",encoded!J158)</f>
        <v>45534.156712962962</v>
      </c>
      <c r="K158" s="8" t="str">
        <f>IF(encoded!K158="","",encoded!K158)</f>
        <v>2024-08-31 03:35</v>
      </c>
      <c r="L158" s="6" t="str">
        <f>IF(encoded!N158="","",VLOOKUP(encoded!N158,nakshatram!$A$1:$C$27,3,FALSE))</f>
        <v>పునర్వసు</v>
      </c>
      <c r="M158" s="8">
        <f>IF(encoded!O158="","",encoded!O158)</f>
        <v>45533.835879629631</v>
      </c>
      <c r="N158" s="8" t="str">
        <f>IF(encoded!P158="","",encoded!P158)</f>
        <v>2024-08-30 20:26</v>
      </c>
      <c r="O158" s="9" t="str">
        <f>encoded!T158</f>
        <v>05:48:00</v>
      </c>
      <c r="P158" s="9" t="str">
        <f>encoded!U158</f>
        <v>18:15:00</v>
      </c>
    </row>
    <row r="159" spans="1:16" ht="23" customHeight="1" x14ac:dyDescent="0.35">
      <c r="A159" s="7">
        <f>encoded!A159</f>
        <v>45535</v>
      </c>
      <c r="B159" s="6" t="str">
        <f>CHOOSE(encoded!E159,"January","February","March","April","May","June","July","August","September","October","November","December")</f>
        <v>August</v>
      </c>
      <c r="C159" s="6" t="str">
        <f>CHOOSE(encoded!F159,"Sunday","Monday","Tuesday","Wednesday","Thursday","Friday","Saturday")</f>
        <v>Saturday</v>
      </c>
      <c r="D159" s="6" t="str">
        <f>IF(encoded!B159="","",VLOOKUP(encoded!B159,samvathsaram!$A$1:$D$60,3,FALSE))</f>
        <v>క్రోధి నామ సంవత్సరం</v>
      </c>
      <c r="E159" s="6" t="str">
        <f>VLOOKUP(encoded!C159,ayanam!$A$1:$C$2,3,FALSE)</f>
        <v>ఉత్తరాయణం</v>
      </c>
      <c r="F159" s="6" t="str">
        <f>VLOOKUP(encoded!D159,ruthuvu!$A$1:$C$6,3,FALSE)</f>
        <v>వర్షఋతువు</v>
      </c>
      <c r="G159" s="6" t="str">
        <f>IF(encoded!G159="","",VLOOKUP(encoded!G159,maasam!$A$1:$C$12,3,FALSE))</f>
        <v>శ్రావణమాసము</v>
      </c>
      <c r="H159" s="6" t="str">
        <f>VLOOKUP(encoded!H159,paksham!$A$1:$C$2,3,FALSE)</f>
        <v>బహుళపక్షం</v>
      </c>
      <c r="I159" s="6" t="str">
        <f>VLOOKUP(encoded!I159,thidhi!$A$1:$C$16,3,FALSE)</f>
        <v>త్రయోదశి</v>
      </c>
      <c r="J159" s="8">
        <f>IF(encoded!J159="","",encoded!J159)</f>
        <v>45535.150462962964</v>
      </c>
      <c r="K159" s="8" t="str">
        <f>IF(encoded!K159="","",encoded!K159)</f>
        <v>2024-09-01 03:58</v>
      </c>
      <c r="L159" s="6" t="str">
        <f>IF(encoded!N159="","",VLOOKUP(encoded!N159,nakshatram!$A$1:$C$27,3,FALSE))</f>
        <v>పుష్యమి</v>
      </c>
      <c r="M159" s="8">
        <f>IF(encoded!O159="","",encoded!O159)</f>
        <v>45534.852546296301</v>
      </c>
      <c r="N159" s="8" t="str">
        <f>IF(encoded!P159="","",encoded!P159)</f>
        <v>2024-08-31 21:20</v>
      </c>
      <c r="O159" s="9" t="str">
        <f>encoded!T159</f>
        <v>05:48:00</v>
      </c>
      <c r="P159" s="9" t="str">
        <f>encoded!U159</f>
        <v>18:15:00</v>
      </c>
    </row>
    <row r="160" spans="1:16" ht="23" customHeight="1" x14ac:dyDescent="0.35">
      <c r="A160" s="7">
        <f>encoded!A160</f>
        <v>45536</v>
      </c>
      <c r="B160" s="6" t="str">
        <f>CHOOSE(encoded!E160,"January","February","March","April","May","June","July","August","September","October","November","December")</f>
        <v>September</v>
      </c>
      <c r="C160" s="6" t="str">
        <f>CHOOSE(encoded!F160,"Sunday","Monday","Tuesday","Wednesday","Thursday","Friday","Saturday")</f>
        <v>Sunday</v>
      </c>
      <c r="D160" s="6" t="str">
        <f>IF(encoded!B160="","",VLOOKUP(encoded!B160,samvathsaram!$A$1:$D$60,3,FALSE))</f>
        <v>క్రోధి నామ సంవత్సరం</v>
      </c>
      <c r="E160" s="6" t="str">
        <f>VLOOKUP(encoded!C160,ayanam!$A$1:$C$2,3,FALSE)</f>
        <v>ఉత్తరాయణం</v>
      </c>
      <c r="F160" s="6" t="str">
        <f>VLOOKUP(encoded!D160,ruthuvu!$A$1:$C$6,3,FALSE)</f>
        <v>వర్షఋతువు</v>
      </c>
      <c r="G160" s="6" t="str">
        <f>IF(encoded!G160="","",VLOOKUP(encoded!G160,maasam!$A$1:$C$12,3,FALSE))</f>
        <v>శ్రావణమాసము</v>
      </c>
      <c r="H160" s="6" t="str">
        <f>VLOOKUP(encoded!H160,paksham!$A$1:$C$2,3,FALSE)</f>
        <v>బహుళపక్షం</v>
      </c>
      <c r="I160" s="6" t="str">
        <f>VLOOKUP(encoded!I160,thidhi!$A$1:$C$16,3,FALSE)</f>
        <v>చతుర్దశి</v>
      </c>
      <c r="J160" s="8">
        <f>IF(encoded!J160="","",encoded!J160)</f>
        <v>45536.166435185187</v>
      </c>
      <c r="K160" s="8" t="str">
        <f>IF(encoded!K160="","",encoded!K160)</f>
        <v>2024-09-02 04:52</v>
      </c>
      <c r="L160" s="6" t="str">
        <f>IF(encoded!N160="","",VLOOKUP(encoded!N160,nakshatram!$A$1:$C$27,3,FALSE))</f>
        <v>ఆశ్రేష</v>
      </c>
      <c r="M160" s="8">
        <f>IF(encoded!O160="","",encoded!O160)</f>
        <v>45535.890046296299</v>
      </c>
      <c r="N160" s="8" t="str">
        <f>IF(encoded!P160="","",encoded!P160)</f>
        <v>2024-09-01 22:45</v>
      </c>
      <c r="O160" s="9" t="str">
        <f>encoded!T160</f>
        <v>05:48:00</v>
      </c>
      <c r="P160" s="9" t="str">
        <f>encoded!U160</f>
        <v>18:15:00</v>
      </c>
    </row>
    <row r="161" spans="1:16" ht="23" customHeight="1" x14ac:dyDescent="0.35">
      <c r="A161" s="7">
        <f>encoded!A161</f>
        <v>45537</v>
      </c>
      <c r="B161" s="6" t="str">
        <f>CHOOSE(encoded!E161,"January","February","March","April","May","June","July","August","September","October","November","December")</f>
        <v>September</v>
      </c>
      <c r="C161" s="6" t="str">
        <f>CHOOSE(encoded!F161,"Sunday","Monday","Tuesday","Wednesday","Thursday","Friday","Saturday")</f>
        <v>Monday</v>
      </c>
      <c r="D161" s="6" t="str">
        <f>IF(encoded!B161="","",VLOOKUP(encoded!B161,samvathsaram!$A$1:$D$60,3,FALSE))</f>
        <v>క్రోధి నామ సంవత్సరం</v>
      </c>
      <c r="E161" s="6" t="str">
        <f>VLOOKUP(encoded!C161,ayanam!$A$1:$C$2,3,FALSE)</f>
        <v>ఉత్తరాయణం</v>
      </c>
      <c r="F161" s="6" t="str">
        <f>VLOOKUP(encoded!D161,ruthuvu!$A$1:$C$6,3,FALSE)</f>
        <v>వర్షఋతువు</v>
      </c>
      <c r="G161" s="6" t="str">
        <f>IF(encoded!G161="","",VLOOKUP(encoded!G161,maasam!$A$1:$C$12,3,FALSE))</f>
        <v>శ్రావణమాసము</v>
      </c>
      <c r="H161" s="6" t="str">
        <f>VLOOKUP(encoded!H161,paksham!$A$1:$C$2,3,FALSE)</f>
        <v>బహుళపక్షం</v>
      </c>
      <c r="I161" s="6" t="str">
        <f>VLOOKUP(encoded!I161,thidhi!$A$1:$C$16,3,FALSE)</f>
        <v>అమావాస్య</v>
      </c>
      <c r="J161" s="8">
        <f>IF(encoded!J161="","",encoded!J161)</f>
        <v>45537.203935185185</v>
      </c>
      <c r="K161" s="8" t="str">
        <f>IF(encoded!K161="","",encoded!K161)</f>
        <v/>
      </c>
      <c r="L161" s="6" t="str">
        <f>IF(encoded!N161="","",VLOOKUP(encoded!N161,nakshatram!$A$1:$C$27,3,FALSE))</f>
        <v>మఘ</v>
      </c>
      <c r="M161" s="8">
        <f>IF(encoded!O161="","",encoded!O161)</f>
        <v>45536.949074074073</v>
      </c>
      <c r="N161" s="8" t="str">
        <f>IF(encoded!P161="","",encoded!P161)</f>
        <v>2024-09-03 00:36</v>
      </c>
      <c r="O161" s="9" t="str">
        <f>encoded!T161</f>
        <v>05:48:00</v>
      </c>
      <c r="P161" s="9" t="str">
        <f>encoded!U161</f>
        <v>18:15:00</v>
      </c>
    </row>
    <row r="162" spans="1:16" ht="23" customHeight="1" x14ac:dyDescent="0.35">
      <c r="A162" s="7">
        <f>encoded!A162</f>
        <v>45538</v>
      </c>
      <c r="B162" s="6" t="str">
        <f>CHOOSE(encoded!E162,"January","February","March","April","May","June","July","August","September","October","November","December")</f>
        <v>September</v>
      </c>
      <c r="C162" s="6" t="str">
        <f>CHOOSE(encoded!F162,"Sunday","Monday","Tuesday","Wednesday","Thursday","Friday","Saturday")</f>
        <v>Tuesday</v>
      </c>
      <c r="D162" s="6" t="str">
        <f>IF(encoded!B162="","",VLOOKUP(encoded!B162,samvathsaram!$A$1:$D$60,3,FALSE))</f>
        <v>క్రోధి నామ సంవత్సరం</v>
      </c>
      <c r="E162" s="6" t="str">
        <f>VLOOKUP(encoded!C162,ayanam!$A$1:$C$2,3,FALSE)</f>
        <v>ఉత్తరాయణం</v>
      </c>
      <c r="F162" s="6" t="str">
        <f>VLOOKUP(encoded!D162,ruthuvu!$A$1:$C$6,3,FALSE)</f>
        <v>వర్షఋతువు</v>
      </c>
      <c r="G162" s="6" t="str">
        <f>IF(encoded!G162="","",VLOOKUP(encoded!G162,maasam!$A$1:$C$12,3,FALSE))</f>
        <v>శ్రావణమాసము</v>
      </c>
      <c r="H162" s="6" t="str">
        <f>VLOOKUP(encoded!H162,paksham!$A$1:$C$2,3,FALSE)</f>
        <v>బహుళపక్షం</v>
      </c>
      <c r="I162" s="6" t="str">
        <f>VLOOKUP(encoded!I162,thidhi!$A$1:$C$16,3,FALSE)</f>
        <v>అమావాస్య</v>
      </c>
      <c r="J162" s="8" t="str">
        <f>IF(encoded!J162="","",encoded!J162)</f>
        <v/>
      </c>
      <c r="K162" s="8" t="str">
        <f>IF(encoded!K162="","",encoded!K162)</f>
        <v>2024-09-03 06:08</v>
      </c>
      <c r="L162" s="6" t="str">
        <f>IF(encoded!N162="","",VLOOKUP(encoded!N162,nakshatram!$A$1:$C$27,3,FALSE))</f>
        <v>పుబ్బ</v>
      </c>
      <c r="M162" s="8">
        <f>IF(encoded!O162="","",encoded!O162)</f>
        <v>45538.02615740741</v>
      </c>
      <c r="N162" s="8" t="str">
        <f>IF(encoded!P162="","",encoded!P162)</f>
        <v>2024-09-04 02:50</v>
      </c>
      <c r="O162" s="9" t="str">
        <f>encoded!T162</f>
        <v>05:48:00</v>
      </c>
      <c r="P162" s="9" t="str">
        <f>encoded!U162</f>
        <v>18:15:00</v>
      </c>
    </row>
    <row r="163" spans="1:16" ht="23" customHeight="1" x14ac:dyDescent="0.35">
      <c r="A163" s="7">
        <f>encoded!A163</f>
        <v>45539</v>
      </c>
      <c r="B163" s="6" t="str">
        <f>CHOOSE(encoded!E163,"January","February","March","April","May","June","July","August","September","October","November","December")</f>
        <v>September</v>
      </c>
      <c r="C163" s="6" t="str">
        <f>CHOOSE(encoded!F163,"Sunday","Monday","Tuesday","Wednesday","Thursday","Friday","Saturday")</f>
        <v>Wednesday</v>
      </c>
      <c r="D163" s="6" t="str">
        <f>IF(encoded!B163="","",VLOOKUP(encoded!B163,samvathsaram!$A$1:$D$60,3,FALSE))</f>
        <v>క్రోధి నామ సంవత్సరం</v>
      </c>
      <c r="E163" s="6" t="str">
        <f>VLOOKUP(encoded!C163,ayanam!$A$1:$C$2,3,FALSE)</f>
        <v>ఉత్తరాయణం</v>
      </c>
      <c r="F163" s="6" t="str">
        <f>VLOOKUP(encoded!D163,ruthuvu!$A$1:$C$6,3,FALSE)</f>
        <v>వర్షఋతువు</v>
      </c>
      <c r="G163" s="6" t="str">
        <f>IF(encoded!G163="","",VLOOKUP(encoded!G163,maasam!$A$1:$C$12,3,FALSE))</f>
        <v>భాద్రపదమాసము</v>
      </c>
      <c r="H163" s="6" t="str">
        <f>VLOOKUP(encoded!H163,paksham!$A$1:$C$2,3,FALSE)</f>
        <v>శుక్లపక్షం</v>
      </c>
      <c r="I163" s="6" t="str">
        <f>VLOOKUP(encoded!I163,thidhi!$A$1:$C$16,3,FALSE)</f>
        <v>పాడ్యమి</v>
      </c>
      <c r="J163" s="8">
        <f>IF(encoded!J163="","",encoded!J163)</f>
        <v>45538.256712962968</v>
      </c>
      <c r="K163" s="8" t="str">
        <f>IF(encoded!K163="","",encoded!K163)</f>
        <v>2024-09-04 07:50</v>
      </c>
      <c r="L163" s="6" t="str">
        <f>IF(encoded!N163="","",VLOOKUP(encoded!N163,nakshatram!$A$1:$C$27,3,FALSE))</f>
        <v>ఉత్తర</v>
      </c>
      <c r="M163" s="8">
        <f>IF(encoded!O163="","",encoded!O163)</f>
        <v>45539.119212962964</v>
      </c>
      <c r="N163" s="8" t="str">
        <f>IF(encoded!P163="","",encoded!P163)</f>
        <v>2024-09-05 05:18</v>
      </c>
      <c r="O163" s="9" t="str">
        <f>encoded!T163</f>
        <v>05:49:00</v>
      </c>
      <c r="P163" s="9" t="str">
        <f>encoded!U163</f>
        <v>18:10:00</v>
      </c>
    </row>
    <row r="164" spans="1:16" ht="23" customHeight="1" x14ac:dyDescent="0.35">
      <c r="A164" s="7">
        <f>encoded!A164</f>
        <v>45540</v>
      </c>
      <c r="B164" s="6" t="str">
        <f>CHOOSE(encoded!E164,"January","February","March","April","May","June","July","August","September","October","November","December")</f>
        <v>September</v>
      </c>
      <c r="C164" s="6" t="str">
        <f>CHOOSE(encoded!F164,"Sunday","Monday","Tuesday","Wednesday","Thursday","Friday","Saturday")</f>
        <v>Thursday</v>
      </c>
      <c r="D164" s="6" t="str">
        <f>IF(encoded!B164="","",VLOOKUP(encoded!B164,samvathsaram!$A$1:$D$60,3,FALSE))</f>
        <v>క్రోధి నామ సంవత్సరం</v>
      </c>
      <c r="E164" s="6" t="str">
        <f>VLOOKUP(encoded!C164,ayanam!$A$1:$C$2,3,FALSE)</f>
        <v>ఉత్తరాయణం</v>
      </c>
      <c r="F164" s="6" t="str">
        <f>VLOOKUP(encoded!D164,ruthuvu!$A$1:$C$6,3,FALSE)</f>
        <v>వర్షఋతువు</v>
      </c>
      <c r="G164" s="6" t="str">
        <f>IF(encoded!G164="","",VLOOKUP(encoded!G164,maasam!$A$1:$C$12,3,FALSE))</f>
        <v>భాద్రపదమాసము</v>
      </c>
      <c r="H164" s="6" t="str">
        <f>VLOOKUP(encoded!H164,paksham!$A$1:$C$2,3,FALSE)</f>
        <v>శుక్లపక్షం</v>
      </c>
      <c r="I164" s="6" t="str">
        <f>VLOOKUP(encoded!I164,thidhi!$A$1:$C$16,3,FALSE)</f>
        <v>విదియ</v>
      </c>
      <c r="J164" s="8">
        <f>IF(encoded!J164="","",encoded!J164)</f>
        <v>45539.327546296299</v>
      </c>
      <c r="K164" s="8" t="str">
        <f>IF(encoded!K164="","",encoded!K164)</f>
        <v>2024-09-05 09:50</v>
      </c>
      <c r="L164" s="6" t="str">
        <f>IF(encoded!N164="","",VLOOKUP(encoded!N164,nakshatram!$A$1:$C$27,3,FALSE))</f>
        <v>హస్త</v>
      </c>
      <c r="M164" s="8">
        <f>IF(encoded!O164="","",encoded!O164)</f>
        <v>45540.221990740742</v>
      </c>
      <c r="N164" s="8" t="str">
        <f>IF(encoded!P164="","",encoded!P164)</f>
        <v/>
      </c>
      <c r="O164" s="9" t="str">
        <f>encoded!T164</f>
        <v>05:49:00</v>
      </c>
      <c r="P164" s="9" t="str">
        <f>encoded!U164</f>
        <v>18:09:00</v>
      </c>
    </row>
    <row r="165" spans="1:16" ht="23" customHeight="1" x14ac:dyDescent="0.35">
      <c r="A165" s="7">
        <f>encoded!A165</f>
        <v>45541</v>
      </c>
      <c r="B165" s="6" t="str">
        <f>CHOOSE(encoded!E165,"January","February","March","April","May","June","July","August","September","October","November","December")</f>
        <v>September</v>
      </c>
      <c r="C165" s="6" t="str">
        <f>CHOOSE(encoded!F165,"Sunday","Monday","Tuesday","Wednesday","Thursday","Friday","Saturday")</f>
        <v>Friday</v>
      </c>
      <c r="D165" s="6" t="str">
        <f>IF(encoded!B165="","",VLOOKUP(encoded!B165,samvathsaram!$A$1:$D$60,3,FALSE))</f>
        <v>క్రోధి నామ సంవత్సరం</v>
      </c>
      <c r="E165" s="6" t="str">
        <f>VLOOKUP(encoded!C165,ayanam!$A$1:$C$2,3,FALSE)</f>
        <v>ఉత్తరాయణం</v>
      </c>
      <c r="F165" s="6" t="str">
        <f>VLOOKUP(encoded!D165,ruthuvu!$A$1:$C$6,3,FALSE)</f>
        <v>వర్షఋతువు</v>
      </c>
      <c r="G165" s="6" t="str">
        <f>IF(encoded!G165="","",VLOOKUP(encoded!G165,maasam!$A$1:$C$12,3,FALSE))</f>
        <v>భాద్రపదమాసము</v>
      </c>
      <c r="H165" s="6" t="str">
        <f>VLOOKUP(encoded!H165,paksham!$A$1:$C$2,3,FALSE)</f>
        <v>శుక్లపక్షం</v>
      </c>
      <c r="I165" s="6" t="str">
        <f>VLOOKUP(encoded!I165,thidhi!$A$1:$C$16,3,FALSE)</f>
        <v>తదియ</v>
      </c>
      <c r="J165" s="8">
        <f>IF(encoded!J165="","",encoded!J165)</f>
        <v>45540.410879629628</v>
      </c>
      <c r="K165" s="8" t="str">
        <f>IF(encoded!K165="","",encoded!K165)</f>
        <v>2024-09-06 11:54</v>
      </c>
      <c r="L165" s="6" t="str">
        <f>IF(encoded!N165="","",VLOOKUP(encoded!N165,nakshatram!$A$1:$C$27,3,FALSE))</f>
        <v>హస్త</v>
      </c>
      <c r="M165" s="8" t="str">
        <f>IF(encoded!O165="","",encoded!O165)</f>
        <v/>
      </c>
      <c r="N165" s="8" t="str">
        <f>IF(encoded!P165="","",encoded!P165)</f>
        <v>2024-09-06 07:54</v>
      </c>
      <c r="O165" s="9" t="str">
        <f>encoded!T165</f>
        <v>05:49:00</v>
      </c>
      <c r="P165" s="9" t="str">
        <f>encoded!U165</f>
        <v>18:09:00</v>
      </c>
    </row>
    <row r="166" spans="1:16" ht="23" customHeight="1" x14ac:dyDescent="0.35">
      <c r="A166" s="7">
        <f>encoded!A166</f>
        <v>45542</v>
      </c>
      <c r="B166" s="6" t="str">
        <f>CHOOSE(encoded!E166,"January","February","March","April","May","June","July","August","September","October","November","December")</f>
        <v>September</v>
      </c>
      <c r="C166" s="6" t="str">
        <f>CHOOSE(encoded!F166,"Sunday","Monday","Tuesday","Wednesday","Thursday","Friday","Saturday")</f>
        <v>Saturday</v>
      </c>
      <c r="D166" s="6" t="str">
        <f>IF(encoded!B166="","",VLOOKUP(encoded!B166,samvathsaram!$A$1:$D$60,3,FALSE))</f>
        <v>క్రోధి నామ సంవత్సరం</v>
      </c>
      <c r="E166" s="6" t="str">
        <f>VLOOKUP(encoded!C166,ayanam!$A$1:$C$2,3,FALSE)</f>
        <v>ఉత్తరాయణం</v>
      </c>
      <c r="F166" s="6" t="str">
        <f>VLOOKUP(encoded!D166,ruthuvu!$A$1:$C$6,3,FALSE)</f>
        <v>వర్షఋతువు</v>
      </c>
      <c r="G166" s="6" t="str">
        <f>IF(encoded!G166="","",VLOOKUP(encoded!G166,maasam!$A$1:$C$12,3,FALSE))</f>
        <v>భాద్రపదమాసము</v>
      </c>
      <c r="H166" s="6" t="str">
        <f>VLOOKUP(encoded!H166,paksham!$A$1:$C$2,3,FALSE)</f>
        <v>శుక్లపక్షం</v>
      </c>
      <c r="I166" s="6" t="str">
        <f>VLOOKUP(encoded!I166,thidhi!$A$1:$C$16,3,FALSE)</f>
        <v>చవితి</v>
      </c>
      <c r="J166" s="8">
        <f>IF(encoded!J166="","",encoded!J166)</f>
        <v>45541.496990740743</v>
      </c>
      <c r="K166" s="8" t="str">
        <f>IF(encoded!K166="","",encoded!K166)</f>
        <v>2024-09-07 13:51</v>
      </c>
      <c r="L166" s="6" t="str">
        <f>IF(encoded!N166="","",VLOOKUP(encoded!N166,nakshatram!$A$1:$C$27,3,FALSE))</f>
        <v>చిత్ర</v>
      </c>
      <c r="M166" s="8">
        <f>IF(encoded!O166="","",encoded!O166)</f>
        <v>45541.330324074079</v>
      </c>
      <c r="N166" s="8" t="str">
        <f>IF(encoded!P166="","",encoded!P166)</f>
        <v>2024-09-07 10:27</v>
      </c>
      <c r="O166" s="9" t="str">
        <f>encoded!T166</f>
        <v>05:49:00</v>
      </c>
      <c r="P166" s="9" t="str">
        <f>encoded!U166</f>
        <v>18:09:00</v>
      </c>
    </row>
    <row r="167" spans="1:16" ht="23" customHeight="1" x14ac:dyDescent="0.35">
      <c r="A167" s="7">
        <f>encoded!A167</f>
        <v>45543</v>
      </c>
      <c r="B167" s="6" t="str">
        <f>CHOOSE(encoded!E167,"January","February","March","April","May","June","July","August","September","October","November","December")</f>
        <v>September</v>
      </c>
      <c r="C167" s="6" t="str">
        <f>CHOOSE(encoded!F167,"Sunday","Monday","Tuesday","Wednesday","Thursday","Friday","Saturday")</f>
        <v>Sunday</v>
      </c>
      <c r="D167" s="6" t="str">
        <f>IF(encoded!B167="","",VLOOKUP(encoded!B167,samvathsaram!$A$1:$D$60,3,FALSE))</f>
        <v>క్రోధి నామ సంవత్సరం</v>
      </c>
      <c r="E167" s="6" t="str">
        <f>VLOOKUP(encoded!C167,ayanam!$A$1:$C$2,3,FALSE)</f>
        <v>ఉత్తరాయణం</v>
      </c>
      <c r="F167" s="6" t="str">
        <f>VLOOKUP(encoded!D167,ruthuvu!$A$1:$C$6,3,FALSE)</f>
        <v>వర్షఋతువు</v>
      </c>
      <c r="G167" s="6" t="str">
        <f>IF(encoded!G167="","",VLOOKUP(encoded!G167,maasam!$A$1:$C$12,3,FALSE))</f>
        <v>భాద్రపదమాసము</v>
      </c>
      <c r="H167" s="6" t="str">
        <f>VLOOKUP(encoded!H167,paksham!$A$1:$C$2,3,FALSE)</f>
        <v>శుక్లపక్షం</v>
      </c>
      <c r="I167" s="6" t="str">
        <f>VLOOKUP(encoded!I167,thidhi!$A$1:$C$16,3,FALSE)</f>
        <v>పంచమి</v>
      </c>
      <c r="J167" s="8">
        <f>IF(encoded!J167="","",encoded!J167)</f>
        <v>45542.578240740739</v>
      </c>
      <c r="K167" s="8" t="str">
        <f>IF(encoded!K167="","",encoded!K167)</f>
        <v>2024-09-08 15:35</v>
      </c>
      <c r="L167" s="6" t="str">
        <f>IF(encoded!N167="","",VLOOKUP(encoded!N167,nakshatram!$A$1:$C$27,3,FALSE))</f>
        <v>స్వాతి</v>
      </c>
      <c r="M167" s="8">
        <f>IF(encoded!O167="","",encoded!O167)</f>
        <v>45542.436574074076</v>
      </c>
      <c r="N167" s="8" t="str">
        <f>IF(encoded!P167="","",encoded!P167)</f>
        <v>2024-09-08 12:47</v>
      </c>
      <c r="O167" s="9" t="str">
        <f>encoded!T167</f>
        <v>05:49:00</v>
      </c>
      <c r="P167" s="9" t="str">
        <f>encoded!U167</f>
        <v>18:09:00</v>
      </c>
    </row>
    <row r="168" spans="1:16" ht="23" customHeight="1" x14ac:dyDescent="0.35">
      <c r="A168" s="7">
        <f>encoded!A168</f>
        <v>45544</v>
      </c>
      <c r="B168" s="6" t="str">
        <f>CHOOSE(encoded!E168,"January","February","March","April","May","June","July","August","September","October","November","December")</f>
        <v>September</v>
      </c>
      <c r="C168" s="6" t="str">
        <f>CHOOSE(encoded!F168,"Sunday","Monday","Tuesday","Wednesday","Thursday","Friday","Saturday")</f>
        <v>Monday</v>
      </c>
      <c r="D168" s="6" t="str">
        <f>IF(encoded!B168="","",VLOOKUP(encoded!B168,samvathsaram!$A$1:$D$60,3,FALSE))</f>
        <v>క్రోధి నామ సంవత్సరం</v>
      </c>
      <c r="E168" s="6" t="str">
        <f>VLOOKUP(encoded!C168,ayanam!$A$1:$C$2,3,FALSE)</f>
        <v>ఉత్తరాయణం</v>
      </c>
      <c r="F168" s="6" t="str">
        <f>VLOOKUP(encoded!D168,ruthuvu!$A$1:$C$6,3,FALSE)</f>
        <v>వర్షఋతువు</v>
      </c>
      <c r="G168" s="6" t="str">
        <f>IF(encoded!G168="","",VLOOKUP(encoded!G168,maasam!$A$1:$C$12,3,FALSE))</f>
        <v>భాద్రపదమాసము</v>
      </c>
      <c r="H168" s="6" t="str">
        <f>VLOOKUP(encoded!H168,paksham!$A$1:$C$2,3,FALSE)</f>
        <v>శుక్లపక్షం</v>
      </c>
      <c r="I168" s="6" t="str">
        <f>VLOOKUP(encoded!I168,thidhi!$A$1:$C$16,3,FALSE)</f>
        <v>షష్ఠి</v>
      </c>
      <c r="J168" s="8">
        <f>IF(encoded!J168="","",encoded!J168)</f>
        <v>45543.650462962964</v>
      </c>
      <c r="K168" s="8" t="str">
        <f>IF(encoded!K168="","",encoded!K168)</f>
        <v>2024-09-09 16:54</v>
      </c>
      <c r="L168" s="6" t="str">
        <f>IF(encoded!N168="","",VLOOKUP(encoded!N168,nakshatram!$A$1:$C$27,3,FALSE))</f>
        <v>విశాఖ</v>
      </c>
      <c r="M168" s="8">
        <f>IF(encoded!O168="","",encoded!O168)</f>
        <v>45543.533796296295</v>
      </c>
      <c r="N168" s="8" t="str">
        <f>IF(encoded!P168="","",encoded!P168)</f>
        <v>2024-09-09 14:46</v>
      </c>
      <c r="O168" s="9" t="str">
        <f>encoded!T168</f>
        <v>05:49:00</v>
      </c>
      <c r="P168" s="9" t="str">
        <f>encoded!U168</f>
        <v>18:09:00</v>
      </c>
    </row>
    <row r="169" spans="1:16" ht="23" customHeight="1" x14ac:dyDescent="0.35">
      <c r="A169" s="7">
        <f>encoded!A169</f>
        <v>45545</v>
      </c>
      <c r="B169" s="6" t="str">
        <f>CHOOSE(encoded!E169,"January","February","March","April","May","June","July","August","September","October","November","December")</f>
        <v>September</v>
      </c>
      <c r="C169" s="6" t="str">
        <f>CHOOSE(encoded!F169,"Sunday","Monday","Tuesday","Wednesday","Thursday","Friday","Saturday")</f>
        <v>Tuesday</v>
      </c>
      <c r="D169" s="6" t="str">
        <f>IF(encoded!B169="","",VLOOKUP(encoded!B169,samvathsaram!$A$1:$D$60,3,FALSE))</f>
        <v>క్రోధి నామ సంవత్సరం</v>
      </c>
      <c r="E169" s="6" t="str">
        <f>VLOOKUP(encoded!C169,ayanam!$A$1:$C$2,3,FALSE)</f>
        <v>ఉత్తరాయణం</v>
      </c>
      <c r="F169" s="6" t="str">
        <f>VLOOKUP(encoded!D169,ruthuvu!$A$1:$C$6,3,FALSE)</f>
        <v>వర్షఋతువు</v>
      </c>
      <c r="G169" s="6" t="str">
        <f>IF(encoded!G169="","",VLOOKUP(encoded!G169,maasam!$A$1:$C$12,3,FALSE))</f>
        <v>భాద్రపదమాసము</v>
      </c>
      <c r="H169" s="6" t="str">
        <f>VLOOKUP(encoded!H169,paksham!$A$1:$C$2,3,FALSE)</f>
        <v>శుక్లపక్షం</v>
      </c>
      <c r="I169" s="6" t="str">
        <f>VLOOKUP(encoded!I169,thidhi!$A$1:$C$16,3,FALSE)</f>
        <v>సప్తమి</v>
      </c>
      <c r="J169" s="8">
        <f>IF(encoded!J169="","",encoded!J169)</f>
        <v>45544.705324074079</v>
      </c>
      <c r="K169" s="8" t="str">
        <f>IF(encoded!K169="","",encoded!K169)</f>
        <v>2024-09-10 17:48</v>
      </c>
      <c r="L169" s="6" t="str">
        <f>IF(encoded!N169="","",VLOOKUP(encoded!N169,nakshatram!$A$1:$C$27,3,FALSE))</f>
        <v>అనూరాధ</v>
      </c>
      <c r="M169" s="8">
        <f>IF(encoded!O169="","",encoded!O169)</f>
        <v>45544.616435185184</v>
      </c>
      <c r="N169" s="8" t="str">
        <f>IF(encoded!P169="","",encoded!P169)</f>
        <v>2024-09-10 16:18</v>
      </c>
      <c r="O169" s="9" t="str">
        <f>encoded!T169</f>
        <v>05:50:00</v>
      </c>
      <c r="P169" s="9" t="str">
        <f>encoded!U169</f>
        <v>18:05:00</v>
      </c>
    </row>
    <row r="170" spans="1:16" ht="23" customHeight="1" x14ac:dyDescent="0.35">
      <c r="A170" s="7">
        <f>encoded!A170</f>
        <v>45546</v>
      </c>
      <c r="B170" s="6" t="str">
        <f>CHOOSE(encoded!E170,"January","February","March","April","May","June","July","August","September","October","November","December")</f>
        <v>September</v>
      </c>
      <c r="C170" s="6" t="str">
        <f>CHOOSE(encoded!F170,"Sunday","Monday","Tuesday","Wednesday","Thursday","Friday","Saturday")</f>
        <v>Wednesday</v>
      </c>
      <c r="D170" s="6" t="str">
        <f>IF(encoded!B170="","",VLOOKUP(encoded!B170,samvathsaram!$A$1:$D$60,3,FALSE))</f>
        <v>క్రోధి నామ సంవత్సరం</v>
      </c>
      <c r="E170" s="6" t="str">
        <f>VLOOKUP(encoded!C170,ayanam!$A$1:$C$2,3,FALSE)</f>
        <v>ఉత్తరాయణం</v>
      </c>
      <c r="F170" s="6" t="str">
        <f>VLOOKUP(encoded!D170,ruthuvu!$A$1:$C$6,3,FALSE)</f>
        <v>వర్షఋతువు</v>
      </c>
      <c r="G170" s="6" t="str">
        <f>IF(encoded!G170="","",VLOOKUP(encoded!G170,maasam!$A$1:$C$12,3,FALSE))</f>
        <v>భాద్రపదమాసము</v>
      </c>
      <c r="H170" s="6" t="str">
        <f>VLOOKUP(encoded!H170,paksham!$A$1:$C$2,3,FALSE)</f>
        <v>శుక్లపక్షం</v>
      </c>
      <c r="I170" s="6" t="str">
        <f>VLOOKUP(encoded!I170,thidhi!$A$1:$C$16,3,FALSE)</f>
        <v>అష్టమి</v>
      </c>
      <c r="J170" s="8">
        <f>IF(encoded!J170="","",encoded!J170)</f>
        <v>45545.742824074077</v>
      </c>
      <c r="K170" s="8" t="str">
        <f>IF(encoded!K170="","",encoded!K170)</f>
        <v>2024-09-11 18:13</v>
      </c>
      <c r="L170" s="6" t="str">
        <f>IF(encoded!N170="","",VLOOKUP(encoded!N170,nakshatram!$A$1:$C$27,3,FALSE))</f>
        <v>జ్యేష్ఠ</v>
      </c>
      <c r="M170" s="8">
        <f>IF(encoded!O170="","",encoded!O170)</f>
        <v>45545.680324074077</v>
      </c>
      <c r="N170" s="8" t="str">
        <f>IF(encoded!P170="","",encoded!P170)</f>
        <v>2024-09-11 17:22</v>
      </c>
      <c r="O170" s="9" t="str">
        <f>encoded!T170</f>
        <v>05:50:00</v>
      </c>
      <c r="P170" s="9" t="str">
        <f>encoded!U170</f>
        <v>18:04:00</v>
      </c>
    </row>
    <row r="171" spans="1:16" ht="23" customHeight="1" x14ac:dyDescent="0.35">
      <c r="A171" s="7">
        <f>encoded!A171</f>
        <v>45547</v>
      </c>
      <c r="B171" s="6" t="str">
        <f>CHOOSE(encoded!E171,"January","February","March","April","May","June","July","August","September","October","November","December")</f>
        <v>September</v>
      </c>
      <c r="C171" s="6" t="str">
        <f>CHOOSE(encoded!F171,"Sunday","Monday","Tuesday","Wednesday","Thursday","Friday","Saturday")</f>
        <v>Thursday</v>
      </c>
      <c r="D171" s="6" t="str">
        <f>IF(encoded!B171="","",VLOOKUP(encoded!B171,samvathsaram!$A$1:$D$60,3,FALSE))</f>
        <v>క్రోధి నామ సంవత్సరం</v>
      </c>
      <c r="E171" s="6" t="str">
        <f>VLOOKUP(encoded!C171,ayanam!$A$1:$C$2,3,FALSE)</f>
        <v>ఉత్తరాయణం</v>
      </c>
      <c r="F171" s="6" t="str">
        <f>VLOOKUP(encoded!D171,ruthuvu!$A$1:$C$6,3,FALSE)</f>
        <v>వర్షఋతువు</v>
      </c>
      <c r="G171" s="6" t="str">
        <f>IF(encoded!G171="","",VLOOKUP(encoded!G171,maasam!$A$1:$C$12,3,FALSE))</f>
        <v>భాద్రపదమాసము</v>
      </c>
      <c r="H171" s="6" t="str">
        <f>VLOOKUP(encoded!H171,paksham!$A$1:$C$2,3,FALSE)</f>
        <v>శుక్లపక్షం</v>
      </c>
      <c r="I171" s="6" t="str">
        <f>VLOOKUP(encoded!I171,thidhi!$A$1:$C$16,3,FALSE)</f>
        <v>నవమి</v>
      </c>
      <c r="J171" s="8">
        <f>IF(encoded!J171="","",encoded!J171)</f>
        <v>45546.760185185187</v>
      </c>
      <c r="K171" s="8" t="str">
        <f>IF(encoded!K171="","",encoded!K171)</f>
        <v>2024-09-12 18:06</v>
      </c>
      <c r="L171" s="6" t="str">
        <f>IF(encoded!N171="","",VLOOKUP(encoded!N171,nakshatram!$A$1:$C$27,3,FALSE))</f>
        <v>మూల</v>
      </c>
      <c r="M171" s="8">
        <f>IF(encoded!O171="","",encoded!O171)</f>
        <v>45546.724768518521</v>
      </c>
      <c r="N171" s="8" t="str">
        <f>IF(encoded!P171="","",encoded!P171)</f>
        <v>2024-09-12 17:57</v>
      </c>
      <c r="O171" s="9" t="str">
        <f>encoded!T171</f>
        <v>05:50:00</v>
      </c>
      <c r="P171" s="9" t="str">
        <f>encoded!U171</f>
        <v>18:04:00</v>
      </c>
    </row>
    <row r="172" spans="1:16" ht="23" customHeight="1" x14ac:dyDescent="0.35">
      <c r="A172" s="7">
        <f>encoded!A172</f>
        <v>45548</v>
      </c>
      <c r="B172" s="6" t="str">
        <f>CHOOSE(encoded!E172,"January","February","March","April","May","June","July","August","September","October","November","December")</f>
        <v>September</v>
      </c>
      <c r="C172" s="6" t="str">
        <f>CHOOSE(encoded!F172,"Sunday","Monday","Tuesday","Wednesday","Thursday","Friday","Saturday")</f>
        <v>Friday</v>
      </c>
      <c r="D172" s="6" t="str">
        <f>IF(encoded!B172="","",VLOOKUP(encoded!B172,samvathsaram!$A$1:$D$60,3,FALSE))</f>
        <v>క్రోధి నామ సంవత్సరం</v>
      </c>
      <c r="E172" s="6" t="str">
        <f>VLOOKUP(encoded!C172,ayanam!$A$1:$C$2,3,FALSE)</f>
        <v>ఉత్తరాయణం</v>
      </c>
      <c r="F172" s="6" t="str">
        <f>VLOOKUP(encoded!D172,ruthuvu!$A$1:$C$6,3,FALSE)</f>
        <v>వర్షఋతువు</v>
      </c>
      <c r="G172" s="6" t="str">
        <f>IF(encoded!G172="","",VLOOKUP(encoded!G172,maasam!$A$1:$C$12,3,FALSE))</f>
        <v>భాద్రపదమాసము</v>
      </c>
      <c r="H172" s="6" t="str">
        <f>VLOOKUP(encoded!H172,paksham!$A$1:$C$2,3,FALSE)</f>
        <v>శుక్లపక్షం</v>
      </c>
      <c r="I172" s="6" t="str">
        <f>VLOOKUP(encoded!I172,thidhi!$A$1:$C$16,3,FALSE)</f>
        <v>దశమి</v>
      </c>
      <c r="J172" s="8">
        <f>IF(encoded!J172="","",encoded!J172)</f>
        <v>45547.755324074074</v>
      </c>
      <c r="K172" s="8" t="str">
        <f>IF(encoded!K172="","",encoded!K172)</f>
        <v>2024-09-13 17:30</v>
      </c>
      <c r="L172" s="6" t="str">
        <f>IF(encoded!N172="","",VLOOKUP(encoded!N172,nakshatram!$A$1:$C$27,3,FALSE))</f>
        <v>పూర్వాషాఢ</v>
      </c>
      <c r="M172" s="8">
        <f>IF(encoded!O172="","",encoded!O172)</f>
        <v>45547.749074074076</v>
      </c>
      <c r="N172" s="8" t="str">
        <f>IF(encoded!P172="","",encoded!P172)</f>
        <v>2024-09-13 18:02</v>
      </c>
      <c r="O172" s="9" t="str">
        <f>encoded!T172</f>
        <v>05:50:00</v>
      </c>
      <c r="P172" s="9" t="str">
        <f>encoded!U172</f>
        <v>18:03:00</v>
      </c>
    </row>
    <row r="173" spans="1:16" ht="23" customHeight="1" x14ac:dyDescent="0.35">
      <c r="A173" s="7">
        <f>encoded!A173</f>
        <v>45549</v>
      </c>
      <c r="B173" s="6" t="str">
        <f>CHOOSE(encoded!E173,"January","February","March","April","May","June","July","August","September","October","November","December")</f>
        <v>September</v>
      </c>
      <c r="C173" s="6" t="str">
        <f>CHOOSE(encoded!F173,"Sunday","Monday","Tuesday","Wednesday","Thursday","Friday","Saturday")</f>
        <v>Saturday</v>
      </c>
      <c r="D173" s="6" t="str">
        <f>IF(encoded!B173="","",VLOOKUP(encoded!B173,samvathsaram!$A$1:$D$60,3,FALSE))</f>
        <v>క్రోధి నామ సంవత్సరం</v>
      </c>
      <c r="E173" s="6" t="str">
        <f>VLOOKUP(encoded!C173,ayanam!$A$1:$C$2,3,FALSE)</f>
        <v>ఉత్తరాయణం</v>
      </c>
      <c r="F173" s="6" t="str">
        <f>VLOOKUP(encoded!D173,ruthuvu!$A$1:$C$6,3,FALSE)</f>
        <v>వర్షఋతువు</v>
      </c>
      <c r="G173" s="6" t="str">
        <f>IF(encoded!G173="","",VLOOKUP(encoded!G173,maasam!$A$1:$C$12,3,FALSE))</f>
        <v>భాద్రపదమాసము</v>
      </c>
      <c r="H173" s="6" t="str">
        <f>VLOOKUP(encoded!H173,paksham!$A$1:$C$2,3,FALSE)</f>
        <v>శుక్లపక్షం</v>
      </c>
      <c r="I173" s="6" t="str">
        <f>VLOOKUP(encoded!I173,thidhi!$A$1:$C$16,3,FALSE)</f>
        <v>ఏకాదశి</v>
      </c>
      <c r="J173" s="8">
        <f>IF(encoded!J173="","",encoded!J173)</f>
        <v>45548.730324074073</v>
      </c>
      <c r="K173" s="8" t="str">
        <f>IF(encoded!K173="","",encoded!K173)</f>
        <v>2024-09-14 16:27</v>
      </c>
      <c r="L173" s="6" t="str">
        <f>IF(encoded!N173="","",VLOOKUP(encoded!N173,nakshatram!$A$1:$C$27,3,FALSE))</f>
        <v>ఉత్తరాషాఢ</v>
      </c>
      <c r="M173" s="8">
        <f>IF(encoded!O173="","",encoded!O173)</f>
        <v>45548.752546296295</v>
      </c>
      <c r="N173" s="8" t="str">
        <f>IF(encoded!P173="","",encoded!P173)</f>
        <v>2024-09-14 17:41</v>
      </c>
      <c r="O173" s="9" t="str">
        <f>encoded!T173</f>
        <v>05:50:00</v>
      </c>
      <c r="P173" s="9" t="str">
        <f>encoded!U173</f>
        <v>18:03:00</v>
      </c>
    </row>
    <row r="174" spans="1:16" ht="23" customHeight="1" x14ac:dyDescent="0.35">
      <c r="A174" s="7">
        <f>encoded!A174</f>
        <v>45550</v>
      </c>
      <c r="B174" s="6" t="str">
        <f>CHOOSE(encoded!E174,"January","February","March","April","May","June","July","August","September","October","November","December")</f>
        <v>September</v>
      </c>
      <c r="C174" s="6" t="str">
        <f>CHOOSE(encoded!F174,"Sunday","Monday","Tuesday","Wednesday","Thursday","Friday","Saturday")</f>
        <v>Sunday</v>
      </c>
      <c r="D174" s="6" t="str">
        <f>IF(encoded!B174="","",VLOOKUP(encoded!B174,samvathsaram!$A$1:$D$60,3,FALSE))</f>
        <v>క్రోధి నామ సంవత్సరం</v>
      </c>
      <c r="E174" s="6" t="str">
        <f>VLOOKUP(encoded!C174,ayanam!$A$1:$C$2,3,FALSE)</f>
        <v>ఉత్తరాయణం</v>
      </c>
      <c r="F174" s="6" t="str">
        <f>VLOOKUP(encoded!D174,ruthuvu!$A$1:$C$6,3,FALSE)</f>
        <v>వర్షఋతువు</v>
      </c>
      <c r="G174" s="6" t="str">
        <f>IF(encoded!G174="","",VLOOKUP(encoded!G174,maasam!$A$1:$C$12,3,FALSE))</f>
        <v>భాద్రపదమాసము</v>
      </c>
      <c r="H174" s="6" t="str">
        <f>VLOOKUP(encoded!H174,paksham!$A$1:$C$2,3,FALSE)</f>
        <v>శుక్లపక్షం</v>
      </c>
      <c r="I174" s="6" t="str">
        <f>VLOOKUP(encoded!I174,thidhi!$A$1:$C$16,3,FALSE)</f>
        <v>ద్వాదశి</v>
      </c>
      <c r="J174" s="8">
        <f>IF(encoded!J174="","",encoded!J174)</f>
        <v>45549.686574074076</v>
      </c>
      <c r="K174" s="8" t="str">
        <f>IF(encoded!K174="","",encoded!K174)</f>
        <v>2024-09-15 15:01</v>
      </c>
      <c r="L174" s="6" t="str">
        <f>IF(encoded!N174="","",VLOOKUP(encoded!N174,nakshatram!$A$1:$C$27,3,FALSE))</f>
        <v>శ్రవణం</v>
      </c>
      <c r="M174" s="8">
        <f>IF(encoded!O174="","",encoded!O174)</f>
        <v>45549.737962962965</v>
      </c>
      <c r="N174" s="8" t="str">
        <f>IF(encoded!P174="","",encoded!P174)</f>
        <v>2024-09-15 16:57</v>
      </c>
      <c r="O174" s="9" t="str">
        <f>encoded!T174</f>
        <v>05:50:00</v>
      </c>
      <c r="P174" s="9" t="str">
        <f>encoded!U174</f>
        <v>18:03:00</v>
      </c>
    </row>
    <row r="175" spans="1:16" ht="23" customHeight="1" x14ac:dyDescent="0.35">
      <c r="A175" s="7">
        <f>encoded!A175</f>
        <v>45551</v>
      </c>
      <c r="B175" s="6" t="str">
        <f>CHOOSE(encoded!E175,"January","February","March","April","May","June","July","August","September","October","November","December")</f>
        <v>September</v>
      </c>
      <c r="C175" s="6" t="str">
        <f>CHOOSE(encoded!F175,"Sunday","Monday","Tuesday","Wednesday","Thursday","Friday","Saturday")</f>
        <v>Monday</v>
      </c>
      <c r="D175" s="6" t="str">
        <f>IF(encoded!B175="","",VLOOKUP(encoded!B175,samvathsaram!$A$1:$D$60,3,FALSE))</f>
        <v>క్రోధి నామ సంవత్సరం</v>
      </c>
      <c r="E175" s="6" t="str">
        <f>VLOOKUP(encoded!C175,ayanam!$A$1:$C$2,3,FALSE)</f>
        <v>ఉత్తరాయణం</v>
      </c>
      <c r="F175" s="6" t="str">
        <f>VLOOKUP(encoded!D175,ruthuvu!$A$1:$C$6,3,FALSE)</f>
        <v>వర్షఋతువు</v>
      </c>
      <c r="G175" s="6" t="str">
        <f>IF(encoded!G175="","",VLOOKUP(encoded!G175,maasam!$A$1:$C$12,3,FALSE))</f>
        <v>భాద్రపదమాసము</v>
      </c>
      <c r="H175" s="6" t="str">
        <f>VLOOKUP(encoded!H175,paksham!$A$1:$C$2,3,FALSE)</f>
        <v>శుక్లపక్షం</v>
      </c>
      <c r="I175" s="6" t="str">
        <f>VLOOKUP(encoded!I175,thidhi!$A$1:$C$16,3,FALSE)</f>
        <v>త్రయోదశి</v>
      </c>
      <c r="J175" s="8">
        <f>IF(encoded!J175="","",encoded!J175)</f>
        <v>45550.626851851855</v>
      </c>
      <c r="K175" s="8" t="str">
        <f>IF(encoded!K175="","",encoded!K175)</f>
        <v>2024-09-16 13:13</v>
      </c>
      <c r="L175" s="6" t="str">
        <f>IF(encoded!N175="","",VLOOKUP(encoded!N175,nakshatram!$A$1:$C$27,3,FALSE))</f>
        <v>ధనిష్ఠ</v>
      </c>
      <c r="M175" s="8">
        <f>IF(encoded!O175="","",encoded!O175)</f>
        <v>45550.707407407412</v>
      </c>
      <c r="N175" s="8" t="str">
        <f>IF(encoded!P175="","",encoded!P175)</f>
        <v>2024-09-16 15:51</v>
      </c>
      <c r="O175" s="9" t="str">
        <f>encoded!T175</f>
        <v>05:50:00</v>
      </c>
      <c r="P175" s="9" t="str">
        <f>encoded!U175</f>
        <v>18:03:00</v>
      </c>
    </row>
    <row r="176" spans="1:16" ht="23" customHeight="1" x14ac:dyDescent="0.35">
      <c r="A176" s="7">
        <f>encoded!A176</f>
        <v>45552</v>
      </c>
      <c r="B176" s="6" t="str">
        <f>CHOOSE(encoded!E176,"January","February","March","April","May","June","July","August","September","October","November","December")</f>
        <v>September</v>
      </c>
      <c r="C176" s="6" t="str">
        <f>CHOOSE(encoded!F176,"Sunday","Monday","Tuesday","Wednesday","Thursday","Friday","Saturday")</f>
        <v>Tuesday</v>
      </c>
      <c r="D176" s="6" t="str">
        <f>IF(encoded!B176="","",VLOOKUP(encoded!B176,samvathsaram!$A$1:$D$60,3,FALSE))</f>
        <v>క్రోధి నామ సంవత్సరం</v>
      </c>
      <c r="E176" s="6" t="str">
        <f>VLOOKUP(encoded!C176,ayanam!$A$1:$C$2,3,FALSE)</f>
        <v>ఉత్తరాయణం</v>
      </c>
      <c r="F176" s="6" t="str">
        <f>VLOOKUP(encoded!D176,ruthuvu!$A$1:$C$6,3,FALSE)</f>
        <v>వర్షఋతువు</v>
      </c>
      <c r="G176" s="6" t="str">
        <f>IF(encoded!G176="","",VLOOKUP(encoded!G176,maasam!$A$1:$C$12,3,FALSE))</f>
        <v>భాద్రపదమాసము</v>
      </c>
      <c r="H176" s="6" t="str">
        <f>VLOOKUP(encoded!H176,paksham!$A$1:$C$2,3,FALSE)</f>
        <v>శుక్లపక్షం</v>
      </c>
      <c r="I176" s="6" t="str">
        <f>VLOOKUP(encoded!I176,thidhi!$A$1:$C$16,3,FALSE)</f>
        <v>చతుర్దశి</v>
      </c>
      <c r="J176" s="8">
        <f>IF(encoded!J176="","",encoded!J176)</f>
        <v>45551.551851851851</v>
      </c>
      <c r="K176" s="8" t="str">
        <f>IF(encoded!K176="","",encoded!K176)</f>
        <v>2024-09-17 11:09</v>
      </c>
      <c r="L176" s="6" t="str">
        <f>IF(encoded!N176="","",VLOOKUP(encoded!N176,nakshatram!$A$1:$C$27,3,FALSE))</f>
        <v>శతభిషం</v>
      </c>
      <c r="M176" s="8">
        <f>IF(encoded!O176="","",encoded!O176)</f>
        <v>45551.661574074074</v>
      </c>
      <c r="N176" s="8" t="str">
        <f>IF(encoded!P176="","",encoded!P176)</f>
        <v>2024-09-17 14:30</v>
      </c>
      <c r="O176" s="9" t="str">
        <f>encoded!T176</f>
        <v>05:50:00</v>
      </c>
      <c r="P176" s="9" t="str">
        <f>encoded!U176</f>
        <v>18:03:00</v>
      </c>
    </row>
    <row r="177" spans="1:16" ht="23" customHeight="1" x14ac:dyDescent="0.35">
      <c r="A177" s="7">
        <f>encoded!A177</f>
        <v>45553</v>
      </c>
      <c r="B177" s="6" t="str">
        <f>CHOOSE(encoded!E177,"January","February","March","April","May","June","July","August","September","October","November","December")</f>
        <v>September</v>
      </c>
      <c r="C177" s="6" t="str">
        <f>CHOOSE(encoded!F177,"Sunday","Monday","Tuesday","Wednesday","Thursday","Friday","Saturday")</f>
        <v>Wednesday</v>
      </c>
      <c r="D177" s="6" t="str">
        <f>IF(encoded!B177="","",VLOOKUP(encoded!B177,samvathsaram!$A$1:$D$60,3,FALSE))</f>
        <v>క్రోధి నామ సంవత్సరం</v>
      </c>
      <c r="E177" s="6" t="str">
        <f>VLOOKUP(encoded!C177,ayanam!$A$1:$C$2,3,FALSE)</f>
        <v>ఉత్తరాయణం</v>
      </c>
      <c r="F177" s="6" t="str">
        <f>VLOOKUP(encoded!D177,ruthuvu!$A$1:$C$6,3,FALSE)</f>
        <v>వర్షఋతువు</v>
      </c>
      <c r="G177" s="6" t="str">
        <f>IF(encoded!G177="","",VLOOKUP(encoded!G177,maasam!$A$1:$C$12,3,FALSE))</f>
        <v>భాద్రపదమాసము</v>
      </c>
      <c r="H177" s="6" t="str">
        <f>VLOOKUP(encoded!H177,paksham!$A$1:$C$2,3,FALSE)</f>
        <v>శుక్లపక్షం</v>
      </c>
      <c r="I177" s="6" t="str">
        <f>VLOOKUP(encoded!I177,thidhi!$A$1:$C$16,3,FALSE)</f>
        <v>పూర్ణిమ</v>
      </c>
      <c r="J177" s="8">
        <f>IF(encoded!J177="","",encoded!J177)</f>
        <v>45552.465740740743</v>
      </c>
      <c r="K177" s="8" t="str">
        <f>IF(encoded!K177="","",encoded!K177)</f>
        <v>2024-09-18 08:54</v>
      </c>
      <c r="L177" s="6" t="str">
        <f>IF(encoded!N177="","",VLOOKUP(encoded!N177,nakshatram!$A$1:$C$27,3,FALSE))</f>
        <v>పూర్వాభాద్ర</v>
      </c>
      <c r="M177" s="8">
        <f>IF(encoded!O177="","",encoded!O177)</f>
        <v>45552.605324074073</v>
      </c>
      <c r="N177" s="8" t="str">
        <f>IF(encoded!P177="","",encoded!P177)</f>
        <v>2024-09-18 12:59</v>
      </c>
      <c r="O177" s="9" t="str">
        <f>encoded!T177</f>
        <v>05:50:00</v>
      </c>
      <c r="P177" s="9" t="str">
        <f>encoded!U177</f>
        <v>18:03:00</v>
      </c>
    </row>
    <row r="178" spans="1:16" ht="23" customHeight="1" x14ac:dyDescent="0.35">
      <c r="A178" s="7">
        <f>encoded!A178</f>
        <v>45554</v>
      </c>
      <c r="B178" s="6" t="str">
        <f>CHOOSE(encoded!E178,"January","February","March","April","May","June","July","August","September","October","November","December")</f>
        <v>September</v>
      </c>
      <c r="C178" s="6" t="str">
        <f>CHOOSE(encoded!F178,"Sunday","Monday","Tuesday","Wednesday","Thursday","Friday","Saturday")</f>
        <v>Thursday</v>
      </c>
      <c r="D178" s="6" t="str">
        <f>IF(encoded!B178="","",VLOOKUP(encoded!B178,samvathsaram!$A$1:$D$60,3,FALSE))</f>
        <v>క్రోధి నామ సంవత్సరం</v>
      </c>
      <c r="E178" s="6" t="str">
        <f>VLOOKUP(encoded!C178,ayanam!$A$1:$C$2,3,FALSE)</f>
        <v>ఉత్తరాయణం</v>
      </c>
      <c r="F178" s="6" t="str">
        <f>VLOOKUP(encoded!D178,ruthuvu!$A$1:$C$6,3,FALSE)</f>
        <v>వర్షఋతువు</v>
      </c>
      <c r="G178" s="6" t="str">
        <f>IF(encoded!G178="","",VLOOKUP(encoded!G178,maasam!$A$1:$C$12,3,FALSE))</f>
        <v>భాద్రపదమాసము</v>
      </c>
      <c r="H178" s="6" t="str">
        <f>VLOOKUP(encoded!H178,paksham!$A$1:$C$2,3,FALSE)</f>
        <v>బహుళపక్షం</v>
      </c>
      <c r="I178" s="6" t="str">
        <f>VLOOKUP(encoded!I178,thidhi!$A$1:$C$16,3,FALSE)</f>
        <v>పాడ్యమి</v>
      </c>
      <c r="J178" s="8">
        <f>IF(encoded!J178="","",encoded!J178)</f>
        <v>45553.371990740743</v>
      </c>
      <c r="K178" s="8" t="str">
        <f>IF(encoded!K178="","",encoded!K178)</f>
        <v>2024-09-19 06:30</v>
      </c>
      <c r="L178" s="6" t="str">
        <f>IF(encoded!N178="","",VLOOKUP(encoded!N178,nakshatram!$A$1:$C$27,3,FALSE))</f>
        <v>ఉత్తరాభాద్ర</v>
      </c>
      <c r="M178" s="8">
        <f>IF(encoded!O178="","",encoded!O178)</f>
        <v>45553.542129629634</v>
      </c>
      <c r="N178" s="8" t="str">
        <f>IF(encoded!P178="","",encoded!P178)</f>
        <v>2024-09-19 11:20</v>
      </c>
      <c r="O178" s="9" t="str">
        <f>encoded!T178</f>
        <v>05:50:00</v>
      </c>
      <c r="P178" s="9" t="str">
        <f>encoded!U178</f>
        <v>18:03:00</v>
      </c>
    </row>
    <row r="179" spans="1:16" ht="23" customHeight="1" x14ac:dyDescent="0.35">
      <c r="A179" s="7">
        <f>encoded!A179</f>
        <v>45554</v>
      </c>
      <c r="B179" s="6" t="str">
        <f>CHOOSE(encoded!E179,"January","February","March","April","May","June","July","August","September","October","November","December")</f>
        <v>September</v>
      </c>
      <c r="C179" s="6" t="str">
        <f>CHOOSE(encoded!F179,"Sunday","Monday","Tuesday","Wednesday","Thursday","Friday","Saturday")</f>
        <v>Thursday</v>
      </c>
      <c r="D179" s="6" t="str">
        <f>IF(encoded!B179="","",VLOOKUP(encoded!B179,samvathsaram!$A$1:$D$60,3,FALSE))</f>
        <v>క్రోధి నామ సంవత్సరం</v>
      </c>
      <c r="E179" s="6" t="str">
        <f>VLOOKUP(encoded!C179,ayanam!$A$1:$C$2,3,FALSE)</f>
        <v>ఉత్తరాయణం</v>
      </c>
      <c r="F179" s="6" t="str">
        <f>VLOOKUP(encoded!D179,ruthuvu!$A$1:$C$6,3,FALSE)</f>
        <v>వర్షఋతువు</v>
      </c>
      <c r="G179" s="6" t="str">
        <f>IF(encoded!G179="","",VLOOKUP(encoded!G179,maasam!$A$1:$C$12,3,FALSE))</f>
        <v>భాద్రపదమాసము</v>
      </c>
      <c r="H179" s="6" t="str">
        <f>VLOOKUP(encoded!H179,paksham!$A$1:$C$2,3,FALSE)</f>
        <v>బహుళపక్షం</v>
      </c>
      <c r="I179" s="6" t="str">
        <f>VLOOKUP(encoded!I179,thidhi!$A$1:$C$16,3,FALSE)</f>
        <v>విదియ</v>
      </c>
      <c r="J179" s="8">
        <f>IF(encoded!J179="","",encoded!J179)</f>
        <v>45554.271990740745</v>
      </c>
      <c r="K179" s="8" t="str">
        <f>IF(encoded!K179="","",encoded!K179)</f>
        <v>2024-09-20 04:03</v>
      </c>
      <c r="L179" s="6" t="str">
        <f>IF(encoded!N179="","",VLOOKUP(encoded!N179,nakshatram!$A$1:$C$27,3,FALSE))</f>
        <v>ఉత్తరాభాద్ర</v>
      </c>
      <c r="M179" s="8">
        <f>IF(encoded!O179="","",encoded!O179)</f>
        <v>45553.542129629634</v>
      </c>
      <c r="N179" s="8" t="str">
        <f>IF(encoded!P179="","",encoded!P179)</f>
        <v>2024-09-19 11:20</v>
      </c>
      <c r="O179" s="9" t="str">
        <f>encoded!T179</f>
        <v>05:50:00</v>
      </c>
      <c r="P179" s="9" t="str">
        <f>encoded!U179</f>
        <v>18:03:00</v>
      </c>
    </row>
    <row r="180" spans="1:16" ht="23" customHeight="1" x14ac:dyDescent="0.35">
      <c r="A180" s="7">
        <f>encoded!A180</f>
        <v>45555</v>
      </c>
      <c r="B180" s="6" t="str">
        <f>CHOOSE(encoded!E180,"January","February","March","April","May","June","July","August","September","October","November","December")</f>
        <v>September</v>
      </c>
      <c r="C180" s="6" t="str">
        <f>CHOOSE(encoded!F180,"Sunday","Monday","Tuesday","Wednesday","Thursday","Friday","Saturday")</f>
        <v>Friday</v>
      </c>
      <c r="D180" s="6" t="str">
        <f>IF(encoded!B180="","",VLOOKUP(encoded!B180,samvathsaram!$A$1:$D$60,3,FALSE))</f>
        <v>క్రోధి నామ సంవత్సరం</v>
      </c>
      <c r="E180" s="6" t="str">
        <f>VLOOKUP(encoded!C180,ayanam!$A$1:$C$2,3,FALSE)</f>
        <v>ఉత్తరాయణం</v>
      </c>
      <c r="F180" s="6" t="str">
        <f>VLOOKUP(encoded!D180,ruthuvu!$A$1:$C$6,3,FALSE)</f>
        <v>వర్షఋతువు</v>
      </c>
      <c r="G180" s="6" t="str">
        <f>IF(encoded!G180="","",VLOOKUP(encoded!G180,maasam!$A$1:$C$12,3,FALSE))</f>
        <v>భాద్రపదమాసము</v>
      </c>
      <c r="H180" s="6" t="str">
        <f>VLOOKUP(encoded!H180,paksham!$A$1:$C$2,3,FALSE)</f>
        <v>బహుళపక్షం</v>
      </c>
      <c r="I180" s="6" t="str">
        <f>VLOOKUP(encoded!I180,thidhi!$A$1:$C$16,3,FALSE)</f>
        <v>తదియ</v>
      </c>
      <c r="J180" s="8">
        <f>IF(encoded!J180="","",encoded!J180)</f>
        <v>45555.169907407406</v>
      </c>
      <c r="K180" s="8" t="str">
        <f>IF(encoded!K180="","",encoded!K180)</f>
        <v>2024-09-21 01:40</v>
      </c>
      <c r="L180" s="6" t="str">
        <f>IF(encoded!N180="","",VLOOKUP(encoded!N180,nakshatram!$A$1:$C$27,3,FALSE))</f>
        <v>రేవతి</v>
      </c>
      <c r="M180" s="8">
        <f>IF(encoded!O180="","",encoded!O180)</f>
        <v>45554.473379629628</v>
      </c>
      <c r="N180" s="8" t="str">
        <f>IF(encoded!P180="","",encoded!P180)</f>
        <v>2024-09-20 09:38</v>
      </c>
      <c r="O180" s="9" t="str">
        <f>encoded!T180</f>
        <v>05:50:00</v>
      </c>
      <c r="P180" s="9" t="str">
        <f>encoded!U180</f>
        <v>18:03:00</v>
      </c>
    </row>
    <row r="181" spans="1:16" ht="23" customHeight="1" x14ac:dyDescent="0.35">
      <c r="A181" s="7">
        <f>encoded!A181</f>
        <v>45556</v>
      </c>
      <c r="B181" s="6" t="str">
        <f>CHOOSE(encoded!E181,"January","February","March","April","May","June","July","August","September","October","November","December")</f>
        <v>September</v>
      </c>
      <c r="C181" s="6" t="str">
        <f>CHOOSE(encoded!F181,"Sunday","Monday","Tuesday","Wednesday","Thursday","Friday","Saturday")</f>
        <v>Saturday</v>
      </c>
      <c r="D181" s="6" t="str">
        <f>IF(encoded!B181="","",VLOOKUP(encoded!B181,samvathsaram!$A$1:$D$60,3,FALSE))</f>
        <v>క్రోధి నామ సంవత్సరం</v>
      </c>
      <c r="E181" s="6" t="str">
        <f>VLOOKUP(encoded!C181,ayanam!$A$1:$C$2,3,FALSE)</f>
        <v>ఉత్తరాయణం</v>
      </c>
      <c r="F181" s="6" t="str">
        <f>VLOOKUP(encoded!D181,ruthuvu!$A$1:$C$6,3,FALSE)</f>
        <v>వర్షఋతువు</v>
      </c>
      <c r="G181" s="6" t="str">
        <f>IF(encoded!G181="","",VLOOKUP(encoded!G181,maasam!$A$1:$C$12,3,FALSE))</f>
        <v>భాద్రపదమాసము</v>
      </c>
      <c r="H181" s="6" t="str">
        <f>VLOOKUP(encoded!H181,paksham!$A$1:$C$2,3,FALSE)</f>
        <v>బహుళపక్షం</v>
      </c>
      <c r="I181" s="6" t="str">
        <f>VLOOKUP(encoded!I181,thidhi!$A$1:$C$16,3,FALSE)</f>
        <v>చవితి</v>
      </c>
      <c r="J181" s="8">
        <f>IF(encoded!J181="","",encoded!J181)</f>
        <v>45556.070601851854</v>
      </c>
      <c r="K181" s="8" t="str">
        <f>IF(encoded!K181="","",encoded!K181)</f>
        <v>2024-09-21 23:24</v>
      </c>
      <c r="L181" s="6" t="str">
        <f>IF(encoded!N181="","",VLOOKUP(encoded!N181,nakshatram!$A$1:$C$27,3,FALSE))</f>
        <v>అశ్విని</v>
      </c>
      <c r="M181" s="8">
        <f>IF(encoded!O181="","",encoded!O181)</f>
        <v>45555.402546296296</v>
      </c>
      <c r="N181" s="8" t="str">
        <f>IF(encoded!P181="","",encoded!P181)</f>
        <v>2024-09-21 08:01</v>
      </c>
      <c r="O181" s="9" t="str">
        <f>encoded!T181</f>
        <v>05:52:00</v>
      </c>
      <c r="P181" s="9" t="str">
        <f>encoded!U181</f>
        <v>17:57:00</v>
      </c>
    </row>
    <row r="182" spans="1:16" ht="23" customHeight="1" x14ac:dyDescent="0.35">
      <c r="A182" s="7">
        <f>encoded!A182</f>
        <v>45557</v>
      </c>
      <c r="B182" s="6" t="str">
        <f>CHOOSE(encoded!E182,"January","February","March","April","May","June","July","August","September","October","November","December")</f>
        <v>September</v>
      </c>
      <c r="C182" s="6" t="str">
        <f>CHOOSE(encoded!F182,"Sunday","Monday","Tuesday","Wednesday","Thursday","Friday","Saturday")</f>
        <v>Sunday</v>
      </c>
      <c r="D182" s="6" t="str">
        <f>IF(encoded!B182="","",VLOOKUP(encoded!B182,samvathsaram!$A$1:$D$60,3,FALSE))</f>
        <v>క్రోధి నామ సంవత్సరం</v>
      </c>
      <c r="E182" s="6" t="str">
        <f>VLOOKUP(encoded!C182,ayanam!$A$1:$C$2,3,FALSE)</f>
        <v>ఉత్తరాయణం</v>
      </c>
      <c r="F182" s="6" t="str">
        <f>VLOOKUP(encoded!D182,ruthuvu!$A$1:$C$6,3,FALSE)</f>
        <v>వర్షఋతువు</v>
      </c>
      <c r="G182" s="6" t="str">
        <f>IF(encoded!G182="","",VLOOKUP(encoded!G182,maasam!$A$1:$C$12,3,FALSE))</f>
        <v>భాద్రపదమాసము</v>
      </c>
      <c r="H182" s="6" t="str">
        <f>VLOOKUP(encoded!H182,paksham!$A$1:$C$2,3,FALSE)</f>
        <v>బహుళపక్షం</v>
      </c>
      <c r="I182" s="6" t="str">
        <f>VLOOKUP(encoded!I182,thidhi!$A$1:$C$16,3,FALSE)</f>
        <v>పంచమి</v>
      </c>
      <c r="J182" s="8">
        <f>IF(encoded!J182="","",encoded!J182)</f>
        <v>45556.976157407407</v>
      </c>
      <c r="K182" s="8" t="str">
        <f>IF(encoded!K182="","",encoded!K182)</f>
        <v>2024-09-22 21:21</v>
      </c>
      <c r="L182" s="6" t="str">
        <f>IF(encoded!N182="","",VLOOKUP(encoded!N182,nakshatram!$A$1:$C$27,3,FALSE))</f>
        <v>భరణి</v>
      </c>
      <c r="M182" s="8">
        <f>IF(encoded!O182="","",encoded!O182)</f>
        <v>45556.335185185184</v>
      </c>
      <c r="N182" s="8" t="str">
        <f>IF(encoded!P182="","",encoded!P182)</f>
        <v>2024-09-22 06:32</v>
      </c>
      <c r="O182" s="9" t="str">
        <f>encoded!T182</f>
        <v>05:52:00</v>
      </c>
      <c r="P182" s="9" t="str">
        <f>encoded!U182</f>
        <v>17:57:00</v>
      </c>
    </row>
    <row r="183" spans="1:16" ht="23" customHeight="1" x14ac:dyDescent="0.35">
      <c r="A183" s="7">
        <f>encoded!A183</f>
        <v>45557</v>
      </c>
      <c r="B183" s="6" t="str">
        <f>CHOOSE(encoded!E183,"January","February","March","April","May","June","July","August","September","October","November","December")</f>
        <v>September</v>
      </c>
      <c r="C183" s="6" t="str">
        <f>CHOOSE(encoded!F183,"Sunday","Monday","Tuesday","Wednesday","Thursday","Friday","Saturday")</f>
        <v>Sunday</v>
      </c>
      <c r="D183" s="6" t="str">
        <f>IF(encoded!B183="","",VLOOKUP(encoded!B183,samvathsaram!$A$1:$D$60,3,FALSE))</f>
        <v>క్రోధి నామ సంవత్సరం</v>
      </c>
      <c r="E183" s="6" t="str">
        <f>VLOOKUP(encoded!C183,ayanam!$A$1:$C$2,3,FALSE)</f>
        <v>ఉత్తరాయణం</v>
      </c>
      <c r="F183" s="6" t="str">
        <f>VLOOKUP(encoded!D183,ruthuvu!$A$1:$C$6,3,FALSE)</f>
        <v>వర్షఋతువు</v>
      </c>
      <c r="G183" s="6" t="str">
        <f>IF(encoded!G183="","",VLOOKUP(encoded!G183,maasam!$A$1:$C$12,3,FALSE))</f>
        <v>భాద్రపదమాసము</v>
      </c>
      <c r="H183" s="6" t="str">
        <f>VLOOKUP(encoded!H183,paksham!$A$1:$C$2,3,FALSE)</f>
        <v>బహుళపక్షం</v>
      </c>
      <c r="I183" s="6" t="str">
        <f>VLOOKUP(encoded!I183,thidhi!$A$1:$C$16,3,FALSE)</f>
        <v>పంచమి</v>
      </c>
      <c r="J183" s="8">
        <f>IF(encoded!J183="","",encoded!J183)</f>
        <v>45556.976157407407</v>
      </c>
      <c r="K183" s="8" t="str">
        <f>IF(encoded!K183="","",encoded!K183)</f>
        <v>2024-09-22 21:21</v>
      </c>
      <c r="L183" s="6" t="str">
        <f>IF(encoded!N183="","",VLOOKUP(encoded!N183,nakshatram!$A$1:$C$27,3,FALSE))</f>
        <v>కృత్తిక</v>
      </c>
      <c r="M183" s="8">
        <f>IF(encoded!O183="","",encoded!O183)</f>
        <v>45557.273379629631</v>
      </c>
      <c r="N183" s="8" t="str">
        <f>IF(encoded!P183="","",encoded!P183)</f>
        <v>2024-09-23 05:23</v>
      </c>
      <c r="O183" s="9" t="str">
        <f>encoded!T183</f>
        <v>05:52:00</v>
      </c>
      <c r="P183" s="9" t="str">
        <f>encoded!U183</f>
        <v>17:57:00</v>
      </c>
    </row>
    <row r="184" spans="1:16" ht="23" customHeight="1" x14ac:dyDescent="0.35">
      <c r="A184" s="7">
        <f>encoded!A184</f>
        <v>45558</v>
      </c>
      <c r="B184" s="6" t="str">
        <f>CHOOSE(encoded!E184,"January","February","March","April","May","June","July","August","September","October","November","December")</f>
        <v>September</v>
      </c>
      <c r="C184" s="6" t="str">
        <f>CHOOSE(encoded!F184,"Sunday","Monday","Tuesday","Wednesday","Thursday","Friday","Saturday")</f>
        <v>Monday</v>
      </c>
      <c r="D184" s="6" t="str">
        <f>IF(encoded!B184="","",VLOOKUP(encoded!B184,samvathsaram!$A$1:$D$60,3,FALSE))</f>
        <v>క్రోధి నామ సంవత్సరం</v>
      </c>
      <c r="E184" s="6" t="str">
        <f>VLOOKUP(encoded!C184,ayanam!$A$1:$C$2,3,FALSE)</f>
        <v>ఉత్తరాయణం</v>
      </c>
      <c r="F184" s="6" t="str">
        <f>VLOOKUP(encoded!D184,ruthuvu!$A$1:$C$6,3,FALSE)</f>
        <v>వర్షఋతువు</v>
      </c>
      <c r="G184" s="6" t="str">
        <f>IF(encoded!G184="","",VLOOKUP(encoded!G184,maasam!$A$1:$C$12,3,FALSE))</f>
        <v>భాద్రపదమాసము</v>
      </c>
      <c r="H184" s="6" t="str">
        <f>VLOOKUP(encoded!H184,paksham!$A$1:$C$2,3,FALSE)</f>
        <v>బహుళపక్షం</v>
      </c>
      <c r="I184" s="6" t="str">
        <f>VLOOKUP(encoded!I184,thidhi!$A$1:$C$16,3,FALSE)</f>
        <v>షష్ఠి</v>
      </c>
      <c r="J184" s="8">
        <f>IF(encoded!J184="","",encoded!J184)</f>
        <v>45557.890740740739</v>
      </c>
      <c r="K184" s="8" t="str">
        <f>IF(encoded!K184="","",encoded!K184)</f>
        <v>2024-09-23 19:32</v>
      </c>
      <c r="L184" s="6" t="str">
        <f>IF(encoded!N184="","",VLOOKUP(encoded!N184,nakshatram!$A$1:$C$27,3,FALSE))</f>
        <v>రోహిణి</v>
      </c>
      <c r="M184" s="8">
        <f>IF(encoded!O184="","",encoded!O184)</f>
        <v>45558.225462962968</v>
      </c>
      <c r="N184" s="8" t="str">
        <f>IF(encoded!P184="","",encoded!P184)</f>
        <v>2024-09-24 04:26</v>
      </c>
      <c r="O184" s="9" t="str">
        <f>encoded!T184</f>
        <v>05:52:00</v>
      </c>
      <c r="P184" s="9" t="str">
        <f>encoded!U184</f>
        <v>17:55:00</v>
      </c>
    </row>
    <row r="185" spans="1:16" ht="23" customHeight="1" x14ac:dyDescent="0.35">
      <c r="A185" s="7">
        <f>encoded!A185</f>
        <v>45559</v>
      </c>
      <c r="B185" s="6" t="str">
        <f>CHOOSE(encoded!E185,"January","February","March","April","May","June","July","August","September","October","November","December")</f>
        <v>September</v>
      </c>
      <c r="C185" s="6" t="str">
        <f>CHOOSE(encoded!F185,"Sunday","Monday","Tuesday","Wednesday","Thursday","Friday","Saturday")</f>
        <v>Tuesday</v>
      </c>
      <c r="D185" s="6" t="str">
        <f>IF(encoded!B185="","",VLOOKUP(encoded!B185,samvathsaram!$A$1:$D$60,3,FALSE))</f>
        <v>క్రోధి నామ సంవత్సరం</v>
      </c>
      <c r="E185" s="6" t="str">
        <f>VLOOKUP(encoded!C185,ayanam!$A$1:$C$2,3,FALSE)</f>
        <v>ఉత్తరాయణం</v>
      </c>
      <c r="F185" s="6" t="str">
        <f>VLOOKUP(encoded!D185,ruthuvu!$A$1:$C$6,3,FALSE)</f>
        <v>వర్షఋతువు</v>
      </c>
      <c r="G185" s="6" t="str">
        <f>IF(encoded!G185="","",VLOOKUP(encoded!G185,maasam!$A$1:$C$12,3,FALSE))</f>
        <v>భాద్రపదమాసము</v>
      </c>
      <c r="H185" s="6" t="str">
        <f>VLOOKUP(encoded!H185,paksham!$A$1:$C$2,3,FALSE)</f>
        <v>బహుళపక్షం</v>
      </c>
      <c r="I185" s="6" t="str">
        <f>VLOOKUP(encoded!I185,thidhi!$A$1:$C$16,3,FALSE)</f>
        <v>సప్తమి</v>
      </c>
      <c r="J185" s="8">
        <f>IF(encoded!J185="","",encoded!J185)</f>
        <v>45558.815046296295</v>
      </c>
      <c r="K185" s="8" t="str">
        <f>IF(encoded!K185="","",encoded!K185)</f>
        <v>2024-09-24 18:04</v>
      </c>
      <c r="L185" s="6" t="str">
        <f>IF(encoded!N185="","",VLOOKUP(encoded!N185,nakshatram!$A$1:$C$27,3,FALSE))</f>
        <v>మృగశిర</v>
      </c>
      <c r="M185" s="8">
        <f>IF(encoded!O185="","",encoded!O185)</f>
        <v>45559.185879629629</v>
      </c>
      <c r="N185" s="8" t="str">
        <f>IF(encoded!P185="","",encoded!P185)</f>
        <v>2024-09-25 03:50</v>
      </c>
      <c r="O185" s="9" t="str">
        <f>encoded!T185</f>
        <v>05:52:00</v>
      </c>
      <c r="P185" s="9" t="str">
        <f>encoded!U185</f>
        <v>17:54:00</v>
      </c>
    </row>
    <row r="186" spans="1:16" ht="23" customHeight="1" x14ac:dyDescent="0.35">
      <c r="A186" s="7">
        <f>encoded!A186</f>
        <v>45560</v>
      </c>
      <c r="B186" s="6" t="str">
        <f>CHOOSE(encoded!E186,"January","February","March","April","May","June","July","August","September","October","November","December")</f>
        <v>September</v>
      </c>
      <c r="C186" s="6" t="str">
        <f>CHOOSE(encoded!F186,"Sunday","Monday","Tuesday","Wednesday","Thursday","Friday","Saturday")</f>
        <v>Wednesday</v>
      </c>
      <c r="D186" s="6" t="str">
        <f>IF(encoded!B186="","",VLOOKUP(encoded!B186,samvathsaram!$A$1:$D$60,3,FALSE))</f>
        <v>క్రోధి నామ సంవత్సరం</v>
      </c>
      <c r="E186" s="6" t="str">
        <f>VLOOKUP(encoded!C186,ayanam!$A$1:$C$2,3,FALSE)</f>
        <v>ఉత్తరాయణం</v>
      </c>
      <c r="F186" s="6" t="str">
        <f>VLOOKUP(encoded!D186,ruthuvu!$A$1:$C$6,3,FALSE)</f>
        <v>వర్షఋతువు</v>
      </c>
      <c r="G186" s="6" t="str">
        <f>IF(encoded!G186="","",VLOOKUP(encoded!G186,maasam!$A$1:$C$12,3,FALSE))</f>
        <v>భాద్రపదమాసము</v>
      </c>
      <c r="H186" s="6" t="str">
        <f>VLOOKUP(encoded!H186,paksham!$A$1:$C$2,3,FALSE)</f>
        <v>బహుళపక్షం</v>
      </c>
      <c r="I186" s="6" t="str">
        <f>VLOOKUP(encoded!I186,thidhi!$A$1:$C$16,3,FALSE)</f>
        <v>అష్టమి</v>
      </c>
      <c r="J186" s="8">
        <f>IF(encoded!J186="","",encoded!J186)</f>
        <v>45559.753935185188</v>
      </c>
      <c r="K186" s="8" t="str">
        <f>IF(encoded!K186="","",encoded!K186)</f>
        <v>2024-09-25 17:00</v>
      </c>
      <c r="L186" s="6" t="str">
        <f>IF(encoded!N186="","",VLOOKUP(encoded!N186,nakshatram!$A$1:$C$27,3,FALSE))</f>
        <v>ఆర్ద్ర</v>
      </c>
      <c r="M186" s="8">
        <f>IF(encoded!O186="","",encoded!O186)</f>
        <v>45560.160879629628</v>
      </c>
      <c r="N186" s="8" t="str">
        <f>IF(encoded!P186="","",encoded!P186)</f>
        <v>2024-09-26 03:40</v>
      </c>
      <c r="O186" s="9" t="str">
        <f>encoded!T186</f>
        <v>05:52:00</v>
      </c>
      <c r="P186" s="9" t="str">
        <f>encoded!U186</f>
        <v>17:53:00</v>
      </c>
    </row>
    <row r="187" spans="1:16" ht="23" customHeight="1" x14ac:dyDescent="0.35">
      <c r="A187" s="7">
        <f>encoded!A187</f>
        <v>45561</v>
      </c>
      <c r="B187" s="6" t="str">
        <f>CHOOSE(encoded!E187,"January","February","March","April","May","June","July","August","September","October","November","December")</f>
        <v>September</v>
      </c>
      <c r="C187" s="6" t="str">
        <f>CHOOSE(encoded!F187,"Sunday","Monday","Tuesday","Wednesday","Thursday","Friday","Saturday")</f>
        <v>Thursday</v>
      </c>
      <c r="D187" s="6" t="str">
        <f>IF(encoded!B187="","",VLOOKUP(encoded!B187,samvathsaram!$A$1:$D$60,3,FALSE))</f>
        <v>క్రోధి నామ సంవత్సరం</v>
      </c>
      <c r="E187" s="6" t="str">
        <f>VLOOKUP(encoded!C187,ayanam!$A$1:$C$2,3,FALSE)</f>
        <v>ఉత్తరాయణం</v>
      </c>
      <c r="F187" s="6" t="str">
        <f>VLOOKUP(encoded!D187,ruthuvu!$A$1:$C$6,3,FALSE)</f>
        <v>వర్షఋతువు</v>
      </c>
      <c r="G187" s="6" t="str">
        <f>IF(encoded!G187="","",VLOOKUP(encoded!G187,maasam!$A$1:$C$12,3,FALSE))</f>
        <v>భాద్రపదమాసము</v>
      </c>
      <c r="H187" s="6" t="str">
        <f>VLOOKUP(encoded!H187,paksham!$A$1:$C$2,3,FALSE)</f>
        <v>బహుళపక్షం</v>
      </c>
      <c r="I187" s="6" t="str">
        <f>VLOOKUP(encoded!I187,thidhi!$A$1:$C$16,3,FALSE)</f>
        <v>నవమి</v>
      </c>
      <c r="J187" s="8">
        <f>IF(encoded!J187="","",encoded!J187)</f>
        <v>45560.709490740745</v>
      </c>
      <c r="K187" s="8" t="str">
        <f>IF(encoded!K187="","",encoded!K187)</f>
        <v>2024-09-26 16:25</v>
      </c>
      <c r="L187" s="6" t="str">
        <f>IF(encoded!N187="","",VLOOKUP(encoded!N187,nakshatram!$A$1:$C$27,3,FALSE))</f>
        <v>పునర్వసు</v>
      </c>
      <c r="M187" s="8">
        <f>IF(encoded!O187="","",encoded!O187)</f>
        <v>45561.15393518519</v>
      </c>
      <c r="N187" s="8" t="str">
        <f>IF(encoded!P187="","",encoded!P187)</f>
        <v>2024-09-27 03:59</v>
      </c>
      <c r="O187" s="9" t="str">
        <f>encoded!T187</f>
        <v>05:53:00</v>
      </c>
      <c r="P187" s="9" t="str">
        <f>encoded!U187</f>
        <v>17:53:00</v>
      </c>
    </row>
    <row r="188" spans="1:16" ht="23" customHeight="1" x14ac:dyDescent="0.35">
      <c r="A188" s="7">
        <f>encoded!A188</f>
        <v>45562</v>
      </c>
      <c r="B188" s="6" t="str">
        <f>CHOOSE(encoded!E188,"January","February","March","April","May","June","July","August","September","October","November","December")</f>
        <v>September</v>
      </c>
      <c r="C188" s="6" t="str">
        <f>CHOOSE(encoded!F188,"Sunday","Monday","Tuesday","Wednesday","Thursday","Friday","Saturday")</f>
        <v>Friday</v>
      </c>
      <c r="D188" s="6" t="str">
        <f>IF(encoded!B188="","",VLOOKUP(encoded!B188,samvathsaram!$A$1:$D$60,3,FALSE))</f>
        <v>క్రోధి నామ సంవత్సరం</v>
      </c>
      <c r="E188" s="6" t="str">
        <f>VLOOKUP(encoded!C188,ayanam!$A$1:$C$2,3,FALSE)</f>
        <v>ఉత్తరాయణం</v>
      </c>
      <c r="F188" s="6" t="str">
        <f>VLOOKUP(encoded!D188,ruthuvu!$A$1:$C$6,3,FALSE)</f>
        <v>వర్షఋతువు</v>
      </c>
      <c r="G188" s="6" t="str">
        <f>IF(encoded!G188="","",VLOOKUP(encoded!G188,maasam!$A$1:$C$12,3,FALSE))</f>
        <v>భాద్రపదమాసము</v>
      </c>
      <c r="H188" s="6" t="str">
        <f>VLOOKUP(encoded!H188,paksham!$A$1:$C$2,3,FALSE)</f>
        <v>బహుళపక్షం</v>
      </c>
      <c r="I188" s="6" t="str">
        <f>VLOOKUP(encoded!I188,thidhi!$A$1:$C$16,3,FALSE)</f>
        <v>దశమి</v>
      </c>
      <c r="J188" s="8">
        <f>IF(encoded!J188="","",encoded!J188)</f>
        <v>45561.68518518519</v>
      </c>
      <c r="K188" s="8" t="str">
        <f>IF(encoded!K188="","",encoded!K188)</f>
        <v>2024-09-27 16:19</v>
      </c>
      <c r="L188" s="6" t="str">
        <f>IF(encoded!N188="","",VLOOKUP(encoded!N188,nakshatram!$A$1:$C$27,3,FALSE))</f>
        <v>పుష్యమి</v>
      </c>
      <c r="M188" s="8">
        <f>IF(encoded!O188="","",encoded!O188)</f>
        <v>45562.167129629634</v>
      </c>
      <c r="N188" s="8" t="str">
        <f>IF(encoded!P188="","",encoded!P188)</f>
        <v>2024-09-28 04:46</v>
      </c>
      <c r="O188" s="9" t="str">
        <f>encoded!T188</f>
        <v>05:53:00</v>
      </c>
      <c r="P188" s="9" t="str">
        <f>encoded!U188</f>
        <v>17:52:00</v>
      </c>
    </row>
    <row r="189" spans="1:16" ht="23" customHeight="1" x14ac:dyDescent="0.35">
      <c r="A189" s="7">
        <f>encoded!A189</f>
        <v>45563</v>
      </c>
      <c r="B189" s="6" t="str">
        <f>CHOOSE(encoded!E189,"January","February","March","April","May","June","July","August","September","October","November","December")</f>
        <v>September</v>
      </c>
      <c r="C189" s="6" t="str">
        <f>CHOOSE(encoded!F189,"Sunday","Monday","Tuesday","Wednesday","Thursday","Friday","Saturday")</f>
        <v>Saturday</v>
      </c>
      <c r="D189" s="6" t="str">
        <f>IF(encoded!B189="","",VLOOKUP(encoded!B189,samvathsaram!$A$1:$D$60,3,FALSE))</f>
        <v>క్రోధి నామ సంవత్సరం</v>
      </c>
      <c r="E189" s="6" t="str">
        <f>VLOOKUP(encoded!C189,ayanam!$A$1:$C$2,3,FALSE)</f>
        <v>ఉత్తరాయణం</v>
      </c>
      <c r="F189" s="6" t="str">
        <f>VLOOKUP(encoded!D189,ruthuvu!$A$1:$C$6,3,FALSE)</f>
        <v>వర్షఋతువు</v>
      </c>
      <c r="G189" s="6" t="str">
        <f>IF(encoded!G189="","",VLOOKUP(encoded!G189,maasam!$A$1:$C$12,3,FALSE))</f>
        <v>భాద్రపదమాసము</v>
      </c>
      <c r="H189" s="6" t="str">
        <f>VLOOKUP(encoded!H189,paksham!$A$1:$C$2,3,FALSE)</f>
        <v>బహుళపక్షం</v>
      </c>
      <c r="I189" s="6" t="str">
        <f>VLOOKUP(encoded!I189,thidhi!$A$1:$C$16,3,FALSE)</f>
        <v>ఏకాదశి</v>
      </c>
      <c r="J189" s="8">
        <f>IF(encoded!J189="","",encoded!J189)</f>
        <v>45562.681018518517</v>
      </c>
      <c r="K189" s="8" t="str">
        <f>IF(encoded!K189="","",encoded!K189)</f>
        <v>2024-09-28 16:43</v>
      </c>
      <c r="L189" s="6" t="str">
        <f>IF(encoded!N189="","",VLOOKUP(encoded!N189,nakshatram!$A$1:$C$27,3,FALSE))</f>
        <v>ఆశ్రేష</v>
      </c>
      <c r="M189" s="8">
        <f>IF(encoded!O189="","",encoded!O189)</f>
        <v>45563.19976851852</v>
      </c>
      <c r="N189" s="8" t="str">
        <f>IF(encoded!P189="","",encoded!P189)</f>
        <v/>
      </c>
      <c r="O189" s="9" t="str">
        <f>encoded!T189</f>
        <v>05:53:00</v>
      </c>
      <c r="P189" s="9" t="str">
        <f>encoded!U189</f>
        <v>17:51:00</v>
      </c>
    </row>
    <row r="190" spans="1:16" ht="23" customHeight="1" x14ac:dyDescent="0.35">
      <c r="A190" s="7">
        <f>encoded!A190</f>
        <v>45564</v>
      </c>
      <c r="B190" s="6" t="str">
        <f>CHOOSE(encoded!E190,"January","February","March","April","May","June","July","August","September","October","November","December")</f>
        <v>September</v>
      </c>
      <c r="C190" s="6" t="str">
        <f>CHOOSE(encoded!F190,"Sunday","Monday","Tuesday","Wednesday","Thursday","Friday","Saturday")</f>
        <v>Sunday</v>
      </c>
      <c r="D190" s="6" t="str">
        <f>IF(encoded!B190="","",VLOOKUP(encoded!B190,samvathsaram!$A$1:$D$60,3,FALSE))</f>
        <v>క్రోధి నామ సంవత్సరం</v>
      </c>
      <c r="E190" s="6" t="str">
        <f>VLOOKUP(encoded!C190,ayanam!$A$1:$C$2,3,FALSE)</f>
        <v>ఉత్తరాయణం</v>
      </c>
      <c r="F190" s="6" t="str">
        <f>VLOOKUP(encoded!D190,ruthuvu!$A$1:$C$6,3,FALSE)</f>
        <v>వర్షఋతువు</v>
      </c>
      <c r="G190" s="6" t="str">
        <f>IF(encoded!G190="","",VLOOKUP(encoded!G190,maasam!$A$1:$C$12,3,FALSE))</f>
        <v>భాద్రపదమాసము</v>
      </c>
      <c r="H190" s="6" t="str">
        <f>VLOOKUP(encoded!H190,paksham!$A$1:$C$2,3,FALSE)</f>
        <v>బహుళపక్షం</v>
      </c>
      <c r="I190" s="6" t="str">
        <f>VLOOKUP(encoded!I190,thidhi!$A$1:$C$16,3,FALSE)</f>
        <v>ద్వాదశి</v>
      </c>
      <c r="J190" s="8">
        <f>IF(encoded!J190="","",encoded!J190)</f>
        <v>45563.697685185187</v>
      </c>
      <c r="K190" s="8" t="str">
        <f>IF(encoded!K190="","",encoded!K190)</f>
        <v>2024-09-29 17:37</v>
      </c>
      <c r="L190" s="6" t="str">
        <f>IF(encoded!N190="","",VLOOKUP(encoded!N190,nakshatram!$A$1:$C$27,3,FALSE))</f>
        <v>ఆశ్రేష</v>
      </c>
      <c r="M190" s="8" t="str">
        <f>IF(encoded!O190="","",encoded!O190)</f>
        <v/>
      </c>
      <c r="N190" s="8" t="str">
        <f>IF(encoded!P190="","",encoded!P190)</f>
        <v>2024-09-29 05:55</v>
      </c>
      <c r="O190" s="9" t="str">
        <f>encoded!T190</f>
        <v>05:53:00</v>
      </c>
      <c r="P190" s="9" t="str">
        <f>encoded!U190</f>
        <v>17:51:00</v>
      </c>
    </row>
    <row r="191" spans="1:16" ht="23" customHeight="1" x14ac:dyDescent="0.35">
      <c r="A191" s="7">
        <f>encoded!A191</f>
        <v>45565</v>
      </c>
      <c r="B191" s="6" t="str">
        <f>CHOOSE(encoded!E191,"January","February","March","April","May","June","July","August","September","October","November","December")</f>
        <v>September</v>
      </c>
      <c r="C191" s="6" t="str">
        <f>CHOOSE(encoded!F191,"Sunday","Monday","Tuesday","Wednesday","Thursday","Friday","Saturday")</f>
        <v>Monday</v>
      </c>
      <c r="D191" s="6" t="str">
        <f>IF(encoded!B191="","",VLOOKUP(encoded!B191,samvathsaram!$A$1:$D$60,3,FALSE))</f>
        <v>క్రోధి నామ సంవత్సరం</v>
      </c>
      <c r="E191" s="6" t="str">
        <f>VLOOKUP(encoded!C191,ayanam!$A$1:$C$2,3,FALSE)</f>
        <v>ఉత్తరాయణం</v>
      </c>
      <c r="F191" s="6" t="str">
        <f>VLOOKUP(encoded!D191,ruthuvu!$A$1:$C$6,3,FALSE)</f>
        <v>వర్షఋతువు</v>
      </c>
      <c r="G191" s="6" t="str">
        <f>IF(encoded!G191="","",VLOOKUP(encoded!G191,maasam!$A$1:$C$12,3,FALSE))</f>
        <v>భాద్రపదమాసము</v>
      </c>
      <c r="H191" s="6" t="str">
        <f>VLOOKUP(encoded!H191,paksham!$A$1:$C$2,3,FALSE)</f>
        <v>బహుళపక్షం</v>
      </c>
      <c r="I191" s="6" t="str">
        <f>VLOOKUP(encoded!I191,thidhi!$A$1:$C$16,3,FALSE)</f>
        <v>త్రయోదశి</v>
      </c>
      <c r="J191" s="8">
        <f>IF(encoded!J191="","",encoded!J191)</f>
        <v>45564.735185185185</v>
      </c>
      <c r="K191" s="8" t="str">
        <f>IF(encoded!K191="","",encoded!K191)</f>
        <v>2024-09-30 19:00</v>
      </c>
      <c r="L191" s="6" t="str">
        <f>IF(encoded!N191="","",VLOOKUP(encoded!N191,nakshatram!$A$1:$C$27,3,FALSE))</f>
        <v>మఘ</v>
      </c>
      <c r="M191" s="8">
        <f>IF(encoded!O191="","",encoded!O191)</f>
        <v>45564.24768518519</v>
      </c>
      <c r="N191" s="8" t="str">
        <f>IF(encoded!P191="","",encoded!P191)</f>
        <v>2024-09-30 07:43</v>
      </c>
      <c r="O191" s="9" t="str">
        <f>encoded!T191</f>
        <v>05:53:00</v>
      </c>
      <c r="P191" s="9" t="str">
        <f>encoded!U191</f>
        <v>17:49:00</v>
      </c>
    </row>
    <row r="192" spans="1:16" ht="23" customHeight="1" x14ac:dyDescent="0.35">
      <c r="A192" s="7">
        <f>encoded!A192</f>
        <v>45566</v>
      </c>
      <c r="B192" s="6" t="str">
        <f>CHOOSE(encoded!E192,"January","February","March","April","May","June","July","August","September","October","November","December")</f>
        <v>October</v>
      </c>
      <c r="C192" s="6" t="str">
        <f>CHOOSE(encoded!F192,"Sunday","Monday","Tuesday","Wednesday","Thursday","Friday","Saturday")</f>
        <v>Tuesday</v>
      </c>
      <c r="D192" s="6" t="str">
        <f>IF(encoded!B192="","",VLOOKUP(encoded!B192,samvathsaram!$A$1:$D$60,3,FALSE))</f>
        <v>క్రోధి నామ సంవత్సరం</v>
      </c>
      <c r="E192" s="6" t="str">
        <f>VLOOKUP(encoded!C192,ayanam!$A$1:$C$2,3,FALSE)</f>
        <v>ఉత్తరాయణం</v>
      </c>
      <c r="F192" s="6" t="str">
        <f>VLOOKUP(encoded!D192,ruthuvu!$A$1:$C$6,3,FALSE)</f>
        <v>వర్షఋతువు</v>
      </c>
      <c r="G192" s="6" t="str">
        <f>IF(encoded!G192="","",VLOOKUP(encoded!G192,maasam!$A$1:$C$12,3,FALSE))</f>
        <v>భాద్రపదమాసము</v>
      </c>
      <c r="H192" s="6" t="str">
        <f>VLOOKUP(encoded!H192,paksham!$A$1:$C$2,3,FALSE)</f>
        <v>బహుళపక్షం</v>
      </c>
      <c r="I192" s="6" t="str">
        <f>VLOOKUP(encoded!I192,thidhi!$A$1:$C$16,3,FALSE)</f>
        <v>చతుర్దశి</v>
      </c>
      <c r="J192" s="8">
        <f>IF(encoded!J192="","",encoded!J192)</f>
        <v>45565.792824074073</v>
      </c>
      <c r="K192" s="8" t="str">
        <f>IF(encoded!K192="","",encoded!K192)</f>
        <v>2024-10-01 20:49</v>
      </c>
      <c r="L192" s="6" t="str">
        <f>IF(encoded!N192="","",VLOOKUP(encoded!N192,nakshatram!$A$1:$C$27,3,FALSE))</f>
        <v>పుబ్బ</v>
      </c>
      <c r="M192" s="8">
        <f>IF(encoded!O192="","",encoded!O192)</f>
        <v>45565.322685185187</v>
      </c>
      <c r="N192" s="8" t="str">
        <f>IF(encoded!P192="","",encoded!P192)</f>
        <v>2024-10-01 09:59</v>
      </c>
      <c r="O192" s="9" t="str">
        <f>encoded!T192</f>
        <v>05:53:00</v>
      </c>
      <c r="P192" s="9" t="str">
        <f>encoded!U192</f>
        <v>17:49:00</v>
      </c>
    </row>
    <row r="193" spans="1:16" ht="23" customHeight="1" x14ac:dyDescent="0.35">
      <c r="A193" s="7">
        <f>encoded!A193</f>
        <v>45567</v>
      </c>
      <c r="B193" s="6" t="str">
        <f>CHOOSE(encoded!E193,"January","February","March","April","May","June","July","August","September","October","November","December")</f>
        <v>October</v>
      </c>
      <c r="C193" s="6" t="str">
        <f>CHOOSE(encoded!F193,"Sunday","Monday","Tuesday","Wednesday","Thursday","Friday","Saturday")</f>
        <v>Wednesday</v>
      </c>
      <c r="D193" s="6" t="str">
        <f>IF(encoded!B193="","",VLOOKUP(encoded!B193,samvathsaram!$A$1:$D$60,3,FALSE))</f>
        <v>క్రోధి నామ సంవత్సరం</v>
      </c>
      <c r="E193" s="6" t="str">
        <f>VLOOKUP(encoded!C193,ayanam!$A$1:$C$2,3,FALSE)</f>
        <v>ఉత్తరాయణం</v>
      </c>
      <c r="F193" s="6" t="str">
        <f>VLOOKUP(encoded!D193,ruthuvu!$A$1:$C$6,3,FALSE)</f>
        <v>వర్షఋతువు</v>
      </c>
      <c r="G193" s="6" t="str">
        <f>IF(encoded!G193="","",VLOOKUP(encoded!G193,maasam!$A$1:$C$12,3,FALSE))</f>
        <v>భాద్రపదమాసము</v>
      </c>
      <c r="H193" s="6" t="str">
        <f>VLOOKUP(encoded!H193,paksham!$A$1:$C$2,3,FALSE)</f>
        <v>బహుళపక్షం</v>
      </c>
      <c r="I193" s="6" t="str">
        <f>VLOOKUP(encoded!I193,thidhi!$A$1:$C$16,3,FALSE)</f>
        <v>అమావాస్య</v>
      </c>
      <c r="J193" s="8">
        <f>IF(encoded!J193="","",encoded!J193)</f>
        <v>45566.868518518517</v>
      </c>
      <c r="K193" s="8" t="str">
        <f>IF(encoded!K193="","",encoded!K193)</f>
        <v>2024-10-02 22:44</v>
      </c>
      <c r="L193" s="6" t="str">
        <f>IF(encoded!N193="","",VLOOKUP(encoded!N193,nakshatram!$A$1:$C$27,3,FALSE))</f>
        <v>ఉత్తర</v>
      </c>
      <c r="M193" s="8">
        <f>IF(encoded!O193="","",encoded!O193)</f>
        <v>45566.417129629634</v>
      </c>
      <c r="N193" s="8" t="str">
        <f>IF(encoded!P193="","",encoded!P193)</f>
        <v>2024-10-02 12:22</v>
      </c>
      <c r="O193" s="9" t="str">
        <f>encoded!T193</f>
        <v>05:54:00</v>
      </c>
      <c r="P193" s="9" t="str">
        <f>encoded!U193</f>
        <v>17:48:00</v>
      </c>
    </row>
    <row r="194" spans="1:16" ht="23" customHeight="1" x14ac:dyDescent="0.35">
      <c r="A194" s="7">
        <f>encoded!A194</f>
        <v>45568</v>
      </c>
      <c r="B194" s="6" t="str">
        <f>CHOOSE(encoded!E194,"January","February","March","April","May","June","July","August","September","October","November","December")</f>
        <v>October</v>
      </c>
      <c r="C194" s="6" t="str">
        <f>CHOOSE(encoded!F194,"Sunday","Monday","Tuesday","Wednesday","Thursday","Friday","Saturday")</f>
        <v>Thursday</v>
      </c>
      <c r="D194" s="6" t="str">
        <f>IF(encoded!B194="","",VLOOKUP(encoded!B194,samvathsaram!$A$1:$D$60,3,FALSE))</f>
        <v>క్రోధి నామ సంవత్సరం</v>
      </c>
      <c r="E194" s="6" t="str">
        <f>VLOOKUP(encoded!C194,ayanam!$A$1:$C$2,3,FALSE)</f>
        <v>ఉత్తరాయణం</v>
      </c>
      <c r="F194" s="6" t="str">
        <f>VLOOKUP(encoded!D194,ruthuvu!$A$1:$C$6,3,FALSE)</f>
        <v>శరదృతువు</v>
      </c>
      <c r="G194" s="6" t="str">
        <f>IF(encoded!G194="","",VLOOKUP(encoded!G194,maasam!$A$1:$C$12,3,FALSE))</f>
        <v>ఆశ్వయుజమాసము</v>
      </c>
      <c r="H194" s="6" t="str">
        <f>VLOOKUP(encoded!H194,paksham!$A$1:$C$2,3,FALSE)</f>
        <v>శుక్లపక్షం</v>
      </c>
      <c r="I194" s="6" t="str">
        <f>VLOOKUP(encoded!I194,thidhi!$A$1:$C$16,3,FALSE)</f>
        <v>పాడ్యమి</v>
      </c>
      <c r="J194" s="8">
        <f>IF(encoded!J194="","",encoded!J194)</f>
        <v>45567.948379629634</v>
      </c>
      <c r="K194" s="8" t="str">
        <f>IF(encoded!K194="","",encoded!K194)</f>
        <v>2024-10-04 00:47</v>
      </c>
      <c r="L194" s="6" t="str">
        <f>IF(encoded!N194="","",VLOOKUP(encoded!N194,nakshatram!$A$1:$C$27,3,FALSE))</f>
        <v>హస్త</v>
      </c>
      <c r="M194" s="8">
        <f>IF(encoded!O194="","",encoded!O194)</f>
        <v>45567.516435185185</v>
      </c>
      <c r="N194" s="8" t="str">
        <f>IF(encoded!P194="","",encoded!P194)</f>
        <v>2024-10-03 14:57</v>
      </c>
      <c r="O194" s="9" t="str">
        <f>encoded!T194</f>
        <v>05:54:00</v>
      </c>
      <c r="P194" s="9" t="str">
        <f>encoded!U194</f>
        <v>17:47:00</v>
      </c>
    </row>
    <row r="195" spans="1:16" ht="23" customHeight="1" x14ac:dyDescent="0.35">
      <c r="A195" s="7">
        <f>encoded!A195</f>
        <v>45569</v>
      </c>
      <c r="B195" s="6" t="str">
        <f>CHOOSE(encoded!E195,"January","February","March","April","May","June","July","August","September","October","November","December")</f>
        <v>October</v>
      </c>
      <c r="C195" s="6" t="str">
        <f>CHOOSE(encoded!F195,"Sunday","Monday","Tuesday","Wednesday","Thursday","Friday","Saturday")</f>
        <v>Friday</v>
      </c>
      <c r="D195" s="6" t="str">
        <f>IF(encoded!B195="","",VLOOKUP(encoded!B195,samvathsaram!$A$1:$D$60,3,FALSE))</f>
        <v>క్రోధి నామ సంవత్సరం</v>
      </c>
      <c r="E195" s="6" t="str">
        <f>VLOOKUP(encoded!C195,ayanam!$A$1:$C$2,3,FALSE)</f>
        <v>ఉత్తరాయణం</v>
      </c>
      <c r="F195" s="6" t="str">
        <f>VLOOKUP(encoded!D195,ruthuvu!$A$1:$C$6,3,FALSE)</f>
        <v>శరదృతువు</v>
      </c>
      <c r="G195" s="6" t="str">
        <f>IF(encoded!G195="","",VLOOKUP(encoded!G195,maasam!$A$1:$C$12,3,FALSE))</f>
        <v>ఆశ్వయుజమాసము</v>
      </c>
      <c r="H195" s="6" t="str">
        <f>VLOOKUP(encoded!H195,paksham!$A$1:$C$2,3,FALSE)</f>
        <v>శుక్లపక్షం</v>
      </c>
      <c r="I195" s="6" t="str">
        <f>VLOOKUP(encoded!I195,thidhi!$A$1:$C$16,3,FALSE)</f>
        <v>విదియ</v>
      </c>
      <c r="J195" s="8">
        <f>IF(encoded!J195="","",encoded!J195)</f>
        <v>45569.033796296295</v>
      </c>
      <c r="K195" s="8" t="str">
        <f>IF(encoded!K195="","",encoded!K195)</f>
        <v>2024-10-05 02:47</v>
      </c>
      <c r="L195" s="6" t="str">
        <f>IF(encoded!N195="","",VLOOKUP(encoded!N195,nakshatram!$A$1:$C$27,3,FALSE))</f>
        <v>చిత్ర</v>
      </c>
      <c r="M195" s="8">
        <f>IF(encoded!O195="","",encoded!O195)</f>
        <v>45568.624074074076</v>
      </c>
      <c r="N195" s="8" t="str">
        <f>IF(encoded!P195="","",encoded!P195)</f>
        <v>2024-10-04 17:31</v>
      </c>
      <c r="O195" s="9" t="str">
        <f>encoded!T195</f>
        <v>05:54:00</v>
      </c>
      <c r="P195" s="9" t="str">
        <f>encoded!U195</f>
        <v>17:46:00</v>
      </c>
    </row>
    <row r="196" spans="1:16" ht="23" customHeight="1" x14ac:dyDescent="0.35">
      <c r="A196" s="7">
        <f>encoded!A196</f>
        <v>45570</v>
      </c>
      <c r="B196" s="6" t="str">
        <f>CHOOSE(encoded!E196,"January","February","March","April","May","June","July","August","September","October","November","December")</f>
        <v>October</v>
      </c>
      <c r="C196" s="6" t="str">
        <f>CHOOSE(encoded!F196,"Sunday","Monday","Tuesday","Wednesday","Thursday","Friday","Saturday")</f>
        <v>Saturday</v>
      </c>
      <c r="D196" s="6" t="str">
        <f>IF(encoded!B196="","",VLOOKUP(encoded!B196,samvathsaram!$A$1:$D$60,3,FALSE))</f>
        <v>క్రోధి నామ సంవత్సరం</v>
      </c>
      <c r="E196" s="6" t="str">
        <f>VLOOKUP(encoded!C196,ayanam!$A$1:$C$2,3,FALSE)</f>
        <v>ఉత్తరాయణం</v>
      </c>
      <c r="F196" s="6" t="str">
        <f>VLOOKUP(encoded!D196,ruthuvu!$A$1:$C$6,3,FALSE)</f>
        <v>శరదృతువు</v>
      </c>
      <c r="G196" s="6" t="str">
        <f>IF(encoded!G196="","",VLOOKUP(encoded!G196,maasam!$A$1:$C$12,3,FALSE))</f>
        <v>ఆశ్వయుజమాసము</v>
      </c>
      <c r="H196" s="6" t="str">
        <f>VLOOKUP(encoded!H196,paksham!$A$1:$C$2,3,FALSE)</f>
        <v>శుక్లపక్షం</v>
      </c>
      <c r="I196" s="6" t="str">
        <f>VLOOKUP(encoded!I196,thidhi!$A$1:$C$16,3,FALSE)</f>
        <v>తదియ</v>
      </c>
      <c r="J196" s="8">
        <f>IF(encoded!J196="","",encoded!J196)</f>
        <v>45570.117129629631</v>
      </c>
      <c r="K196" s="8" t="str">
        <f>IF(encoded!K196="","",encoded!K196)</f>
        <v>2024-10-06 04:32</v>
      </c>
      <c r="L196" s="6" t="str">
        <f>IF(encoded!N196="","",VLOOKUP(encoded!N196,nakshatram!$A$1:$C$27,3,FALSE))</f>
        <v>స్వాతి</v>
      </c>
      <c r="M196" s="8">
        <f>IF(encoded!O196="","",encoded!O196)</f>
        <v>45569.73101851852</v>
      </c>
      <c r="N196" s="8" t="str">
        <f>IF(encoded!P196="","",encoded!P196)</f>
        <v>2024-10-05 19:53</v>
      </c>
      <c r="O196" s="9" t="str">
        <f>encoded!T196</f>
        <v>05:54:00</v>
      </c>
      <c r="P196" s="9" t="str">
        <f>encoded!U196</f>
        <v>17:46:00</v>
      </c>
    </row>
    <row r="197" spans="1:16" ht="23" customHeight="1" x14ac:dyDescent="0.35">
      <c r="A197" s="7">
        <f>encoded!A197</f>
        <v>45571</v>
      </c>
      <c r="B197" s="6" t="str">
        <f>CHOOSE(encoded!E197,"January","February","March","April","May","June","July","August","September","October","November","December")</f>
        <v>October</v>
      </c>
      <c r="C197" s="6" t="str">
        <f>CHOOSE(encoded!F197,"Sunday","Monday","Tuesday","Wednesday","Thursday","Friday","Saturday")</f>
        <v>Sunday</v>
      </c>
      <c r="D197" s="6" t="str">
        <f>IF(encoded!B197="","",VLOOKUP(encoded!B197,samvathsaram!$A$1:$D$60,3,FALSE))</f>
        <v>క్రోధి నామ సంవత్సరం</v>
      </c>
      <c r="E197" s="6" t="str">
        <f>VLOOKUP(encoded!C197,ayanam!$A$1:$C$2,3,FALSE)</f>
        <v>ఉత్తరాయణం</v>
      </c>
      <c r="F197" s="6" t="str">
        <f>VLOOKUP(encoded!D197,ruthuvu!$A$1:$C$6,3,FALSE)</f>
        <v>శరదృతువు</v>
      </c>
      <c r="G197" s="6" t="str">
        <f>IF(encoded!G197="","",VLOOKUP(encoded!G197,maasam!$A$1:$C$12,3,FALSE))</f>
        <v>ఆశ్వయుజమాసము</v>
      </c>
      <c r="H197" s="6" t="str">
        <f>VLOOKUP(encoded!H197,paksham!$A$1:$C$2,3,FALSE)</f>
        <v>శుక్లపక్షం</v>
      </c>
      <c r="I197" s="6" t="str">
        <f>VLOOKUP(encoded!I197,thidhi!$A$1:$C$16,3,FALSE)</f>
        <v>చవితి</v>
      </c>
      <c r="J197" s="8">
        <f>IF(encoded!J197="","",encoded!J197)</f>
        <v>45571.190046296295</v>
      </c>
      <c r="K197" s="8" t="str">
        <f>IF(encoded!K197="","",encoded!K197)</f>
        <v/>
      </c>
      <c r="L197" s="6" t="str">
        <f>IF(encoded!N197="","",VLOOKUP(encoded!N197,nakshatram!$A$1:$C$27,3,FALSE))</f>
        <v>విశాఖ</v>
      </c>
      <c r="M197" s="8">
        <f>IF(encoded!O197="","",encoded!O197)</f>
        <v>45570.829629629632</v>
      </c>
      <c r="N197" s="8" t="str">
        <f>IF(encoded!P197="","",encoded!P197)</f>
        <v>2024-10-06 21:58</v>
      </c>
      <c r="O197" s="9" t="str">
        <f>encoded!T197</f>
        <v>05:54:00</v>
      </c>
      <c r="P197" s="9" t="str">
        <f>encoded!U197</f>
        <v>17:45:00</v>
      </c>
    </row>
    <row r="198" spans="1:16" ht="23" customHeight="1" x14ac:dyDescent="0.35">
      <c r="A198" s="7">
        <f>encoded!A198</f>
        <v>45572</v>
      </c>
      <c r="B198" s="6" t="str">
        <f>CHOOSE(encoded!E198,"January","February","March","April","May","June","July","August","September","October","November","December")</f>
        <v>October</v>
      </c>
      <c r="C198" s="6" t="str">
        <f>CHOOSE(encoded!F198,"Sunday","Monday","Tuesday","Wednesday","Thursday","Friday","Saturday")</f>
        <v>Monday</v>
      </c>
      <c r="D198" s="6" t="str">
        <f>IF(encoded!B198="","",VLOOKUP(encoded!B198,samvathsaram!$A$1:$D$60,3,FALSE))</f>
        <v>క్రోధి నామ సంవత్సరం</v>
      </c>
      <c r="E198" s="6" t="str">
        <f>VLOOKUP(encoded!C198,ayanam!$A$1:$C$2,3,FALSE)</f>
        <v>ఉత్తరాయణం</v>
      </c>
      <c r="F198" s="6" t="str">
        <f>VLOOKUP(encoded!D198,ruthuvu!$A$1:$C$6,3,FALSE)</f>
        <v>శరదృతువు</v>
      </c>
      <c r="G198" s="6" t="str">
        <f>IF(encoded!G198="","",VLOOKUP(encoded!G198,maasam!$A$1:$C$12,3,FALSE))</f>
        <v>ఆశ్వయుజమాసము</v>
      </c>
      <c r="H198" s="6" t="str">
        <f>VLOOKUP(encoded!H198,paksham!$A$1:$C$2,3,FALSE)</f>
        <v>శుక్లపక్షం</v>
      </c>
      <c r="I198" s="6" t="str">
        <f>VLOOKUP(encoded!I198,thidhi!$A$1:$C$16,3,FALSE)</f>
        <v>చవితి</v>
      </c>
      <c r="J198" s="8" t="str">
        <f>IF(encoded!J198="","",encoded!J198)</f>
        <v/>
      </c>
      <c r="K198" s="8" t="str">
        <f>IF(encoded!K198="","",encoded!K198)</f>
        <v>2024-10-07 06:01</v>
      </c>
      <c r="L198" s="6" t="str">
        <f>IF(encoded!N198="","",VLOOKUP(encoded!N198,nakshatram!$A$1:$C$27,3,FALSE))</f>
        <v>అనూరాధ</v>
      </c>
      <c r="M198" s="8">
        <f>IF(encoded!O198="","",encoded!O198)</f>
        <v>45571.916435185187</v>
      </c>
      <c r="N198" s="8" t="str">
        <f>IF(encoded!P198="","",encoded!P198)</f>
        <v>2024-10-07 23:36</v>
      </c>
      <c r="O198" s="9" t="str">
        <f>encoded!T198</f>
        <v>05:54:00</v>
      </c>
      <c r="P198" s="9" t="str">
        <f>encoded!U198</f>
        <v>17:45:00</v>
      </c>
    </row>
    <row r="199" spans="1:16" ht="23" customHeight="1" x14ac:dyDescent="0.35">
      <c r="A199" s="7">
        <f>encoded!A199</f>
        <v>45573</v>
      </c>
      <c r="B199" s="6" t="str">
        <f>CHOOSE(encoded!E199,"January","February","March","April","May","June","July","August","September","October","November","December")</f>
        <v>October</v>
      </c>
      <c r="C199" s="6" t="str">
        <f>CHOOSE(encoded!F199,"Sunday","Monday","Tuesday","Wednesday","Thursday","Friday","Saturday")</f>
        <v>Tuesday</v>
      </c>
      <c r="D199" s="6" t="str">
        <f>IF(encoded!B199="","",VLOOKUP(encoded!B199,samvathsaram!$A$1:$D$60,3,FALSE))</f>
        <v>క్రోధి నామ సంవత్సరం</v>
      </c>
      <c r="E199" s="6" t="str">
        <f>VLOOKUP(encoded!C199,ayanam!$A$1:$C$2,3,FALSE)</f>
        <v>ఉత్తరాయణం</v>
      </c>
      <c r="F199" s="6" t="str">
        <f>VLOOKUP(encoded!D199,ruthuvu!$A$1:$C$6,3,FALSE)</f>
        <v>శరదృతువు</v>
      </c>
      <c r="G199" s="6" t="str">
        <f>IF(encoded!G199="","",VLOOKUP(encoded!G199,maasam!$A$1:$C$12,3,FALSE))</f>
        <v>ఆశ్వయుజమాసము</v>
      </c>
      <c r="H199" s="6" t="str">
        <f>VLOOKUP(encoded!H199,paksham!$A$1:$C$2,3,FALSE)</f>
        <v>శుక్లపక్షం</v>
      </c>
      <c r="I199" s="6" t="str">
        <f>VLOOKUP(encoded!I199,thidhi!$A$1:$C$16,3,FALSE)</f>
        <v>పంచమి</v>
      </c>
      <c r="J199" s="8">
        <f>IF(encoded!J199="","",encoded!J199)</f>
        <v>45572.251851851855</v>
      </c>
      <c r="K199" s="8" t="str">
        <f>IF(encoded!K199="","",encoded!K199)</f>
        <v>2024-10-08 06:59</v>
      </c>
      <c r="L199" s="6" t="str">
        <f>IF(encoded!N199="","",VLOOKUP(encoded!N199,nakshatram!$A$1:$C$27,3,FALSE))</f>
        <v>జ్యేష్ఠ</v>
      </c>
      <c r="M199" s="8">
        <f>IF(encoded!O199="","",encoded!O199)</f>
        <v>45572.984490740739</v>
      </c>
      <c r="N199" s="8" t="str">
        <f>IF(encoded!P199="","",encoded!P199)</f>
        <v>2024-10-09 00:48</v>
      </c>
      <c r="O199" s="9" t="str">
        <f>encoded!T199</f>
        <v>05:54:00</v>
      </c>
      <c r="P199" s="9" t="str">
        <f>encoded!U199</f>
        <v>17:45:00</v>
      </c>
    </row>
    <row r="200" spans="1:16" ht="23" customHeight="1" x14ac:dyDescent="0.35">
      <c r="A200" s="7">
        <f>encoded!A200</f>
        <v>45574</v>
      </c>
      <c r="B200" s="6" t="str">
        <f>CHOOSE(encoded!E200,"January","February","March","April","May","June","July","August","September","October","November","December")</f>
        <v>October</v>
      </c>
      <c r="C200" s="6" t="str">
        <f>CHOOSE(encoded!F200,"Sunday","Monday","Tuesday","Wednesday","Thursday","Friday","Saturday")</f>
        <v>Wednesday</v>
      </c>
      <c r="D200" s="6" t="str">
        <f>IF(encoded!B200="","",VLOOKUP(encoded!B200,samvathsaram!$A$1:$D$60,3,FALSE))</f>
        <v>క్రోధి నామ సంవత్సరం</v>
      </c>
      <c r="E200" s="6" t="str">
        <f>VLOOKUP(encoded!C200,ayanam!$A$1:$C$2,3,FALSE)</f>
        <v>ఉత్తరాయణం</v>
      </c>
      <c r="F200" s="6" t="str">
        <f>VLOOKUP(encoded!D200,ruthuvu!$A$1:$C$6,3,FALSE)</f>
        <v>శరదృతువు</v>
      </c>
      <c r="G200" s="6" t="str">
        <f>IF(encoded!G200="","",VLOOKUP(encoded!G200,maasam!$A$1:$C$12,3,FALSE))</f>
        <v>ఆశ్వయుజమాసము</v>
      </c>
      <c r="H200" s="6" t="str">
        <f>VLOOKUP(encoded!H200,paksham!$A$1:$C$2,3,FALSE)</f>
        <v>శుక్లపక్షం</v>
      </c>
      <c r="I200" s="6" t="str">
        <f>VLOOKUP(encoded!I200,thidhi!$A$1:$C$16,3,FALSE)</f>
        <v>షష్ఠి</v>
      </c>
      <c r="J200" s="8">
        <f>IF(encoded!J200="","",encoded!J200)</f>
        <v>45573.292129629634</v>
      </c>
      <c r="K200" s="8" t="str">
        <f>IF(encoded!K200="","",encoded!K200)</f>
        <v>2024-10-09 07:24</v>
      </c>
      <c r="L200" s="6" t="str">
        <f>IF(encoded!N200="","",VLOOKUP(encoded!N200,nakshatram!$A$1:$C$27,3,FALSE))</f>
        <v>మూల</v>
      </c>
      <c r="M200" s="8">
        <f>IF(encoded!O200="","",encoded!O200)</f>
        <v>45574.034490740742</v>
      </c>
      <c r="N200" s="8" t="str">
        <f>IF(encoded!P200="","",encoded!P200)</f>
        <v>2024-10-10 01:29</v>
      </c>
      <c r="O200" s="9" t="str">
        <f>encoded!T200</f>
        <v>05:55:00</v>
      </c>
      <c r="P200" s="9" t="str">
        <f>encoded!U200</f>
        <v>17:41:00</v>
      </c>
    </row>
    <row r="201" spans="1:16" ht="23" customHeight="1" x14ac:dyDescent="0.35">
      <c r="A201" s="7">
        <f>encoded!A201</f>
        <v>45575</v>
      </c>
      <c r="B201" s="6" t="str">
        <f>CHOOSE(encoded!E201,"January","February","March","April","May","June","July","August","September","October","November","December")</f>
        <v>October</v>
      </c>
      <c r="C201" s="6" t="str">
        <f>CHOOSE(encoded!F201,"Sunday","Monday","Tuesday","Wednesday","Thursday","Friday","Saturday")</f>
        <v>Thursday</v>
      </c>
      <c r="D201" s="6" t="str">
        <f>IF(encoded!B201="","",VLOOKUP(encoded!B201,samvathsaram!$A$1:$D$60,3,FALSE))</f>
        <v>క్రోధి నామ సంవత్సరం</v>
      </c>
      <c r="E201" s="6" t="str">
        <f>VLOOKUP(encoded!C201,ayanam!$A$1:$C$2,3,FALSE)</f>
        <v>ఉత్తరాయణం</v>
      </c>
      <c r="F201" s="6" t="str">
        <f>VLOOKUP(encoded!D201,ruthuvu!$A$1:$C$6,3,FALSE)</f>
        <v>శరదృతువు</v>
      </c>
      <c r="G201" s="6" t="str">
        <f>IF(encoded!G201="","",VLOOKUP(encoded!G201,maasam!$A$1:$C$12,3,FALSE))</f>
        <v>ఆశ్వయుజమాసము</v>
      </c>
      <c r="H201" s="6" t="str">
        <f>VLOOKUP(encoded!H201,paksham!$A$1:$C$2,3,FALSE)</f>
        <v>శుక్లపక్షం</v>
      </c>
      <c r="I201" s="6" t="str">
        <f>VLOOKUP(encoded!I201,thidhi!$A$1:$C$16,3,FALSE)</f>
        <v>సప్తమి</v>
      </c>
      <c r="J201" s="8">
        <f>IF(encoded!J201="","",encoded!J201)</f>
        <v>45574.309490740743</v>
      </c>
      <c r="K201" s="8" t="str">
        <f>IF(encoded!K201="","",encoded!K201)</f>
        <v>2024-10-10 07:18</v>
      </c>
      <c r="L201" s="6" t="str">
        <f>IF(encoded!N201="","",VLOOKUP(encoded!N201,nakshatram!$A$1:$C$27,3,FALSE))</f>
        <v>పూర్వాషాఢ</v>
      </c>
      <c r="M201" s="8">
        <f>IF(encoded!O201="","",encoded!O201)</f>
        <v>45575.062962962962</v>
      </c>
      <c r="N201" s="8" t="str">
        <f>IF(encoded!P201="","",encoded!P201)</f>
        <v>2024-10-11 01:41</v>
      </c>
      <c r="O201" s="9" t="str">
        <f>encoded!T201</f>
        <v>05:55:00</v>
      </c>
      <c r="P201" s="9" t="str">
        <f>encoded!U201</f>
        <v>17:40:00</v>
      </c>
    </row>
    <row r="202" spans="1:16" ht="23" customHeight="1" x14ac:dyDescent="0.35">
      <c r="A202" s="7">
        <f>encoded!A202</f>
        <v>45576</v>
      </c>
      <c r="B202" s="6" t="str">
        <f>CHOOSE(encoded!E202,"January","February","March","April","May","June","July","August","September","October","November","December")</f>
        <v>October</v>
      </c>
      <c r="C202" s="6" t="str">
        <f>CHOOSE(encoded!F202,"Sunday","Monday","Tuesday","Wednesday","Thursday","Friday","Saturday")</f>
        <v>Friday</v>
      </c>
      <c r="D202" s="6" t="str">
        <f>IF(encoded!B202="","",VLOOKUP(encoded!B202,samvathsaram!$A$1:$D$60,3,FALSE))</f>
        <v>క్రోధి నామ సంవత్సరం</v>
      </c>
      <c r="E202" s="6" t="str">
        <f>VLOOKUP(encoded!C202,ayanam!$A$1:$C$2,3,FALSE)</f>
        <v>ఉత్తరాయణం</v>
      </c>
      <c r="F202" s="6" t="str">
        <f>VLOOKUP(encoded!D202,ruthuvu!$A$1:$C$6,3,FALSE)</f>
        <v>శరదృతువు</v>
      </c>
      <c r="G202" s="6" t="str">
        <f>IF(encoded!G202="","",VLOOKUP(encoded!G202,maasam!$A$1:$C$12,3,FALSE))</f>
        <v>ఆశ్వయుజమాసము</v>
      </c>
      <c r="H202" s="6" t="str">
        <f>VLOOKUP(encoded!H202,paksham!$A$1:$C$2,3,FALSE)</f>
        <v>శుక్లపక్షం</v>
      </c>
      <c r="I202" s="6" t="str">
        <f>VLOOKUP(encoded!I202,thidhi!$A$1:$C$16,3,FALSE)</f>
        <v>అష్టమి</v>
      </c>
      <c r="J202" s="8">
        <f>IF(encoded!J202="","",encoded!J202)</f>
        <v>45575.305324074077</v>
      </c>
      <c r="K202" s="8" t="str">
        <f>IF(encoded!K202="","",encoded!K202)</f>
        <v>2024-10-11 06:45</v>
      </c>
      <c r="L202" s="6" t="str">
        <f>IF(encoded!N202="","",VLOOKUP(encoded!N202,nakshatram!$A$1:$C$27,3,FALSE))</f>
        <v>ఉత్తరాషాఢ</v>
      </c>
      <c r="M202" s="8">
        <f>IF(encoded!O202="","",encoded!O202)</f>
        <v>45576.071296296301</v>
      </c>
      <c r="N202" s="8" t="str">
        <f>IF(encoded!P202="","",encoded!P202)</f>
        <v>2024-10-12 01:25</v>
      </c>
      <c r="O202" s="9" t="str">
        <f>encoded!T202</f>
        <v>05:55:00</v>
      </c>
      <c r="P202" s="9" t="str">
        <f>encoded!U202</f>
        <v>17:39:00</v>
      </c>
    </row>
    <row r="203" spans="1:16" ht="23" customHeight="1" x14ac:dyDescent="0.35">
      <c r="A203" s="7">
        <f>encoded!A203</f>
        <v>45576</v>
      </c>
      <c r="B203" s="6" t="str">
        <f>CHOOSE(encoded!E203,"January","February","March","April","May","June","July","August","September","October","November","December")</f>
        <v>October</v>
      </c>
      <c r="C203" s="6" t="str">
        <f>CHOOSE(encoded!F203,"Sunday","Monday","Tuesday","Wednesday","Thursday","Friday","Saturday")</f>
        <v>Friday</v>
      </c>
      <c r="D203" s="6" t="str">
        <f>IF(encoded!B203="","",VLOOKUP(encoded!B203,samvathsaram!$A$1:$D$60,3,FALSE))</f>
        <v>క్రోధి నామ సంవత్సరం</v>
      </c>
      <c r="E203" s="6" t="str">
        <f>VLOOKUP(encoded!C203,ayanam!$A$1:$C$2,3,FALSE)</f>
        <v>ఉత్తరాయణం</v>
      </c>
      <c r="F203" s="6" t="str">
        <f>VLOOKUP(encoded!D203,ruthuvu!$A$1:$C$6,3,FALSE)</f>
        <v>శరదృతువు</v>
      </c>
      <c r="G203" s="6" t="str">
        <f>IF(encoded!G203="","",VLOOKUP(encoded!G203,maasam!$A$1:$C$12,3,FALSE))</f>
        <v>ఆశ్వయుజమాసము</v>
      </c>
      <c r="H203" s="6" t="str">
        <f>VLOOKUP(encoded!H203,paksham!$A$1:$C$2,3,FALSE)</f>
        <v>శుక్లపక్షం</v>
      </c>
      <c r="I203" s="6" t="str">
        <f>VLOOKUP(encoded!I203,thidhi!$A$1:$C$16,3,FALSE)</f>
        <v>నవమి</v>
      </c>
      <c r="J203" s="8">
        <f>IF(encoded!J203="","",encoded!J203)</f>
        <v>45576.282407407409</v>
      </c>
      <c r="K203" s="8" t="str">
        <f>IF(encoded!K203="","",encoded!K203)</f>
        <v>2024-10-12 05:37</v>
      </c>
      <c r="L203" s="6" t="str">
        <f>IF(encoded!N203="","",VLOOKUP(encoded!N203,nakshatram!$A$1:$C$27,3,FALSE))</f>
        <v>ఉత్తరాషాఢ</v>
      </c>
      <c r="M203" s="8">
        <f>IF(encoded!O203="","",encoded!O203)</f>
        <v>45576.071296296301</v>
      </c>
      <c r="N203" s="8" t="str">
        <f>IF(encoded!P203="","",encoded!P203)</f>
        <v>2024-10-12 01:25</v>
      </c>
      <c r="O203" s="9" t="str">
        <f>encoded!T203</f>
        <v>05:55:00</v>
      </c>
      <c r="P203" s="9" t="str">
        <f>encoded!U203</f>
        <v>17:39:00</v>
      </c>
    </row>
    <row r="204" spans="1:16" ht="23" customHeight="1" x14ac:dyDescent="0.35">
      <c r="A204" s="7">
        <f>encoded!A204</f>
        <v>45577</v>
      </c>
      <c r="B204" s="6" t="str">
        <f>CHOOSE(encoded!E204,"January","February","March","April","May","June","July","August","September","October","November","December")</f>
        <v>October</v>
      </c>
      <c r="C204" s="6" t="str">
        <f>CHOOSE(encoded!F204,"Sunday","Monday","Tuesday","Wednesday","Thursday","Friday","Saturday")</f>
        <v>Saturday</v>
      </c>
      <c r="D204" s="6" t="str">
        <f>IF(encoded!B204="","",VLOOKUP(encoded!B204,samvathsaram!$A$1:$D$60,3,FALSE))</f>
        <v>క్రోధి నామ సంవత్సరం</v>
      </c>
      <c r="E204" s="6" t="str">
        <f>VLOOKUP(encoded!C204,ayanam!$A$1:$C$2,3,FALSE)</f>
        <v>ఉత్తరాయణం</v>
      </c>
      <c r="F204" s="6" t="str">
        <f>VLOOKUP(encoded!D204,ruthuvu!$A$1:$C$6,3,FALSE)</f>
        <v>శరదృతువు</v>
      </c>
      <c r="G204" s="6" t="str">
        <f>IF(encoded!G204="","",VLOOKUP(encoded!G204,maasam!$A$1:$C$12,3,FALSE))</f>
        <v>ఆశ్వయుజమాసము</v>
      </c>
      <c r="H204" s="6" t="str">
        <f>VLOOKUP(encoded!H204,paksham!$A$1:$C$2,3,FALSE)</f>
        <v>శుక్లపక్షం</v>
      </c>
      <c r="I204" s="6" t="str">
        <f>VLOOKUP(encoded!I204,thidhi!$A$1:$C$16,3,FALSE)</f>
        <v>దశమి</v>
      </c>
      <c r="J204" s="8">
        <f>IF(encoded!J204="","",encoded!J204)</f>
        <v>45577.235185185185</v>
      </c>
      <c r="K204" s="8" t="str">
        <f>IF(encoded!K204="","",encoded!K204)</f>
        <v>2024-10-13 04:11</v>
      </c>
      <c r="L204" s="6" t="str">
        <f>IF(encoded!N204="","",VLOOKUP(encoded!N204,nakshatram!$A$1:$C$27,3,FALSE))</f>
        <v>శ్రవణం</v>
      </c>
      <c r="M204" s="8">
        <f>IF(encoded!O204="","",encoded!O204)</f>
        <v>45577.06018518519</v>
      </c>
      <c r="N204" s="8" t="str">
        <f>IF(encoded!P204="","",encoded!P204)</f>
        <v>2024-10-13 00:45</v>
      </c>
      <c r="O204" s="9" t="str">
        <f>encoded!T204</f>
        <v>05:55:00</v>
      </c>
      <c r="P204" s="9" t="str">
        <f>encoded!U204</f>
        <v>17:39:00</v>
      </c>
    </row>
    <row r="205" spans="1:16" ht="23" customHeight="1" x14ac:dyDescent="0.35">
      <c r="A205" s="7">
        <f>encoded!A205</f>
        <v>45578</v>
      </c>
      <c r="B205" s="6" t="str">
        <f>CHOOSE(encoded!E205,"January","February","March","April","May","June","July","August","September","October","November","December")</f>
        <v>October</v>
      </c>
      <c r="C205" s="6" t="str">
        <f>CHOOSE(encoded!F205,"Sunday","Monday","Tuesday","Wednesday","Thursday","Friday","Saturday")</f>
        <v>Sunday</v>
      </c>
      <c r="D205" s="6" t="str">
        <f>IF(encoded!B205="","",VLOOKUP(encoded!B205,samvathsaram!$A$1:$D$60,3,FALSE))</f>
        <v>క్రోధి నామ సంవత్సరం</v>
      </c>
      <c r="E205" s="6" t="str">
        <f>VLOOKUP(encoded!C205,ayanam!$A$1:$C$2,3,FALSE)</f>
        <v>ఉత్తరాయణం</v>
      </c>
      <c r="F205" s="6" t="str">
        <f>VLOOKUP(encoded!D205,ruthuvu!$A$1:$C$6,3,FALSE)</f>
        <v>శరదృతువు</v>
      </c>
      <c r="G205" s="6" t="str">
        <f>IF(encoded!G205="","",VLOOKUP(encoded!G205,maasam!$A$1:$C$12,3,FALSE))</f>
        <v>ఆశ్వయుజమాసము</v>
      </c>
      <c r="H205" s="6" t="str">
        <f>VLOOKUP(encoded!H205,paksham!$A$1:$C$2,3,FALSE)</f>
        <v>శుక్లపక్షం</v>
      </c>
      <c r="I205" s="6" t="str">
        <f>VLOOKUP(encoded!I205,thidhi!$A$1:$C$16,3,FALSE)</f>
        <v>ఏకాదశి</v>
      </c>
      <c r="J205" s="8">
        <f>IF(encoded!J205="","",encoded!J205)</f>
        <v>45578.175462962965</v>
      </c>
      <c r="K205" s="8" t="str">
        <f>IF(encoded!K205="","",encoded!K205)</f>
        <v>2024-10-14 02:25</v>
      </c>
      <c r="L205" s="6" t="str">
        <f>IF(encoded!N205="","",VLOOKUP(encoded!N205,nakshatram!$A$1:$C$27,3,FALSE))</f>
        <v>ధనిష్ఠ</v>
      </c>
      <c r="M205" s="8">
        <f>IF(encoded!O205="","",encoded!O205)</f>
        <v>45578.032407407409</v>
      </c>
      <c r="N205" s="8" t="str">
        <f>IF(encoded!P205="","",encoded!P205)</f>
        <v>2024-10-13 23:45</v>
      </c>
      <c r="O205" s="9" t="str">
        <f>encoded!T205</f>
        <v>05:55:00</v>
      </c>
      <c r="P205" s="9" t="str">
        <f>encoded!U205</f>
        <v>17:39:00</v>
      </c>
    </row>
    <row r="206" spans="1:16" ht="23" customHeight="1" x14ac:dyDescent="0.35">
      <c r="A206" s="7">
        <f>encoded!A206</f>
        <v>45579</v>
      </c>
      <c r="B206" s="6" t="str">
        <f>CHOOSE(encoded!E206,"January","February","March","April","May","June","July","August","September","October","November","December")</f>
        <v>October</v>
      </c>
      <c r="C206" s="6" t="str">
        <f>CHOOSE(encoded!F206,"Sunday","Monday","Tuesday","Wednesday","Thursday","Friday","Saturday")</f>
        <v>Monday</v>
      </c>
      <c r="D206" s="6" t="str">
        <f>IF(encoded!B206="","",VLOOKUP(encoded!B206,samvathsaram!$A$1:$D$60,3,FALSE))</f>
        <v>క్రోధి నామ సంవత్సరం</v>
      </c>
      <c r="E206" s="6" t="str">
        <f>VLOOKUP(encoded!C206,ayanam!$A$1:$C$2,3,FALSE)</f>
        <v>ఉత్తరాయణం</v>
      </c>
      <c r="F206" s="6" t="str">
        <f>VLOOKUP(encoded!D206,ruthuvu!$A$1:$C$6,3,FALSE)</f>
        <v>శరదృతువు</v>
      </c>
      <c r="G206" s="6" t="str">
        <f>IF(encoded!G206="","",VLOOKUP(encoded!G206,maasam!$A$1:$C$12,3,FALSE))</f>
        <v>ఆశ్వయుజమాసము</v>
      </c>
      <c r="H206" s="6" t="str">
        <f>VLOOKUP(encoded!H206,paksham!$A$1:$C$2,3,FALSE)</f>
        <v>శుక్లపక్షం</v>
      </c>
      <c r="I206" s="6" t="str">
        <f>VLOOKUP(encoded!I206,thidhi!$A$1:$C$16,3,FALSE)</f>
        <v>ద్వాదశి</v>
      </c>
      <c r="J206" s="8">
        <f>IF(encoded!J206="","",encoded!J206)</f>
        <v>45579.101851851854</v>
      </c>
      <c r="K206" s="8" t="str">
        <f>IF(encoded!K206="","",encoded!K206)</f>
        <v>2024-10-15 00:23</v>
      </c>
      <c r="L206" s="6" t="str">
        <f>IF(encoded!N206="","",VLOOKUP(encoded!N206,nakshatram!$A$1:$C$27,3,FALSE))</f>
        <v>శతభిషం</v>
      </c>
      <c r="M206" s="8">
        <f>IF(encoded!O206="","",encoded!O206)</f>
        <v>45578.990740740745</v>
      </c>
      <c r="N206" s="8" t="str">
        <f>IF(encoded!P206="","",encoded!P206)</f>
        <v>2024-10-14 22:28</v>
      </c>
      <c r="O206" s="9" t="str">
        <f>encoded!T206</f>
        <v>05:56:00</v>
      </c>
      <c r="P206" s="9" t="str">
        <f>encoded!U206</f>
        <v>17:37:00</v>
      </c>
    </row>
    <row r="207" spans="1:16" ht="23" customHeight="1" x14ac:dyDescent="0.35">
      <c r="A207" s="7">
        <f>encoded!A207</f>
        <v>45580</v>
      </c>
      <c r="B207" s="6" t="str">
        <f>CHOOSE(encoded!E207,"January","February","March","April","May","June","July","August","September","October","November","December")</f>
        <v>October</v>
      </c>
      <c r="C207" s="6" t="str">
        <f>CHOOSE(encoded!F207,"Sunday","Monday","Tuesday","Wednesday","Thursday","Friday","Saturday")</f>
        <v>Tuesday</v>
      </c>
      <c r="D207" s="6" t="str">
        <f>IF(encoded!B207="","",VLOOKUP(encoded!B207,samvathsaram!$A$1:$D$60,3,FALSE))</f>
        <v>క్రోధి నామ సంవత్సరం</v>
      </c>
      <c r="E207" s="6" t="str">
        <f>VLOOKUP(encoded!C207,ayanam!$A$1:$C$2,3,FALSE)</f>
        <v>ఉత్తరాయణం</v>
      </c>
      <c r="F207" s="6" t="str">
        <f>VLOOKUP(encoded!D207,ruthuvu!$A$1:$C$6,3,FALSE)</f>
        <v>శరదృతువు</v>
      </c>
      <c r="G207" s="6" t="str">
        <f>IF(encoded!G207="","",VLOOKUP(encoded!G207,maasam!$A$1:$C$12,3,FALSE))</f>
        <v>ఆశ్వయుజమాసము</v>
      </c>
      <c r="H207" s="6" t="str">
        <f>VLOOKUP(encoded!H207,paksham!$A$1:$C$2,3,FALSE)</f>
        <v>శుక్లపక్షం</v>
      </c>
      <c r="I207" s="6" t="str">
        <f>VLOOKUP(encoded!I207,thidhi!$A$1:$C$16,3,FALSE)</f>
        <v>త్రయోదశి</v>
      </c>
      <c r="J207" s="8">
        <f>IF(encoded!J207="","",encoded!J207)</f>
        <v>45580.017129629632</v>
      </c>
      <c r="K207" s="8" t="str">
        <f>IF(encoded!K207="","",encoded!K207)</f>
        <v>2024-10-15 22:09</v>
      </c>
      <c r="L207" s="6" t="str">
        <f>IF(encoded!N207="","",VLOOKUP(encoded!N207,nakshatram!$A$1:$C$27,3,FALSE))</f>
        <v>పూర్వాభాద్ర</v>
      </c>
      <c r="M207" s="8">
        <f>IF(encoded!O207="","",encoded!O207)</f>
        <v>45579.937268518523</v>
      </c>
      <c r="N207" s="8" t="str">
        <f>IF(encoded!P207="","",encoded!P207)</f>
        <v>2024-10-15 20:58</v>
      </c>
      <c r="O207" s="9" t="str">
        <f>encoded!T207</f>
        <v>05:56:00</v>
      </c>
      <c r="P207" s="9" t="str">
        <f>encoded!U207</f>
        <v>17:37:00</v>
      </c>
    </row>
    <row r="208" spans="1:16" ht="23" customHeight="1" x14ac:dyDescent="0.35">
      <c r="A208" s="7">
        <f>encoded!A208</f>
        <v>45581</v>
      </c>
      <c r="B208" s="6" t="str">
        <f>CHOOSE(encoded!E208,"January","February","March","April","May","June","July","August","September","October","November","December")</f>
        <v>October</v>
      </c>
      <c r="C208" s="6" t="str">
        <f>CHOOSE(encoded!F208,"Sunday","Monday","Tuesday","Wednesday","Thursday","Friday","Saturday")</f>
        <v>Wednesday</v>
      </c>
      <c r="D208" s="6" t="str">
        <f>IF(encoded!B208="","",VLOOKUP(encoded!B208,samvathsaram!$A$1:$D$60,3,FALSE))</f>
        <v>క్రోధి నామ సంవత్సరం</v>
      </c>
      <c r="E208" s="6" t="str">
        <f>VLOOKUP(encoded!C208,ayanam!$A$1:$C$2,3,FALSE)</f>
        <v>ఉత్తరాయణం</v>
      </c>
      <c r="F208" s="6" t="str">
        <f>VLOOKUP(encoded!D208,ruthuvu!$A$1:$C$6,3,FALSE)</f>
        <v>శరదృతువు</v>
      </c>
      <c r="G208" s="6" t="str">
        <f>IF(encoded!G208="","",VLOOKUP(encoded!G208,maasam!$A$1:$C$12,3,FALSE))</f>
        <v>ఆశ్వయుజమాసము</v>
      </c>
      <c r="H208" s="6" t="str">
        <f>VLOOKUP(encoded!H208,paksham!$A$1:$C$2,3,FALSE)</f>
        <v>శుక్లపక్షం</v>
      </c>
      <c r="I208" s="6" t="str">
        <f>VLOOKUP(encoded!I208,thidhi!$A$1:$C$16,3,FALSE)</f>
        <v>చతుర్దశి</v>
      </c>
      <c r="J208" s="8">
        <f>IF(encoded!J208="","",encoded!J208)</f>
        <v>45580.924074074079</v>
      </c>
      <c r="K208" s="8" t="str">
        <f>IF(encoded!K208="","",encoded!K208)</f>
        <v>2024-10-16 19:45</v>
      </c>
      <c r="L208" s="6" t="str">
        <f>IF(encoded!N208="","",VLOOKUP(encoded!N208,nakshatram!$A$1:$C$27,3,FALSE))</f>
        <v>ఉత్తరాభాద్ర</v>
      </c>
      <c r="M208" s="8">
        <f>IF(encoded!O208="","",encoded!O208)</f>
        <v>45580.874768518523</v>
      </c>
      <c r="N208" s="8" t="str">
        <f>IF(encoded!P208="","",encoded!P208)</f>
        <v>2024-10-16 19:18</v>
      </c>
      <c r="O208" s="9" t="str">
        <f>encoded!T208</f>
        <v>05:56:00</v>
      </c>
      <c r="P208" s="9" t="str">
        <f>encoded!U208</f>
        <v>17:36:00</v>
      </c>
    </row>
    <row r="209" spans="1:16" ht="23" customHeight="1" x14ac:dyDescent="0.35">
      <c r="A209" s="7">
        <f>encoded!A209</f>
        <v>45582</v>
      </c>
      <c r="B209" s="6" t="str">
        <f>CHOOSE(encoded!E209,"January","February","March","April","May","June","July","August","September","October","November","December")</f>
        <v>October</v>
      </c>
      <c r="C209" s="6" t="str">
        <f>CHOOSE(encoded!F209,"Sunday","Monday","Tuesday","Wednesday","Thursday","Friday","Saturday")</f>
        <v>Thursday</v>
      </c>
      <c r="D209" s="6" t="str">
        <f>IF(encoded!B209="","",VLOOKUP(encoded!B209,samvathsaram!$A$1:$D$60,3,FALSE))</f>
        <v>క్రోధి నామ సంవత్సరం</v>
      </c>
      <c r="E209" s="6" t="str">
        <f>VLOOKUP(encoded!C209,ayanam!$A$1:$C$2,3,FALSE)</f>
        <v>ఉత్తరాయణం</v>
      </c>
      <c r="F209" s="6" t="str">
        <f>VLOOKUP(encoded!D209,ruthuvu!$A$1:$C$6,3,FALSE)</f>
        <v>శరదృతువు</v>
      </c>
      <c r="G209" s="6" t="str">
        <f>IF(encoded!G209="","",VLOOKUP(encoded!G209,maasam!$A$1:$C$12,3,FALSE))</f>
        <v>ఆశ్వయుజమాసము</v>
      </c>
      <c r="H209" s="6" t="str">
        <f>VLOOKUP(encoded!H209,paksham!$A$1:$C$2,3,FALSE)</f>
        <v>శుక్లపక్షం</v>
      </c>
      <c r="I209" s="6" t="str">
        <f>VLOOKUP(encoded!I209,thidhi!$A$1:$C$16,3,FALSE)</f>
        <v>పూర్ణిమ</v>
      </c>
      <c r="J209" s="8">
        <f>IF(encoded!J209="","",encoded!J209)</f>
        <v>45581.824074074073</v>
      </c>
      <c r="K209" s="8" t="str">
        <f>IF(encoded!K209="","",encoded!K209)</f>
        <v>2024-10-17 17:17</v>
      </c>
      <c r="L209" s="6" t="str">
        <f>IF(encoded!N209="","",VLOOKUP(encoded!N209,nakshatram!$A$1:$C$27,3,FALSE))</f>
        <v>రేవతి</v>
      </c>
      <c r="M209" s="8">
        <f>IF(encoded!O209="","",encoded!O209)</f>
        <v>45581.805324074077</v>
      </c>
      <c r="N209" s="8" t="str">
        <f>IF(encoded!P209="","",encoded!P209)</f>
        <v>2024-10-17 17:34</v>
      </c>
      <c r="O209" s="9" t="str">
        <f>encoded!T209</f>
        <v>05:56:00</v>
      </c>
      <c r="P209" s="9" t="str">
        <f>encoded!U209</f>
        <v>17:36:00</v>
      </c>
    </row>
    <row r="210" spans="1:16" ht="23" customHeight="1" x14ac:dyDescent="0.35">
      <c r="A210" s="7">
        <f>encoded!A210</f>
        <v>45583</v>
      </c>
      <c r="B210" s="6" t="str">
        <f>CHOOSE(encoded!E210,"January","February","March","April","May","June","July","August","September","October","November","December")</f>
        <v>October</v>
      </c>
      <c r="C210" s="6" t="str">
        <f>CHOOSE(encoded!F210,"Sunday","Monday","Tuesday","Wednesday","Thursday","Friday","Saturday")</f>
        <v>Friday</v>
      </c>
      <c r="D210" s="6" t="str">
        <f>IF(encoded!B210="","",VLOOKUP(encoded!B210,samvathsaram!$A$1:$D$60,3,FALSE))</f>
        <v>క్రోధి నామ సంవత్సరం</v>
      </c>
      <c r="E210" s="6" t="str">
        <f>VLOOKUP(encoded!C210,ayanam!$A$1:$C$2,3,FALSE)</f>
        <v>ఉత్తరాయణం</v>
      </c>
      <c r="F210" s="6" t="str">
        <f>VLOOKUP(encoded!D210,ruthuvu!$A$1:$C$6,3,FALSE)</f>
        <v>శరదృతువు</v>
      </c>
      <c r="G210" s="6" t="str">
        <f>IF(encoded!G210="","",VLOOKUP(encoded!G210,maasam!$A$1:$C$12,3,FALSE))</f>
        <v>ఆశ్వయుజమాసము</v>
      </c>
      <c r="H210" s="6" t="str">
        <f>VLOOKUP(encoded!H210,paksham!$A$1:$C$2,3,FALSE)</f>
        <v>బహుళపక్షం</v>
      </c>
      <c r="I210" s="6" t="str">
        <f>VLOOKUP(encoded!I210,thidhi!$A$1:$C$16,3,FALSE)</f>
        <v>పాడ్యమి</v>
      </c>
      <c r="J210" s="8">
        <f>IF(encoded!J210="","",encoded!J210)</f>
        <v>45582.721296296295</v>
      </c>
      <c r="K210" s="8" t="str">
        <f>IF(encoded!K210="","",encoded!K210)</f>
        <v>2024-10-18 15:01</v>
      </c>
      <c r="L210" s="6" t="str">
        <f>IF(encoded!N210="","",VLOOKUP(encoded!N210,nakshatram!$A$1:$C$27,3,FALSE))</f>
        <v>అశ్విని</v>
      </c>
      <c r="M210" s="8">
        <f>IF(encoded!O210="","",encoded!O210)</f>
        <v>45582.733101851853</v>
      </c>
      <c r="N210" s="8" t="str">
        <f>IF(encoded!P210="","",encoded!P210)</f>
        <v>2024-10-18 16:02</v>
      </c>
      <c r="O210" s="9" t="str">
        <f>encoded!T210</f>
        <v>05:56:00</v>
      </c>
      <c r="P210" s="9" t="str">
        <f>encoded!U210</f>
        <v>17:34:00</v>
      </c>
    </row>
    <row r="211" spans="1:16" ht="23" customHeight="1" x14ac:dyDescent="0.35">
      <c r="A211" s="7">
        <f>encoded!A211</f>
        <v>45584</v>
      </c>
      <c r="B211" s="6" t="str">
        <f>CHOOSE(encoded!E211,"January","February","March","April","May","June","July","August","September","October","November","December")</f>
        <v>October</v>
      </c>
      <c r="C211" s="6" t="str">
        <f>CHOOSE(encoded!F211,"Sunday","Monday","Tuesday","Wednesday","Thursday","Friday","Saturday")</f>
        <v>Saturday</v>
      </c>
      <c r="D211" s="6" t="str">
        <f>IF(encoded!B211="","",VLOOKUP(encoded!B211,samvathsaram!$A$1:$D$60,3,FALSE))</f>
        <v>క్రోధి నామ సంవత్సరం</v>
      </c>
      <c r="E211" s="6" t="str">
        <f>VLOOKUP(encoded!C211,ayanam!$A$1:$C$2,3,FALSE)</f>
        <v>ఉత్తరాయణం</v>
      </c>
      <c r="F211" s="6" t="str">
        <f>VLOOKUP(encoded!D211,ruthuvu!$A$1:$C$6,3,FALSE)</f>
        <v>శరదృతువు</v>
      </c>
      <c r="G211" s="6" t="str">
        <f>IF(encoded!G211="","",VLOOKUP(encoded!G211,maasam!$A$1:$C$12,3,FALSE))</f>
        <v>ఆశ్వయుజమాసము</v>
      </c>
      <c r="H211" s="6" t="str">
        <f>VLOOKUP(encoded!H211,paksham!$A$1:$C$2,3,FALSE)</f>
        <v>బహుళపక్షం</v>
      </c>
      <c r="I211" s="6" t="str">
        <f>VLOOKUP(encoded!I211,thidhi!$A$1:$C$16,3,FALSE)</f>
        <v>విదియ</v>
      </c>
      <c r="J211" s="8">
        <f>IF(encoded!J211="","",encoded!J211)</f>
        <v>45583.626851851855</v>
      </c>
      <c r="K211" s="8" t="str">
        <f>IF(encoded!K211="","",encoded!K211)</f>
        <v>2024-10-19 12:46</v>
      </c>
      <c r="L211" s="6" t="str">
        <f>IF(encoded!N211="","",VLOOKUP(encoded!N211,nakshatram!$A$1:$C$27,3,FALSE))</f>
        <v>భరణి</v>
      </c>
      <c r="M211" s="8">
        <f>IF(encoded!O211="","",encoded!O211)</f>
        <v>45583.669212962966</v>
      </c>
      <c r="N211" s="8" t="str">
        <f>IF(encoded!P211="","",encoded!P211)</f>
        <v>2024-10-19 14:32</v>
      </c>
      <c r="O211" s="9" t="str">
        <f>encoded!T211</f>
        <v>05:56:00</v>
      </c>
      <c r="P211" s="9" t="str">
        <f>encoded!U211</f>
        <v>17:34:00</v>
      </c>
    </row>
    <row r="212" spans="1:16" ht="23" customHeight="1" x14ac:dyDescent="0.35">
      <c r="A212" s="7">
        <f>encoded!A212</f>
        <v>45585</v>
      </c>
      <c r="B212" s="6" t="str">
        <f>CHOOSE(encoded!E212,"January","February","March","April","May","June","July","August","September","October","November","December")</f>
        <v>October</v>
      </c>
      <c r="C212" s="6" t="str">
        <f>CHOOSE(encoded!F212,"Sunday","Monday","Tuesday","Wednesday","Thursday","Friday","Saturday")</f>
        <v>Sunday</v>
      </c>
      <c r="D212" s="6" t="str">
        <f>IF(encoded!B212="","",VLOOKUP(encoded!B212,samvathsaram!$A$1:$D$60,3,FALSE))</f>
        <v>క్రోధి నామ సంవత్సరం</v>
      </c>
      <c r="E212" s="6" t="str">
        <f>VLOOKUP(encoded!C212,ayanam!$A$1:$C$2,3,FALSE)</f>
        <v>ఉత్తరాయణం</v>
      </c>
      <c r="F212" s="6" t="str">
        <f>VLOOKUP(encoded!D212,ruthuvu!$A$1:$C$6,3,FALSE)</f>
        <v>శరదృతువు</v>
      </c>
      <c r="G212" s="6" t="str">
        <f>IF(encoded!G212="","",VLOOKUP(encoded!G212,maasam!$A$1:$C$12,3,FALSE))</f>
        <v>ఆశ్వయుజమాసము</v>
      </c>
      <c r="H212" s="6" t="str">
        <f>VLOOKUP(encoded!H212,paksham!$A$1:$C$2,3,FALSE)</f>
        <v>బహుళపక్షం</v>
      </c>
      <c r="I212" s="6" t="str">
        <f>VLOOKUP(encoded!I212,thidhi!$A$1:$C$16,3,FALSE)</f>
        <v>తదియ</v>
      </c>
      <c r="J212" s="8">
        <f>IF(encoded!J212="","",encoded!J212)</f>
        <v>45584.533101851855</v>
      </c>
      <c r="K212" s="8" t="str">
        <f>IF(encoded!K212="","",encoded!K212)</f>
        <v>2024-10-20 10:44</v>
      </c>
      <c r="L212" s="6" t="str">
        <f>IF(encoded!N212="","",VLOOKUP(encoded!N212,nakshatram!$A$1:$C$27,3,FALSE))</f>
        <v>కృత్తిక</v>
      </c>
      <c r="M212" s="8">
        <f>IF(encoded!O212="","",encoded!O212)</f>
        <v>45584.606712962966</v>
      </c>
      <c r="N212" s="8" t="str">
        <f>IF(encoded!P212="","",encoded!P212)</f>
        <v>2024-10-20 13:14</v>
      </c>
      <c r="O212" s="9" t="str">
        <f>encoded!T212</f>
        <v>05:57:00</v>
      </c>
      <c r="P212" s="9" t="str">
        <f>encoded!U212</f>
        <v>17:34:00</v>
      </c>
    </row>
    <row r="213" spans="1:16" ht="23" customHeight="1" x14ac:dyDescent="0.35">
      <c r="A213" s="7">
        <f>encoded!A213</f>
        <v>45586</v>
      </c>
      <c r="B213" s="6" t="str">
        <f>CHOOSE(encoded!E213,"January","February","March","April","May","June","July","August","September","October","November","December")</f>
        <v>October</v>
      </c>
      <c r="C213" s="6" t="str">
        <f>CHOOSE(encoded!F213,"Sunday","Monday","Tuesday","Wednesday","Thursday","Friday","Saturday")</f>
        <v>Monday</v>
      </c>
      <c r="D213" s="6" t="str">
        <f>IF(encoded!B213="","",VLOOKUP(encoded!B213,samvathsaram!$A$1:$D$60,3,FALSE))</f>
        <v>క్రోధి నామ సంవత్సరం</v>
      </c>
      <c r="E213" s="6" t="str">
        <f>VLOOKUP(encoded!C213,ayanam!$A$1:$C$2,3,FALSE)</f>
        <v>ఉత్తరాయణం</v>
      </c>
      <c r="F213" s="6" t="str">
        <f>VLOOKUP(encoded!D213,ruthuvu!$A$1:$C$6,3,FALSE)</f>
        <v>శరదృతువు</v>
      </c>
      <c r="G213" s="6" t="str">
        <f>IF(encoded!G213="","",VLOOKUP(encoded!G213,maasam!$A$1:$C$12,3,FALSE))</f>
        <v>ఆశ్వయుజమాసము</v>
      </c>
      <c r="H213" s="6" t="str">
        <f>VLOOKUP(encoded!H213,paksham!$A$1:$C$2,3,FALSE)</f>
        <v>బహుళపక్షం</v>
      </c>
      <c r="I213" s="6" t="str">
        <f>VLOOKUP(encoded!I213,thidhi!$A$1:$C$16,3,FALSE)</f>
        <v>చవితి</v>
      </c>
      <c r="J213" s="8">
        <f>IF(encoded!J213="","",encoded!J213)</f>
        <v>45585.448379629634</v>
      </c>
      <c r="K213" s="8" t="str">
        <f>IF(encoded!K213="","",encoded!K213)</f>
        <v>2024-10-21 08:56</v>
      </c>
      <c r="L213" s="6" t="str">
        <f>IF(encoded!N213="","",VLOOKUP(encoded!N213,nakshatram!$A$1:$C$27,3,FALSE))</f>
        <v>రోహిణి</v>
      </c>
      <c r="M213" s="8">
        <f>IF(encoded!O213="","",encoded!O213)</f>
        <v>45585.552546296298</v>
      </c>
      <c r="N213" s="8" t="str">
        <f>IF(encoded!P213="","",encoded!P213)</f>
        <v>2024-10-21 12:12</v>
      </c>
      <c r="O213" s="9" t="str">
        <f>encoded!T213</f>
        <v>05:57:00</v>
      </c>
      <c r="P213" s="9" t="str">
        <f>encoded!U213</f>
        <v>17:33:00</v>
      </c>
    </row>
    <row r="214" spans="1:16" ht="23" customHeight="1" x14ac:dyDescent="0.35">
      <c r="A214" s="7">
        <f>encoded!A214</f>
        <v>45587</v>
      </c>
      <c r="B214" s="6" t="str">
        <f>CHOOSE(encoded!E214,"January","February","March","April","May","June","July","August","September","October","November","December")</f>
        <v>October</v>
      </c>
      <c r="C214" s="6" t="str">
        <f>CHOOSE(encoded!F214,"Sunday","Monday","Tuesday","Wednesday","Thursday","Friday","Saturday")</f>
        <v>Tuesday</v>
      </c>
      <c r="D214" s="6" t="str">
        <f>IF(encoded!B214="","",VLOOKUP(encoded!B214,samvathsaram!$A$1:$D$60,3,FALSE))</f>
        <v>క్రోధి నామ సంవత్సరం</v>
      </c>
      <c r="E214" s="6" t="str">
        <f>VLOOKUP(encoded!C214,ayanam!$A$1:$C$2,3,FALSE)</f>
        <v>ఉత్తరాయణం</v>
      </c>
      <c r="F214" s="6" t="str">
        <f>VLOOKUP(encoded!D214,ruthuvu!$A$1:$C$6,3,FALSE)</f>
        <v>శరదృతువు</v>
      </c>
      <c r="G214" s="6" t="str">
        <f>IF(encoded!G214="","",VLOOKUP(encoded!G214,maasam!$A$1:$C$12,3,FALSE))</f>
        <v>ఆశ్వయుజమాసము</v>
      </c>
      <c r="H214" s="6" t="str">
        <f>VLOOKUP(encoded!H214,paksham!$A$1:$C$2,3,FALSE)</f>
        <v>బహుళపక్షం</v>
      </c>
      <c r="I214" s="6" t="str">
        <f>VLOOKUP(encoded!I214,thidhi!$A$1:$C$16,3,FALSE)</f>
        <v>పంచమి</v>
      </c>
      <c r="J214" s="8">
        <f>IF(encoded!J214="","",encoded!J214)</f>
        <v>45586.373379629629</v>
      </c>
      <c r="K214" s="8" t="str">
        <f>IF(encoded!K214="","",encoded!K214)</f>
        <v>2024-10-22 07:28</v>
      </c>
      <c r="L214" s="6" t="str">
        <f>IF(encoded!N214="","",VLOOKUP(encoded!N214,nakshatram!$A$1:$C$27,3,FALSE))</f>
        <v>మృగశిర</v>
      </c>
      <c r="M214" s="8">
        <f>IF(encoded!O214="","",encoded!O214)</f>
        <v>45586.50949074074</v>
      </c>
      <c r="N214" s="8" t="str">
        <f>IF(encoded!P214="","",encoded!P214)</f>
        <v>2024-10-22 11:30</v>
      </c>
      <c r="O214" s="9" t="str">
        <f>encoded!T214</f>
        <v>05:57:00</v>
      </c>
      <c r="P214" s="9" t="str">
        <f>encoded!U214</f>
        <v>17:33:00</v>
      </c>
    </row>
    <row r="215" spans="1:16" ht="23" customHeight="1" x14ac:dyDescent="0.35">
      <c r="A215" s="7">
        <f>encoded!A215</f>
        <v>45588</v>
      </c>
      <c r="B215" s="6" t="str">
        <f>CHOOSE(encoded!E215,"January","February","March","April","May","June","July","August","September","October","November","December")</f>
        <v>October</v>
      </c>
      <c r="C215" s="6" t="str">
        <f>CHOOSE(encoded!F215,"Sunday","Monday","Tuesday","Wednesday","Thursday","Friday","Saturday")</f>
        <v>Wednesday</v>
      </c>
      <c r="D215" s="6" t="str">
        <f>IF(encoded!B215="","",VLOOKUP(encoded!B215,samvathsaram!$A$1:$D$60,3,FALSE))</f>
        <v>క్రోధి నామ సంవత్సరం</v>
      </c>
      <c r="E215" s="6" t="str">
        <f>VLOOKUP(encoded!C215,ayanam!$A$1:$C$2,3,FALSE)</f>
        <v>ఉత్తరాయణం</v>
      </c>
      <c r="F215" s="6" t="str">
        <f>VLOOKUP(encoded!D215,ruthuvu!$A$1:$C$6,3,FALSE)</f>
        <v>శరదృతువు</v>
      </c>
      <c r="G215" s="6" t="str">
        <f>IF(encoded!G215="","",VLOOKUP(encoded!G215,maasam!$A$1:$C$12,3,FALSE))</f>
        <v>ఆశ్వయుజమాసము</v>
      </c>
      <c r="H215" s="6" t="str">
        <f>VLOOKUP(encoded!H215,paksham!$A$1:$C$2,3,FALSE)</f>
        <v>బహుళపక్షం</v>
      </c>
      <c r="I215" s="6" t="str">
        <f>VLOOKUP(encoded!I215,thidhi!$A$1:$C$16,3,FALSE)</f>
        <v>షష్ఠి</v>
      </c>
      <c r="J215" s="8">
        <f>IF(encoded!J215="","",encoded!J215)</f>
        <v>45587.312268518523</v>
      </c>
      <c r="K215" s="8" t="str">
        <f>IF(encoded!K215="","",encoded!K215)</f>
        <v>2024-10-23 06:27</v>
      </c>
      <c r="L215" s="6" t="str">
        <f>IF(encoded!N215="","",VLOOKUP(encoded!N215,nakshatram!$A$1:$C$27,3,FALSE))</f>
        <v>ఆర్ద్ర</v>
      </c>
      <c r="M215" s="8">
        <f>IF(encoded!O215="","",encoded!O215)</f>
        <v>45587.480324074073</v>
      </c>
      <c r="N215" s="8" t="str">
        <f>IF(encoded!P215="","",encoded!P215)</f>
        <v>2024-10-23 11:15</v>
      </c>
      <c r="O215" s="9" t="str">
        <f>encoded!T215</f>
        <v>05:58:00</v>
      </c>
      <c r="P215" s="9" t="str">
        <f>encoded!U215</f>
        <v>17:32:00</v>
      </c>
    </row>
    <row r="216" spans="1:16" ht="23" customHeight="1" x14ac:dyDescent="0.35">
      <c r="A216" s="7">
        <f>encoded!A216</f>
        <v>45588</v>
      </c>
      <c r="B216" s="6" t="str">
        <f>CHOOSE(encoded!E216,"January","February","March","April","May","June","July","August","September","October","November","December")</f>
        <v>October</v>
      </c>
      <c r="C216" s="6" t="str">
        <f>CHOOSE(encoded!F216,"Sunday","Monday","Tuesday","Wednesday","Thursday","Friday","Saturday")</f>
        <v>Wednesday</v>
      </c>
      <c r="D216" s="6" t="str">
        <f>IF(encoded!B216="","",VLOOKUP(encoded!B216,samvathsaram!$A$1:$D$60,3,FALSE))</f>
        <v>క్రోధి నామ సంవత్సరం</v>
      </c>
      <c r="E216" s="6" t="str">
        <f>VLOOKUP(encoded!C216,ayanam!$A$1:$C$2,3,FALSE)</f>
        <v>ఉత్తరాయణం</v>
      </c>
      <c r="F216" s="6" t="str">
        <f>VLOOKUP(encoded!D216,ruthuvu!$A$1:$C$6,3,FALSE)</f>
        <v>శరదృతువు</v>
      </c>
      <c r="G216" s="6" t="str">
        <f>IF(encoded!G216="","",VLOOKUP(encoded!G216,maasam!$A$1:$C$12,3,FALSE))</f>
        <v>ఆశ్వయుజమాసము</v>
      </c>
      <c r="H216" s="6" t="str">
        <f>VLOOKUP(encoded!H216,paksham!$A$1:$C$2,3,FALSE)</f>
        <v>బహుళపక్షం</v>
      </c>
      <c r="I216" s="6" t="str">
        <f>VLOOKUP(encoded!I216,thidhi!$A$1:$C$16,3,FALSE)</f>
        <v>సప్తమి</v>
      </c>
      <c r="J216" s="8">
        <f>IF(encoded!J216="","",encoded!J216)</f>
        <v>45588.269907407412</v>
      </c>
      <c r="K216" s="8" t="str">
        <f>IF(encoded!K216="","",encoded!K216)</f>
        <v>2024-10-24 05:52</v>
      </c>
      <c r="L216" s="6" t="str">
        <f>IF(encoded!N216="","",VLOOKUP(encoded!N216,nakshatram!$A$1:$C$27,3,FALSE))</f>
        <v>ఆర్ద్ర</v>
      </c>
      <c r="M216" s="8">
        <f>IF(encoded!O216="","",encoded!O216)</f>
        <v>45587.480324074073</v>
      </c>
      <c r="N216" s="8" t="str">
        <f>IF(encoded!P216="","",encoded!P216)</f>
        <v>2024-10-23 11:15</v>
      </c>
      <c r="O216" s="9" t="str">
        <f>encoded!T216</f>
        <v>05:58:00</v>
      </c>
      <c r="P216" s="9" t="str">
        <f>encoded!U216</f>
        <v>17:32:00</v>
      </c>
    </row>
    <row r="217" spans="1:16" ht="23" customHeight="1" x14ac:dyDescent="0.35">
      <c r="A217" s="7">
        <f>encoded!A217</f>
        <v>45589</v>
      </c>
      <c r="B217" s="6" t="str">
        <f>CHOOSE(encoded!E217,"January","February","March","April","May","June","July","August","September","October","November","December")</f>
        <v>October</v>
      </c>
      <c r="C217" s="6" t="str">
        <f>CHOOSE(encoded!F217,"Sunday","Monday","Tuesday","Wednesday","Thursday","Friday","Saturday")</f>
        <v>Thursday</v>
      </c>
      <c r="D217" s="6" t="str">
        <f>IF(encoded!B217="","",VLOOKUP(encoded!B217,samvathsaram!$A$1:$D$60,3,FALSE))</f>
        <v>క్రోధి నామ సంవత్సరం</v>
      </c>
      <c r="E217" s="6" t="str">
        <f>VLOOKUP(encoded!C217,ayanam!$A$1:$C$2,3,FALSE)</f>
        <v>ఉత్తరాయణం</v>
      </c>
      <c r="F217" s="6" t="str">
        <f>VLOOKUP(encoded!D217,ruthuvu!$A$1:$C$6,3,FALSE)</f>
        <v>శరదృతువు</v>
      </c>
      <c r="G217" s="6" t="str">
        <f>IF(encoded!G217="","",VLOOKUP(encoded!G217,maasam!$A$1:$C$12,3,FALSE))</f>
        <v>ఆశ్వయుజమాసము</v>
      </c>
      <c r="H217" s="6" t="str">
        <f>VLOOKUP(encoded!H217,paksham!$A$1:$C$2,3,FALSE)</f>
        <v>బహుళపక్షం</v>
      </c>
      <c r="I217" s="6" t="str">
        <f>VLOOKUP(encoded!I217,thidhi!$A$1:$C$16,3,FALSE)</f>
        <v>అష్టమి</v>
      </c>
      <c r="J217" s="8">
        <f>IF(encoded!J217="","",encoded!J217)</f>
        <v>45589.24560185185</v>
      </c>
      <c r="K217" s="8" t="str">
        <f>IF(encoded!K217="","",encoded!K217)</f>
        <v>2024-10-25 05:57</v>
      </c>
      <c r="L217" s="6" t="str">
        <f>IF(encoded!N217="","",VLOOKUP(encoded!N217,nakshatram!$A$1:$C$27,3,FALSE))</f>
        <v>పునర్వసు</v>
      </c>
      <c r="M217" s="8">
        <f>IF(encoded!O217="","",encoded!O217)</f>
        <v>45588.469907407409</v>
      </c>
      <c r="N217" s="8" t="str">
        <f>IF(encoded!P217="","",encoded!P217)</f>
        <v>2024-10-24 11:26</v>
      </c>
      <c r="O217" s="9" t="str">
        <f>encoded!T217</f>
        <v>05:59:00</v>
      </c>
      <c r="P217" s="9" t="str">
        <f>encoded!U217</f>
        <v>17:31:00</v>
      </c>
    </row>
    <row r="218" spans="1:16" ht="23" customHeight="1" x14ac:dyDescent="0.35">
      <c r="A218" s="7">
        <f>encoded!A218</f>
        <v>45590</v>
      </c>
      <c r="B218" s="6" t="str">
        <f>CHOOSE(encoded!E218,"January","February","March","April","May","June","July","August","September","October","November","December")</f>
        <v>October</v>
      </c>
      <c r="C218" s="6" t="str">
        <f>CHOOSE(encoded!F218,"Sunday","Monday","Tuesday","Wednesday","Thursday","Friday","Saturday")</f>
        <v>Friday</v>
      </c>
      <c r="D218" s="6" t="str">
        <f>IF(encoded!B218="","",VLOOKUP(encoded!B218,samvathsaram!$A$1:$D$60,3,FALSE))</f>
        <v>క్రోధి నామ సంవత్సరం</v>
      </c>
      <c r="E218" s="6" t="str">
        <f>VLOOKUP(encoded!C218,ayanam!$A$1:$C$2,3,FALSE)</f>
        <v>ఉత్తరాయణం</v>
      </c>
      <c r="F218" s="6" t="str">
        <f>VLOOKUP(encoded!D218,ruthuvu!$A$1:$C$6,3,FALSE)</f>
        <v>శరదృతువు</v>
      </c>
      <c r="G218" s="6" t="str">
        <f>IF(encoded!G218="","",VLOOKUP(encoded!G218,maasam!$A$1:$C$12,3,FALSE))</f>
        <v>ఆశ్వయుజమాసము</v>
      </c>
      <c r="H218" s="6" t="str">
        <f>VLOOKUP(encoded!H218,paksham!$A$1:$C$2,3,FALSE)</f>
        <v>బహుళపక్షం</v>
      </c>
      <c r="I218" s="6" t="str">
        <f>VLOOKUP(encoded!I218,thidhi!$A$1:$C$16,3,FALSE)</f>
        <v>నవమి</v>
      </c>
      <c r="J218" s="8">
        <f>IF(encoded!J218="","",encoded!J218)</f>
        <v>45590.249074074076</v>
      </c>
      <c r="K218" s="8" t="str">
        <f>IF(encoded!K218="","",encoded!K218)</f>
        <v/>
      </c>
      <c r="L218" s="6" t="str">
        <f>IF(encoded!N218="","",VLOOKUP(encoded!N218,nakshatram!$A$1:$C$27,3,FALSE))</f>
        <v>పుష్యమి</v>
      </c>
      <c r="M218" s="8">
        <f>IF(encoded!O218="","",encoded!O218)</f>
        <v>45589.477546296301</v>
      </c>
      <c r="N218" s="8" t="str">
        <f>IF(encoded!P218="","",encoded!P218)</f>
        <v>2024-10-25 12:08</v>
      </c>
      <c r="O218" s="9" t="str">
        <f>encoded!T218</f>
        <v>05:59:00</v>
      </c>
      <c r="P218" s="9" t="str">
        <f>encoded!U218</f>
        <v>17:31:00</v>
      </c>
    </row>
    <row r="219" spans="1:16" ht="23" customHeight="1" x14ac:dyDescent="0.35">
      <c r="A219" s="7">
        <f>encoded!A219</f>
        <v>45591</v>
      </c>
      <c r="B219" s="6" t="str">
        <f>CHOOSE(encoded!E219,"January","February","March","April","May","June","July","August","September","October","November","December")</f>
        <v>October</v>
      </c>
      <c r="C219" s="6" t="str">
        <f>CHOOSE(encoded!F219,"Sunday","Monday","Tuesday","Wednesday","Thursday","Friday","Saturday")</f>
        <v>Saturday</v>
      </c>
      <c r="D219" s="6" t="str">
        <f>IF(encoded!B219="","",VLOOKUP(encoded!B219,samvathsaram!$A$1:$D$60,3,FALSE))</f>
        <v>క్రోధి నామ సంవత్సరం</v>
      </c>
      <c r="E219" s="6" t="str">
        <f>VLOOKUP(encoded!C219,ayanam!$A$1:$C$2,3,FALSE)</f>
        <v>ఉత్తరాయణం</v>
      </c>
      <c r="F219" s="6" t="str">
        <f>VLOOKUP(encoded!D219,ruthuvu!$A$1:$C$6,3,FALSE)</f>
        <v>శరదృతువు</v>
      </c>
      <c r="G219" s="6" t="str">
        <f>IF(encoded!G219="","",VLOOKUP(encoded!G219,maasam!$A$1:$C$12,3,FALSE))</f>
        <v>ఆశ్వయుజమాసము</v>
      </c>
      <c r="H219" s="6" t="str">
        <f>VLOOKUP(encoded!H219,paksham!$A$1:$C$2,3,FALSE)</f>
        <v>బహుళపక్షం</v>
      </c>
      <c r="I219" s="6" t="str">
        <f>VLOOKUP(encoded!I219,thidhi!$A$1:$C$16,3,FALSE)</f>
        <v>నవమి</v>
      </c>
      <c r="J219" s="8" t="str">
        <f>IF(encoded!J219="","",encoded!J219)</f>
        <v/>
      </c>
      <c r="K219" s="8" t="str">
        <f>IF(encoded!K219="","",encoded!K219)</f>
        <v>2024-10-26 06:18</v>
      </c>
      <c r="L219" s="6" t="str">
        <f>IF(encoded!N219="","",VLOOKUP(encoded!N219,nakshatram!$A$1:$C$27,3,FALSE))</f>
        <v>ఆశ్రేష</v>
      </c>
      <c r="M219" s="8">
        <f>IF(encoded!O219="","",encoded!O219)</f>
        <v>45590.506712962968</v>
      </c>
      <c r="N219" s="8" t="str">
        <f>IF(encoded!P219="","",encoded!P219)</f>
        <v>2024-10-26 13:19</v>
      </c>
      <c r="O219" s="9" t="str">
        <f>encoded!T219</f>
        <v>05:59:00</v>
      </c>
      <c r="P219" s="9" t="str">
        <f>encoded!U219</f>
        <v>17:31:00</v>
      </c>
    </row>
    <row r="220" spans="1:16" ht="23" customHeight="1" x14ac:dyDescent="0.35">
      <c r="A220" s="7">
        <f>encoded!A220</f>
        <v>45592</v>
      </c>
      <c r="B220" s="6" t="str">
        <f>CHOOSE(encoded!E220,"January","February","March","April","May","June","July","August","September","October","November","December")</f>
        <v>October</v>
      </c>
      <c r="C220" s="6" t="str">
        <f>CHOOSE(encoded!F220,"Sunday","Monday","Tuesday","Wednesday","Thursday","Friday","Saturday")</f>
        <v>Sunday</v>
      </c>
      <c r="D220" s="6" t="str">
        <f>IF(encoded!B220="","",VLOOKUP(encoded!B220,samvathsaram!$A$1:$D$60,3,FALSE))</f>
        <v>క్రోధి నామ సంవత్సరం</v>
      </c>
      <c r="E220" s="6" t="str">
        <f>VLOOKUP(encoded!C220,ayanam!$A$1:$C$2,3,FALSE)</f>
        <v>ఉత్తరాయణం</v>
      </c>
      <c r="F220" s="6" t="str">
        <f>VLOOKUP(encoded!D220,ruthuvu!$A$1:$C$6,3,FALSE)</f>
        <v>శరదృతువు</v>
      </c>
      <c r="G220" s="6" t="str">
        <f>IF(encoded!G220="","",VLOOKUP(encoded!G220,maasam!$A$1:$C$12,3,FALSE))</f>
        <v>ఆశ్వయుజమాసము</v>
      </c>
      <c r="H220" s="6" t="str">
        <f>VLOOKUP(encoded!H220,paksham!$A$1:$C$2,3,FALSE)</f>
        <v>బహుళపక్షం</v>
      </c>
      <c r="I220" s="6" t="str">
        <f>VLOOKUP(encoded!I220,thidhi!$A$1:$C$16,3,FALSE)</f>
        <v>దశమి</v>
      </c>
      <c r="J220" s="8">
        <f>IF(encoded!J220="","",encoded!J220)</f>
        <v>45591.263657407406</v>
      </c>
      <c r="K220" s="8" t="str">
        <f>IF(encoded!K220="","",encoded!K220)</f>
        <v>2024-10-27 07:17</v>
      </c>
      <c r="L220" s="6" t="str">
        <f>IF(encoded!N220="","",VLOOKUP(encoded!N220,nakshatram!$A$1:$C$27,3,FALSE))</f>
        <v>మఘ</v>
      </c>
      <c r="M220" s="8">
        <f>IF(encoded!O220="","",encoded!O220)</f>
        <v>45591.556018518517</v>
      </c>
      <c r="N220" s="8" t="str">
        <f>IF(encoded!P220="","",encoded!P220)</f>
        <v>2024-10-27 14:59</v>
      </c>
      <c r="O220" s="9" t="str">
        <f>encoded!T220</f>
        <v>05:59:00</v>
      </c>
      <c r="P220" s="9" t="str">
        <f>encoded!U220</f>
        <v>17:31:00</v>
      </c>
    </row>
    <row r="221" spans="1:16" ht="23" customHeight="1" x14ac:dyDescent="0.35">
      <c r="A221" s="7">
        <f>encoded!A221</f>
        <v>45593</v>
      </c>
      <c r="B221" s="6" t="str">
        <f>CHOOSE(encoded!E221,"January","February","March","April","May","June","July","August","September","October","November","December")</f>
        <v>October</v>
      </c>
      <c r="C221" s="6" t="str">
        <f>CHOOSE(encoded!F221,"Sunday","Monday","Tuesday","Wednesday","Thursday","Friday","Saturday")</f>
        <v>Monday</v>
      </c>
      <c r="D221" s="6" t="str">
        <f>IF(encoded!B221="","",VLOOKUP(encoded!B221,samvathsaram!$A$1:$D$60,3,FALSE))</f>
        <v>క్రోధి నామ సంవత్సరం</v>
      </c>
      <c r="E221" s="6" t="str">
        <f>VLOOKUP(encoded!C221,ayanam!$A$1:$C$2,3,FALSE)</f>
        <v>ఉత్తరాయణం</v>
      </c>
      <c r="F221" s="6" t="str">
        <f>VLOOKUP(encoded!D221,ruthuvu!$A$1:$C$6,3,FALSE)</f>
        <v>శరదృతువు</v>
      </c>
      <c r="G221" s="6" t="str">
        <f>IF(encoded!G221="","",VLOOKUP(encoded!G221,maasam!$A$1:$C$12,3,FALSE))</f>
        <v>ఆశ్వయుజమాసము</v>
      </c>
      <c r="H221" s="6" t="str">
        <f>VLOOKUP(encoded!H221,paksham!$A$1:$C$2,3,FALSE)</f>
        <v>బహుళపక్షం</v>
      </c>
      <c r="I221" s="6" t="str">
        <f>VLOOKUP(encoded!I221,thidhi!$A$1:$C$16,3,FALSE)</f>
        <v>ఏకాదశి</v>
      </c>
      <c r="J221" s="8">
        <f>IF(encoded!J221="","",encoded!J221)</f>
        <v>45592.304629629631</v>
      </c>
      <c r="K221" s="8" t="str">
        <f>IF(encoded!K221="","",encoded!K221)</f>
        <v>2024-10-28 08:42</v>
      </c>
      <c r="L221" s="6" t="str">
        <f>IF(encoded!N221="","",VLOOKUP(encoded!N221,nakshatram!$A$1:$C$27,3,FALSE))</f>
        <v>పుబ్బ</v>
      </c>
      <c r="M221" s="8">
        <f>IF(encoded!O221="","",encoded!O221)</f>
        <v>45592.625462962962</v>
      </c>
      <c r="N221" s="8" t="str">
        <f>IF(encoded!P221="","",encoded!P221)</f>
        <v>2024-10-28 17:02</v>
      </c>
      <c r="O221" s="9" t="str">
        <f>encoded!T221</f>
        <v>05:59:00</v>
      </c>
      <c r="P221" s="9" t="str">
        <f>encoded!U221</f>
        <v>17:31:00</v>
      </c>
    </row>
    <row r="222" spans="1:16" ht="23" customHeight="1" x14ac:dyDescent="0.35">
      <c r="A222" s="7">
        <f>encoded!A222</f>
        <v>45594</v>
      </c>
      <c r="B222" s="6" t="str">
        <f>CHOOSE(encoded!E222,"January","February","March","April","May","June","July","August","September","October","November","December")</f>
        <v>October</v>
      </c>
      <c r="C222" s="6" t="str">
        <f>CHOOSE(encoded!F222,"Sunday","Monday","Tuesday","Wednesday","Thursday","Friday","Saturday")</f>
        <v>Tuesday</v>
      </c>
      <c r="D222" s="6" t="str">
        <f>IF(encoded!B222="","",VLOOKUP(encoded!B222,samvathsaram!$A$1:$D$60,3,FALSE))</f>
        <v>క్రోధి నామ సంవత్సరం</v>
      </c>
      <c r="E222" s="6" t="str">
        <f>VLOOKUP(encoded!C222,ayanam!$A$1:$C$2,3,FALSE)</f>
        <v>ఉత్తరాయణం</v>
      </c>
      <c r="F222" s="6" t="str">
        <f>VLOOKUP(encoded!D222,ruthuvu!$A$1:$C$6,3,FALSE)</f>
        <v>శరదృతువు</v>
      </c>
      <c r="G222" s="6" t="str">
        <f>IF(encoded!G222="","",VLOOKUP(encoded!G222,maasam!$A$1:$C$12,3,FALSE))</f>
        <v>ఆశ్వయుజమాసము</v>
      </c>
      <c r="H222" s="6" t="str">
        <f>VLOOKUP(encoded!H222,paksham!$A$1:$C$2,3,FALSE)</f>
        <v>బహుళపక్షం</v>
      </c>
      <c r="I222" s="6" t="str">
        <f>VLOOKUP(encoded!I222,thidhi!$A$1:$C$16,3,FALSE)</f>
        <v>ద్వాదశి</v>
      </c>
      <c r="J222" s="8">
        <f>IF(encoded!J222="","",encoded!J222)</f>
        <v>45593.363657407412</v>
      </c>
      <c r="K222" s="8" t="str">
        <f>IF(encoded!K222="","",encoded!K222)</f>
        <v>2024-10-29 10:32</v>
      </c>
      <c r="L222" s="6" t="str">
        <f>IF(encoded!N222="","",VLOOKUP(encoded!N222,nakshatram!$A$1:$C$27,3,FALSE))</f>
        <v>ఉత్తర</v>
      </c>
      <c r="M222" s="8">
        <f>IF(encoded!O222="","",encoded!O222)</f>
        <v>45593.710879629631</v>
      </c>
      <c r="N222" s="8" t="str">
        <f>IF(encoded!P222="","",encoded!P222)</f>
        <v>2024-10-29 19:26</v>
      </c>
      <c r="O222" s="9" t="str">
        <f>encoded!T222</f>
        <v>06:01:00</v>
      </c>
      <c r="P222" s="9" t="str">
        <f>encoded!U222</f>
        <v>17:27:00</v>
      </c>
    </row>
    <row r="223" spans="1:16" ht="23" customHeight="1" x14ac:dyDescent="0.35">
      <c r="A223" s="7">
        <f>encoded!A223</f>
        <v>45595</v>
      </c>
      <c r="B223" s="6" t="str">
        <f>CHOOSE(encoded!E223,"January","February","March","April","May","June","July","August","September","October","November","December")</f>
        <v>October</v>
      </c>
      <c r="C223" s="6" t="str">
        <f>CHOOSE(encoded!F223,"Sunday","Monday","Tuesday","Wednesday","Thursday","Friday","Saturday")</f>
        <v>Wednesday</v>
      </c>
      <c r="D223" s="6" t="str">
        <f>IF(encoded!B223="","",VLOOKUP(encoded!B223,samvathsaram!$A$1:$D$60,3,FALSE))</f>
        <v>క్రోధి నామ సంవత్సరం</v>
      </c>
      <c r="E223" s="6" t="str">
        <f>VLOOKUP(encoded!C223,ayanam!$A$1:$C$2,3,FALSE)</f>
        <v>ఉత్తరాయణం</v>
      </c>
      <c r="F223" s="6" t="str">
        <f>VLOOKUP(encoded!D223,ruthuvu!$A$1:$C$6,3,FALSE)</f>
        <v>శరదృతువు</v>
      </c>
      <c r="G223" s="6" t="str">
        <f>IF(encoded!G223="","",VLOOKUP(encoded!G223,maasam!$A$1:$C$12,3,FALSE))</f>
        <v>ఆశ్వయుజమాసము</v>
      </c>
      <c r="H223" s="6" t="str">
        <f>VLOOKUP(encoded!H223,paksham!$A$1:$C$2,3,FALSE)</f>
        <v>బహుళపక్షం</v>
      </c>
      <c r="I223" s="6" t="str">
        <f>VLOOKUP(encoded!I223,thidhi!$A$1:$C$16,3,FALSE)</f>
        <v>త్రయోదశి</v>
      </c>
      <c r="J223" s="8">
        <f>IF(encoded!J223="","",encoded!J223)</f>
        <v>45594.440046296295</v>
      </c>
      <c r="K223" s="8" t="str">
        <f>IF(encoded!K223="","",encoded!K223)</f>
        <v>2024-10-30 12:35</v>
      </c>
      <c r="L223" s="6" t="str">
        <f>IF(encoded!N223="","",VLOOKUP(encoded!N223,nakshatram!$A$1:$C$27,3,FALSE))</f>
        <v>హస్త</v>
      </c>
      <c r="M223" s="8">
        <f>IF(encoded!O223="","",encoded!O223)</f>
        <v>45594.810879629629</v>
      </c>
      <c r="N223" s="8" t="str">
        <f>IF(encoded!P223="","",encoded!P223)</f>
        <v>2024-10-30 22:01</v>
      </c>
      <c r="O223" s="9" t="str">
        <f>encoded!T223</f>
        <v>06:01:00</v>
      </c>
      <c r="P223" s="9" t="str">
        <f>encoded!U223</f>
        <v>17:27:00</v>
      </c>
    </row>
    <row r="224" spans="1:16" ht="23" customHeight="1" x14ac:dyDescent="0.35">
      <c r="A224" s="7">
        <f>encoded!A224</f>
        <v>45596</v>
      </c>
      <c r="B224" s="6" t="str">
        <f>CHOOSE(encoded!E224,"January","February","March","April","May","June","July","August","September","October","November","December")</f>
        <v>October</v>
      </c>
      <c r="C224" s="6" t="str">
        <f>CHOOSE(encoded!F224,"Sunday","Monday","Tuesday","Wednesday","Thursday","Friday","Saturday")</f>
        <v>Thursday</v>
      </c>
      <c r="D224" s="6" t="str">
        <f>IF(encoded!B224="","",VLOOKUP(encoded!B224,samvathsaram!$A$1:$D$60,3,FALSE))</f>
        <v>క్రోధి నామ సంవత్సరం</v>
      </c>
      <c r="E224" s="6" t="str">
        <f>VLOOKUP(encoded!C224,ayanam!$A$1:$C$2,3,FALSE)</f>
        <v>ఉత్తరాయణం</v>
      </c>
      <c r="F224" s="6" t="str">
        <f>VLOOKUP(encoded!D224,ruthuvu!$A$1:$C$6,3,FALSE)</f>
        <v>శరదృతువు</v>
      </c>
      <c r="G224" s="6" t="str">
        <f>IF(encoded!G224="","",VLOOKUP(encoded!G224,maasam!$A$1:$C$12,3,FALSE))</f>
        <v>ఆశ్వయుజమాసము</v>
      </c>
      <c r="H224" s="6" t="str">
        <f>VLOOKUP(encoded!H224,paksham!$A$1:$C$2,3,FALSE)</f>
        <v>బహుళపక్షం</v>
      </c>
      <c r="I224" s="6" t="str">
        <f>VLOOKUP(encoded!I224,thidhi!$A$1:$C$16,3,FALSE)</f>
        <v>చతుర్దశి</v>
      </c>
      <c r="J224" s="8">
        <f>IF(encoded!J224="","",encoded!J224)</f>
        <v>45595.525462962964</v>
      </c>
      <c r="K224" s="8" t="str">
        <f>IF(encoded!K224="","",encoded!K224)</f>
        <v>2024-10-31 14:43</v>
      </c>
      <c r="L224" s="6" t="str">
        <f>IF(encoded!N224="","",VLOOKUP(encoded!N224,nakshatram!$A$1:$C$27,3,FALSE))</f>
        <v>చిత్ర</v>
      </c>
      <c r="M224" s="8">
        <f>IF(encoded!O224="","",encoded!O224)</f>
        <v>45595.91851851852</v>
      </c>
      <c r="N224" s="8" t="str">
        <f>IF(encoded!P224="","",encoded!P224)</f>
        <v>2024-11-01 00:36</v>
      </c>
      <c r="O224" s="9" t="str">
        <f>encoded!T224</f>
        <v>06:01:00</v>
      </c>
      <c r="P224" s="9" t="str">
        <f>encoded!U224</f>
        <v>17:27:00</v>
      </c>
    </row>
    <row r="225" spans="1:16" ht="23" customHeight="1" x14ac:dyDescent="0.35">
      <c r="A225" s="7">
        <f>encoded!A225</f>
        <v>45597</v>
      </c>
      <c r="B225" s="6" t="str">
        <f>CHOOSE(encoded!E225,"January","February","March","April","May","June","July","August","September","October","November","December")</f>
        <v>November</v>
      </c>
      <c r="C225" s="6" t="str">
        <f>CHOOSE(encoded!F225,"Sunday","Monday","Tuesday","Wednesday","Thursday","Friday","Saturday")</f>
        <v>Friday</v>
      </c>
      <c r="D225" s="6" t="str">
        <f>IF(encoded!B225="","",VLOOKUP(encoded!B225,samvathsaram!$A$1:$D$60,3,FALSE))</f>
        <v>క్రోధి నామ సంవత్సరం</v>
      </c>
      <c r="E225" s="6" t="str">
        <f>VLOOKUP(encoded!C225,ayanam!$A$1:$C$2,3,FALSE)</f>
        <v>ఉత్తరాయణం</v>
      </c>
      <c r="F225" s="6" t="str">
        <f>VLOOKUP(encoded!D225,ruthuvu!$A$1:$C$6,3,FALSE)</f>
        <v>శరదృతువు</v>
      </c>
      <c r="G225" s="6" t="str">
        <f>IF(encoded!G225="","",VLOOKUP(encoded!G225,maasam!$A$1:$C$12,3,FALSE))</f>
        <v>ఆశ్వయుజమాసము</v>
      </c>
      <c r="H225" s="6" t="str">
        <f>VLOOKUP(encoded!H225,paksham!$A$1:$C$2,3,FALSE)</f>
        <v>బహుళపక్షం</v>
      </c>
      <c r="I225" s="6" t="str">
        <f>VLOOKUP(encoded!I225,thidhi!$A$1:$C$16,3,FALSE)</f>
        <v>అమావాస్య</v>
      </c>
      <c r="J225" s="8">
        <f>IF(encoded!J225="","",encoded!J225)</f>
        <v>45596.614351851851</v>
      </c>
      <c r="K225" s="8" t="str">
        <f>IF(encoded!K225="","",encoded!K225)</f>
        <v>2024-11-01 16:45</v>
      </c>
      <c r="L225" s="6" t="str">
        <f>IF(encoded!N225="","",VLOOKUP(encoded!N225,nakshatram!$A$1:$C$27,3,FALSE))</f>
        <v>స్వాతి</v>
      </c>
      <c r="M225" s="8">
        <f>IF(encoded!O225="","",encoded!O225)</f>
        <v>45597.02615740741</v>
      </c>
      <c r="N225" s="8" t="str">
        <f>IF(encoded!P225="","",encoded!P225)</f>
        <v>2024-11-02 03:03</v>
      </c>
      <c r="O225" s="9" t="str">
        <f>encoded!T225</f>
        <v>06:02:00</v>
      </c>
      <c r="P225" s="9" t="str">
        <f>encoded!U225</f>
        <v>15:27:00</v>
      </c>
    </row>
    <row r="226" spans="1:16" ht="23" customHeight="1" x14ac:dyDescent="0.35">
      <c r="B226" s="6" t="str">
        <f>CHOOSE(encoded!E226,"January","February","March","April","May","June","July","August","September","October","November","December")</f>
        <v>November</v>
      </c>
      <c r="C226" s="6" t="str">
        <f>CHOOSE(encoded!F226,"Sunday","Monday","Tuesday","Wednesday","Thursday","Friday","Saturday")</f>
        <v>Saturday</v>
      </c>
      <c r="D226" s="6" t="str">
        <f>IF(encoded!B226="","",VLOOKUP(encoded!B226,samvathsaram!$A$1:$D$60,3,FALSE))</f>
        <v>క్రోధి నామ సంవత్సరం</v>
      </c>
      <c r="E226" s="6" t="str">
        <f>VLOOKUP(encoded!C226,ayanam!$A$1:$C$2,3,FALSE)</f>
        <v>ఉత్తరాయణం</v>
      </c>
      <c r="F226" s="6" t="str">
        <f>VLOOKUP(encoded!D226,ruthuvu!$A$1:$C$6,3,FALSE)</f>
        <v>శరదృతువు</v>
      </c>
      <c r="G226" s="6" t="str">
        <f>IF(encoded!G226="","",VLOOKUP(encoded!G226,maasam!$A$1:$C$12,3,FALSE))</f>
        <v>కార్తీకమాసము</v>
      </c>
      <c r="H226" s="6" t="str">
        <f>VLOOKUP(encoded!H226,paksham!$A$1:$C$2,3,FALSE)</f>
        <v>శుక్లపక్షం</v>
      </c>
      <c r="I226" s="6" t="str">
        <f>VLOOKUP(encoded!I226,thidhi!$A$1:$C$16,3,FALSE)</f>
        <v>పాడ్యమి</v>
      </c>
      <c r="J226" s="8">
        <f>IF(encoded!J226="","",encoded!J226)</f>
        <v>45597.699074074073</v>
      </c>
      <c r="K226" s="8" t="str">
        <f>IF(encoded!K226="","",encoded!K226)</f>
        <v>2024-11-02 18:31</v>
      </c>
      <c r="L226" s="6" t="str">
        <f>IF(encoded!N226="","",VLOOKUP(encoded!N226,nakshatram!$A$1:$C$27,3,FALSE))</f>
        <v>విశాఖ</v>
      </c>
      <c r="M226" s="8">
        <f>IF(encoded!O226="","",encoded!O226)</f>
        <v>45598.128240740742</v>
      </c>
      <c r="N226" s="8" t="str">
        <f>IF(encoded!P226="","",encoded!P226)</f>
        <v>2024-11-03 05:12</v>
      </c>
      <c r="O226" s="9" t="str">
        <f>encoded!T226</f>
        <v>06:02:00</v>
      </c>
      <c r="P226" s="9" t="str">
        <f>encoded!U226</f>
        <v>17:26:00</v>
      </c>
    </row>
    <row r="227" spans="1:16" ht="23" customHeight="1" x14ac:dyDescent="0.35">
      <c r="B227" s="6" t="str">
        <f>CHOOSE(encoded!E227,"January","February","March","April","May","June","July","August","September","October","November","December")</f>
        <v>November</v>
      </c>
      <c r="C227" s="6" t="str">
        <f>CHOOSE(encoded!F227,"Sunday","Monday","Tuesday","Wednesday","Thursday","Friday","Saturday")</f>
        <v>Sunday</v>
      </c>
      <c r="D227" s="6" t="str">
        <f>IF(encoded!B227="","",VLOOKUP(encoded!B227,samvathsaram!$A$1:$D$60,3,FALSE))</f>
        <v>క్రోధి నామ సంవత్సరం</v>
      </c>
      <c r="E227" s="6" t="str">
        <f>VLOOKUP(encoded!C227,ayanam!$A$1:$C$2,3,FALSE)</f>
        <v>ఉత్తరాయణం</v>
      </c>
      <c r="F227" s="6" t="str">
        <f>VLOOKUP(encoded!D227,ruthuvu!$A$1:$C$6,3,FALSE)</f>
        <v>శరదృతువు</v>
      </c>
      <c r="G227" s="6" t="str">
        <f>IF(encoded!G227="","",VLOOKUP(encoded!G227,maasam!$A$1:$C$12,3,FALSE))</f>
        <v>కార్తీకమాసము</v>
      </c>
      <c r="H227" s="6" t="str">
        <f>VLOOKUP(encoded!H227,paksham!$A$1:$C$2,3,FALSE)</f>
        <v>శుక్లపక్షం</v>
      </c>
      <c r="I227" s="6" t="str">
        <f>VLOOKUP(encoded!I227,thidhi!$A$1:$C$16,3,FALSE)</f>
        <v>విదియ</v>
      </c>
      <c r="J227" s="8">
        <f>IF(encoded!J227="","",encoded!J227)</f>
        <v>45598.772685185184</v>
      </c>
      <c r="K227" s="8" t="str">
        <f>IF(encoded!K227="","",encoded!K227)</f>
        <v>2024-11-03 19:57</v>
      </c>
      <c r="L227" s="6" t="str">
        <f>IF(encoded!N227="","",VLOOKUP(encoded!N227,nakshatram!$A$1:$C$27,3,FALSE))</f>
        <v>అనూరాధ</v>
      </c>
      <c r="M227" s="8">
        <f>IF(encoded!O227="","",encoded!O227)</f>
        <v>45599.217824074076</v>
      </c>
      <c r="N227" s="8" t="str">
        <f>IF(encoded!P227="","",encoded!P227)</f>
        <v/>
      </c>
      <c r="O227" s="9" t="str">
        <f>encoded!T227</f>
        <v>06:02:00</v>
      </c>
      <c r="P227" s="9" t="str">
        <f>encoded!U227</f>
        <v>17:26:00</v>
      </c>
    </row>
    <row r="228" spans="1:16" ht="23" customHeight="1" x14ac:dyDescent="0.35">
      <c r="B228" s="6" t="str">
        <f>CHOOSE(encoded!E228,"January","February","March","April","May","June","July","August","September","October","November","December")</f>
        <v>November</v>
      </c>
      <c r="C228" s="6" t="str">
        <f>CHOOSE(encoded!F228,"Sunday","Monday","Tuesday","Wednesday","Thursday","Friday","Saturday")</f>
        <v>Monday</v>
      </c>
      <c r="D228" s="6" t="str">
        <f>IF(encoded!B228="","",VLOOKUP(encoded!B228,samvathsaram!$A$1:$D$60,3,FALSE))</f>
        <v>క్రోధి నామ సంవత్సరం</v>
      </c>
      <c r="E228" s="6" t="str">
        <f>VLOOKUP(encoded!C228,ayanam!$A$1:$C$2,3,FALSE)</f>
        <v>ఉత్తరాయణం</v>
      </c>
      <c r="F228" s="6" t="str">
        <f>VLOOKUP(encoded!D228,ruthuvu!$A$1:$C$6,3,FALSE)</f>
        <v>శరదృతువు</v>
      </c>
      <c r="G228" s="6" t="str">
        <f>IF(encoded!G228="","",VLOOKUP(encoded!G228,maasam!$A$1:$C$12,3,FALSE))</f>
        <v>కార్తీకమాసము</v>
      </c>
      <c r="H228" s="6" t="str">
        <f>VLOOKUP(encoded!H228,paksham!$A$1:$C$2,3,FALSE)</f>
        <v>శుక్లపక్షం</v>
      </c>
      <c r="I228" s="6" t="str">
        <f>VLOOKUP(encoded!I228,thidhi!$A$1:$C$16,3,FALSE)</f>
        <v>తదియ</v>
      </c>
      <c r="J228" s="8">
        <f>IF(encoded!J228="","",encoded!J228)</f>
        <v>45599.832407407412</v>
      </c>
      <c r="K228" s="8" t="str">
        <f>IF(encoded!K228="","",encoded!K228)</f>
        <v>2024-11-04 20:54</v>
      </c>
      <c r="L228" s="6" t="str">
        <f>IF(encoded!N228="","",VLOOKUP(encoded!N228,nakshatram!$A$1:$C$27,3,FALSE))</f>
        <v>అనూరాధ</v>
      </c>
      <c r="M228" s="8" t="str">
        <f>IF(encoded!O228="","",encoded!O228)</f>
        <v/>
      </c>
      <c r="N228" s="8" t="str">
        <f>IF(encoded!P228="","",encoded!P228)</f>
        <v>2024-11-04 07:04</v>
      </c>
      <c r="O228" s="9" t="str">
        <f>encoded!T228</f>
        <v>06:02:00</v>
      </c>
      <c r="P228" s="9" t="str">
        <f>encoded!U228</f>
        <v>17:26:00</v>
      </c>
    </row>
    <row r="229" spans="1:16" ht="23" customHeight="1" x14ac:dyDescent="0.35">
      <c r="B229" s="6" t="str">
        <f>CHOOSE(encoded!E229,"January","February","March","April","May","June","July","August","September","October","November","December")</f>
        <v>November</v>
      </c>
      <c r="C229" s="6" t="str">
        <f>CHOOSE(encoded!F229,"Sunday","Monday","Tuesday","Wednesday","Thursday","Friday","Saturday")</f>
        <v>Tuesday</v>
      </c>
      <c r="D229" s="6" t="str">
        <f>IF(encoded!B229="","",VLOOKUP(encoded!B229,samvathsaram!$A$1:$D$60,3,FALSE))</f>
        <v>క్రోధి నామ సంవత్సరం</v>
      </c>
      <c r="E229" s="6" t="str">
        <f>VLOOKUP(encoded!C229,ayanam!$A$1:$C$2,3,FALSE)</f>
        <v>ఉత్తరాయణం</v>
      </c>
      <c r="F229" s="6" t="str">
        <f>VLOOKUP(encoded!D229,ruthuvu!$A$1:$C$6,3,FALSE)</f>
        <v>శరదృతువు</v>
      </c>
      <c r="G229" s="6" t="str">
        <f>IF(encoded!G229="","",VLOOKUP(encoded!G229,maasam!$A$1:$C$12,3,FALSE))</f>
        <v>కార్తీకమాసము</v>
      </c>
      <c r="H229" s="6" t="str">
        <f>VLOOKUP(encoded!H229,paksham!$A$1:$C$2,3,FALSE)</f>
        <v>శుక్లపక్షం</v>
      </c>
      <c r="I229" s="6" t="str">
        <f>VLOOKUP(encoded!I229,thidhi!$A$1:$C$16,3,FALSE)</f>
        <v>చవితి</v>
      </c>
      <c r="J229" s="8">
        <f>IF(encoded!J229="","",encoded!J229)</f>
        <v>45600.871990740743</v>
      </c>
      <c r="K229" s="8" t="str">
        <f>IF(encoded!K229="","",encoded!K229)</f>
        <v>2024-11-05 21:21</v>
      </c>
      <c r="L229" s="6" t="str">
        <f>IF(encoded!N229="","",VLOOKUP(encoded!N229,nakshatram!$A$1:$C$27,3,FALSE))</f>
        <v>జ్యేష్ఠ</v>
      </c>
      <c r="M229" s="8">
        <f>IF(encoded!O229="","",encoded!O229)</f>
        <v>45600.295601851853</v>
      </c>
      <c r="N229" s="8" t="str">
        <f>IF(encoded!P229="","",encoded!P229)</f>
        <v>2024-11-05 08:21</v>
      </c>
      <c r="O229" s="9" t="str">
        <f>encoded!T229</f>
        <v>06:02:00</v>
      </c>
      <c r="P229" s="9" t="str">
        <f>encoded!U229</f>
        <v>17:26:00</v>
      </c>
    </row>
    <row r="230" spans="1:16" ht="23" customHeight="1" x14ac:dyDescent="0.35">
      <c r="B230" s="6" t="str">
        <f>CHOOSE(encoded!E230,"January","February","March","April","May","June","July","August","September","October","November","December")</f>
        <v>November</v>
      </c>
      <c r="C230" s="6" t="str">
        <f>CHOOSE(encoded!F230,"Sunday","Monday","Tuesday","Wednesday","Thursday","Friday","Saturday")</f>
        <v>Wednesday</v>
      </c>
      <c r="D230" s="6" t="str">
        <f>IF(encoded!B230="","",VLOOKUP(encoded!B230,samvathsaram!$A$1:$D$60,3,FALSE))</f>
        <v>క్రోధి నామ సంవత్సరం</v>
      </c>
      <c r="E230" s="6" t="str">
        <f>VLOOKUP(encoded!C230,ayanam!$A$1:$C$2,3,FALSE)</f>
        <v>ఉత్తరాయణం</v>
      </c>
      <c r="F230" s="6" t="str">
        <f>VLOOKUP(encoded!D230,ruthuvu!$A$1:$C$6,3,FALSE)</f>
        <v>శరదృతువు</v>
      </c>
      <c r="G230" s="6" t="str">
        <f>IF(encoded!G230="","",VLOOKUP(encoded!G230,maasam!$A$1:$C$12,3,FALSE))</f>
        <v>కార్తీకమాసము</v>
      </c>
      <c r="H230" s="6" t="str">
        <f>VLOOKUP(encoded!H230,paksham!$A$1:$C$2,3,FALSE)</f>
        <v>శుక్లపక్షం</v>
      </c>
      <c r="I230" s="6" t="str">
        <f>VLOOKUP(encoded!I230,thidhi!$A$1:$C$16,3,FALSE)</f>
        <v>పంచమి</v>
      </c>
      <c r="J230" s="8">
        <f>IF(encoded!J230="","",encoded!J230)</f>
        <v>45601.890740740739</v>
      </c>
      <c r="K230" s="8" t="str">
        <f>IF(encoded!K230="","",encoded!K230)</f>
        <v>2024-11-06 21:18</v>
      </c>
      <c r="L230" s="6" t="str">
        <f>IF(encoded!N230="","",VLOOKUP(encoded!N230,nakshatram!$A$1:$C$27,3,FALSE))</f>
        <v>మూల</v>
      </c>
      <c r="M230" s="8">
        <f>IF(encoded!O230="","",encoded!O230)</f>
        <v>45601.349074074074</v>
      </c>
      <c r="N230" s="8" t="str">
        <f>IF(encoded!P230="","",encoded!P230)</f>
        <v>2024-11-06 09:09</v>
      </c>
      <c r="O230" s="9" t="str">
        <f>encoded!T230</f>
        <v>06:04:00</v>
      </c>
      <c r="P230" s="9" t="str">
        <f>encoded!U230</f>
        <v>17:24:00</v>
      </c>
    </row>
    <row r="231" spans="1:16" ht="23" customHeight="1" x14ac:dyDescent="0.35">
      <c r="B231" s="6" t="str">
        <f>CHOOSE(encoded!E231,"January","February","March","April","May","June","July","August","September","October","November","December")</f>
        <v>November</v>
      </c>
      <c r="C231" s="6" t="str">
        <f>CHOOSE(encoded!F231,"Sunday","Monday","Tuesday","Wednesday","Thursday","Friday","Saturday")</f>
        <v>Thursday</v>
      </c>
      <c r="D231" s="6" t="str">
        <f>IF(encoded!B231="","",VLOOKUP(encoded!B231,samvathsaram!$A$1:$D$60,3,FALSE))</f>
        <v>క్రోధి నామ సంవత్సరం</v>
      </c>
      <c r="E231" s="6" t="str">
        <f>VLOOKUP(encoded!C231,ayanam!$A$1:$C$2,3,FALSE)</f>
        <v>ఉత్తరాయణం</v>
      </c>
      <c r="F231" s="6" t="str">
        <f>VLOOKUP(encoded!D231,ruthuvu!$A$1:$C$6,3,FALSE)</f>
        <v>శరదృతువు</v>
      </c>
      <c r="G231" s="6" t="str">
        <f>IF(encoded!G231="","",VLOOKUP(encoded!G231,maasam!$A$1:$C$12,3,FALSE))</f>
        <v>కార్తీకమాసము</v>
      </c>
      <c r="H231" s="6" t="str">
        <f>VLOOKUP(encoded!H231,paksham!$A$1:$C$2,3,FALSE)</f>
        <v>శుక్లపక్షం</v>
      </c>
      <c r="I231" s="6" t="str">
        <f>VLOOKUP(encoded!I231,thidhi!$A$1:$C$16,3,FALSE)</f>
        <v>షష్ఠి</v>
      </c>
      <c r="J231" s="8">
        <f>IF(encoded!J231="","",encoded!J231)</f>
        <v>45602.888657407406</v>
      </c>
      <c r="K231" s="8" t="str">
        <f>IF(encoded!K231="","",encoded!K231)</f>
        <v>2024-11-07 20:45</v>
      </c>
      <c r="L231" s="6" t="str">
        <f>IF(encoded!N231="","",VLOOKUP(encoded!N231,nakshatram!$A$1:$C$27,3,FALSE))</f>
        <v>పూర్వాషాఢ</v>
      </c>
      <c r="M231" s="8">
        <f>IF(encoded!O231="","",encoded!O231)</f>
        <v>45602.382407407407</v>
      </c>
      <c r="N231" s="8" t="str">
        <f>IF(encoded!P231="","",encoded!P231)</f>
        <v>2024-11-07 09:28</v>
      </c>
      <c r="O231" s="9" t="str">
        <f>encoded!T231</f>
        <v>06:04:00</v>
      </c>
      <c r="P231" s="9" t="str">
        <f>encoded!U231</f>
        <v>17:24:00</v>
      </c>
    </row>
    <row r="232" spans="1:16" ht="23" customHeight="1" x14ac:dyDescent="0.35">
      <c r="B232" s="6" t="str">
        <f>CHOOSE(encoded!E232,"January","February","March","April","May","June","July","August","September","October","November","December")</f>
        <v>November</v>
      </c>
      <c r="C232" s="6" t="str">
        <f>CHOOSE(encoded!F232,"Sunday","Monday","Tuesday","Wednesday","Thursday","Friday","Saturday")</f>
        <v>Friday</v>
      </c>
      <c r="D232" s="6" t="str">
        <f>IF(encoded!B232="","",VLOOKUP(encoded!B232,samvathsaram!$A$1:$D$60,3,FALSE))</f>
        <v>క్రోధి నామ సంవత్సరం</v>
      </c>
      <c r="E232" s="6" t="str">
        <f>VLOOKUP(encoded!C232,ayanam!$A$1:$C$2,3,FALSE)</f>
        <v>ఉత్తరాయణం</v>
      </c>
      <c r="F232" s="6" t="str">
        <f>VLOOKUP(encoded!D232,ruthuvu!$A$1:$C$6,3,FALSE)</f>
        <v>శరదృతువు</v>
      </c>
      <c r="G232" s="6" t="str">
        <f>IF(encoded!G232="","",VLOOKUP(encoded!G232,maasam!$A$1:$C$12,3,FALSE))</f>
        <v>కార్తీకమాసము</v>
      </c>
      <c r="H232" s="6" t="str">
        <f>VLOOKUP(encoded!H232,paksham!$A$1:$C$2,3,FALSE)</f>
        <v>శుక్లపక్షం</v>
      </c>
      <c r="I232" s="6" t="str">
        <f>VLOOKUP(encoded!I232,thidhi!$A$1:$C$16,3,FALSE)</f>
        <v>సప్తమి</v>
      </c>
      <c r="J232" s="8">
        <f>IF(encoded!J232="","",encoded!J232)</f>
        <v>45603.865740740745</v>
      </c>
      <c r="K232" s="8" t="str">
        <f>IF(encoded!K232="","",encoded!K232)</f>
        <v>2024-11-08 19:45</v>
      </c>
      <c r="L232" s="6" t="str">
        <f>IF(encoded!N232="","",VLOOKUP(encoded!N232,nakshatram!$A$1:$C$27,3,FALSE))</f>
        <v>ఉత్తరాషాఢ</v>
      </c>
      <c r="M232" s="8">
        <f>IF(encoded!O232="","",encoded!O232)</f>
        <v>45603.395601851851</v>
      </c>
      <c r="N232" s="8" t="str">
        <f>IF(encoded!P232="","",encoded!P232)</f>
        <v>2024-11-08 09:18</v>
      </c>
      <c r="O232" s="9" t="str">
        <f>encoded!T232</f>
        <v>06:04:00</v>
      </c>
      <c r="P232" s="9" t="str">
        <f>encoded!U232</f>
        <v>17:24:00</v>
      </c>
    </row>
    <row r="233" spans="1:16" ht="23" customHeight="1" x14ac:dyDescent="0.35">
      <c r="B233" s="6" t="str">
        <f>CHOOSE(encoded!E233,"January","February","March","April","May","June","July","August","September","October","November","December")</f>
        <v>November</v>
      </c>
      <c r="C233" s="6" t="str">
        <f>CHOOSE(encoded!F233,"Sunday","Monday","Tuesday","Wednesday","Thursday","Friday","Saturday")</f>
        <v>Saturday</v>
      </c>
      <c r="D233" s="6" t="str">
        <f>IF(encoded!B233="","",VLOOKUP(encoded!B233,samvathsaram!$A$1:$D$60,3,FALSE))</f>
        <v>క్రోధి నామ సంవత్సరం</v>
      </c>
      <c r="E233" s="6" t="str">
        <f>VLOOKUP(encoded!C233,ayanam!$A$1:$C$2,3,FALSE)</f>
        <v>ఉత్తరాయణం</v>
      </c>
      <c r="F233" s="6" t="str">
        <f>VLOOKUP(encoded!D233,ruthuvu!$A$1:$C$6,3,FALSE)</f>
        <v>శరదృతువు</v>
      </c>
      <c r="G233" s="6" t="str">
        <f>IF(encoded!G233="","",VLOOKUP(encoded!G233,maasam!$A$1:$C$12,3,FALSE))</f>
        <v>కార్తీకమాసము</v>
      </c>
      <c r="H233" s="6" t="str">
        <f>VLOOKUP(encoded!H233,paksham!$A$1:$C$2,3,FALSE)</f>
        <v>శుక్లపక్షం</v>
      </c>
      <c r="I233" s="6" t="str">
        <f>VLOOKUP(encoded!I233,thidhi!$A$1:$C$16,3,FALSE)</f>
        <v>అష్టమి</v>
      </c>
      <c r="J233" s="8">
        <f>IF(encoded!J233="","",encoded!J233)</f>
        <v>45604.824074074073</v>
      </c>
      <c r="K233" s="8" t="str">
        <f>IF(encoded!K233="","",encoded!K233)</f>
        <v>2024-11-09 18:20</v>
      </c>
      <c r="L233" s="6" t="str">
        <f>IF(encoded!N233="","",VLOOKUP(encoded!N233,nakshatram!$A$1:$C$27,3,FALSE))</f>
        <v>శ్రవణం</v>
      </c>
      <c r="M233" s="8">
        <f>IF(encoded!O233="","",encoded!O233)</f>
        <v>45604.388657407406</v>
      </c>
      <c r="N233" s="8" t="str">
        <f>IF(encoded!P233="","",encoded!P233)</f>
        <v>2024-11-09 08:43</v>
      </c>
      <c r="O233" s="9" t="str">
        <f>encoded!T233</f>
        <v>06:05:00</v>
      </c>
      <c r="P233" s="9" t="str">
        <f>encoded!U233</f>
        <v>17:23:00</v>
      </c>
    </row>
    <row r="234" spans="1:16" ht="23" customHeight="1" x14ac:dyDescent="0.35">
      <c r="B234" s="6" t="str">
        <f>CHOOSE(encoded!E234,"January","February","March","April","May","June","July","August","September","October","November","December")</f>
        <v>November</v>
      </c>
      <c r="C234" s="6" t="str">
        <f>CHOOSE(encoded!F234,"Sunday","Monday","Tuesday","Wednesday","Thursday","Friday","Saturday")</f>
        <v>Sunday</v>
      </c>
      <c r="D234" s="6" t="str">
        <f>IF(encoded!B234="","",VLOOKUP(encoded!B234,samvathsaram!$A$1:$D$60,3,FALSE))</f>
        <v>క్రోధి నామ సంవత్సరం</v>
      </c>
      <c r="E234" s="6" t="str">
        <f>VLOOKUP(encoded!C234,ayanam!$A$1:$C$2,3,FALSE)</f>
        <v>ఉత్తరాయణం</v>
      </c>
      <c r="F234" s="6" t="str">
        <f>VLOOKUP(encoded!D234,ruthuvu!$A$1:$C$6,3,FALSE)</f>
        <v>శరదృతువు</v>
      </c>
      <c r="G234" s="6" t="str">
        <f>IF(encoded!G234="","",VLOOKUP(encoded!G234,maasam!$A$1:$C$12,3,FALSE))</f>
        <v>కార్తీకమాసము</v>
      </c>
      <c r="H234" s="6" t="str">
        <f>VLOOKUP(encoded!H234,paksham!$A$1:$C$2,3,FALSE)</f>
        <v>శుక్లపక్షం</v>
      </c>
      <c r="I234" s="6" t="str">
        <f>VLOOKUP(encoded!I234,thidhi!$A$1:$C$16,3,FALSE)</f>
        <v>నవమి</v>
      </c>
      <c r="J234" s="8">
        <f>IF(encoded!J234="","",encoded!J234)</f>
        <v>45605.765046296299</v>
      </c>
      <c r="K234" s="8" t="str">
        <f>IF(encoded!K234="","",encoded!K234)</f>
        <v>2024-11-10 16:36</v>
      </c>
      <c r="L234" s="6" t="str">
        <f>IF(encoded!N234="","",VLOOKUP(encoded!N234,nakshatram!$A$1:$C$27,3,FALSE))</f>
        <v>ధనిష్ఠ</v>
      </c>
      <c r="M234" s="8">
        <f>IF(encoded!O234="","",encoded!O234)</f>
        <v>45605.364351851851</v>
      </c>
      <c r="N234" s="8" t="str">
        <f>IF(encoded!P234="","",encoded!P234)</f>
        <v>2024-11-10 07:47</v>
      </c>
      <c r="O234" s="9" t="str">
        <f>encoded!T234</f>
        <v>06:05:00</v>
      </c>
      <c r="P234" s="9" t="str">
        <f>encoded!U234</f>
        <v>17:23:00</v>
      </c>
    </row>
    <row r="235" spans="1:16" ht="23" customHeight="1" x14ac:dyDescent="0.35">
      <c r="B235" s="6" t="str">
        <f>CHOOSE(encoded!E235,"January","February","March","April","May","June","July","August","September","October","November","December")</f>
        <v>November</v>
      </c>
      <c r="C235" s="6" t="str">
        <f>CHOOSE(encoded!F235,"Sunday","Monday","Tuesday","Wednesday","Thursday","Friday","Saturday")</f>
        <v>Monday</v>
      </c>
      <c r="D235" s="6" t="str">
        <f>IF(encoded!B235="","",VLOOKUP(encoded!B235,samvathsaram!$A$1:$D$60,3,FALSE))</f>
        <v>క్రోధి నామ సంవత్సరం</v>
      </c>
      <c r="E235" s="6" t="str">
        <f>VLOOKUP(encoded!C235,ayanam!$A$1:$C$2,3,FALSE)</f>
        <v>ఉత్తరాయణం</v>
      </c>
      <c r="F235" s="6" t="str">
        <f>VLOOKUP(encoded!D235,ruthuvu!$A$1:$C$6,3,FALSE)</f>
        <v>శరదృతువు</v>
      </c>
      <c r="G235" s="6" t="str">
        <f>IF(encoded!G235="","",VLOOKUP(encoded!G235,maasam!$A$1:$C$12,3,FALSE))</f>
        <v>కార్తీకమాసము</v>
      </c>
      <c r="H235" s="6" t="str">
        <f>VLOOKUP(encoded!H235,paksham!$A$1:$C$2,3,FALSE)</f>
        <v>శుక్లపక్షం</v>
      </c>
      <c r="I235" s="6" t="str">
        <f>VLOOKUP(encoded!I235,thidhi!$A$1:$C$16,3,FALSE)</f>
        <v>దశమి</v>
      </c>
      <c r="J235" s="8">
        <f>IF(encoded!J235="","",encoded!J235)</f>
        <v>45606.692824074074</v>
      </c>
      <c r="K235" s="8" t="str">
        <f>IF(encoded!K235="","",encoded!K235)</f>
        <v>2024-11-11 14:35</v>
      </c>
      <c r="L235" s="6" t="str">
        <f>IF(encoded!N235="","",VLOOKUP(encoded!N235,nakshatram!$A$1:$C$27,3,FALSE))</f>
        <v>శతభిషం</v>
      </c>
      <c r="M235" s="8">
        <f>IF(encoded!O235="","",encoded!O235)</f>
        <v>45606.325462962966</v>
      </c>
      <c r="N235" s="8" t="str">
        <f>IF(encoded!P235="","",encoded!P235)</f>
        <v>2024-11-11 06:33</v>
      </c>
      <c r="O235" s="9" t="str">
        <f>encoded!T235</f>
        <v>06:05:00</v>
      </c>
      <c r="P235" s="9" t="str">
        <f>encoded!U235</f>
        <v>17:23:00</v>
      </c>
    </row>
    <row r="236" spans="1:16" ht="23" customHeight="1" x14ac:dyDescent="0.35">
      <c r="B236" s="6" t="str">
        <f>CHOOSE(encoded!E236,"January","February","March","April","May","June","July","August","September","October","November","December")</f>
        <v>November</v>
      </c>
      <c r="C236" s="6" t="str">
        <f>CHOOSE(encoded!F236,"Sunday","Monday","Tuesday","Wednesday","Thursday","Friday","Saturday")</f>
        <v>Monday</v>
      </c>
      <c r="D236" s="6" t="str">
        <f>IF(encoded!B236="","",VLOOKUP(encoded!B236,samvathsaram!$A$1:$D$60,3,FALSE))</f>
        <v>క్రోధి నామ సంవత్సరం</v>
      </c>
      <c r="E236" s="6" t="str">
        <f>VLOOKUP(encoded!C236,ayanam!$A$1:$C$2,3,FALSE)</f>
        <v>ఉత్తరాయణం</v>
      </c>
      <c r="F236" s="6" t="str">
        <f>VLOOKUP(encoded!D236,ruthuvu!$A$1:$C$6,3,FALSE)</f>
        <v>శరదృతువు</v>
      </c>
      <c r="G236" s="6" t="str">
        <f>IF(encoded!G236="","",VLOOKUP(encoded!G236,maasam!$A$1:$C$12,3,FALSE))</f>
        <v>కార్తీకమాసము</v>
      </c>
      <c r="H236" s="6" t="str">
        <f>VLOOKUP(encoded!H236,paksham!$A$1:$C$2,3,FALSE)</f>
        <v>శుక్లపక్షం</v>
      </c>
      <c r="I236" s="6" t="str">
        <f>VLOOKUP(encoded!I236,thidhi!$A$1:$C$16,3,FALSE)</f>
        <v>దశమి</v>
      </c>
      <c r="J236" s="8">
        <f>IF(encoded!J236="","",encoded!J236)</f>
        <v>45606.692824074074</v>
      </c>
      <c r="K236" s="8" t="str">
        <f>IF(encoded!K236="","",encoded!K236)</f>
        <v>2024-11-11 14:35</v>
      </c>
      <c r="L236" s="6" t="str">
        <f>IF(encoded!N236="","",VLOOKUP(encoded!N236,nakshatram!$A$1:$C$27,3,FALSE))</f>
        <v>పూర్వాభాద్ర</v>
      </c>
      <c r="M236" s="8">
        <f>IF(encoded!O236="","",encoded!O236)</f>
        <v>45607.274074074077</v>
      </c>
      <c r="N236" s="8" t="str">
        <f>IF(encoded!P236="","",encoded!P236)</f>
        <v>2024-11-12 05:03</v>
      </c>
      <c r="O236" s="9" t="str">
        <f>encoded!T236</f>
        <v>06:05:00</v>
      </c>
      <c r="P236" s="9" t="str">
        <f>encoded!U236</f>
        <v>17:23:00</v>
      </c>
    </row>
    <row r="237" spans="1:16" ht="23" customHeight="1" x14ac:dyDescent="0.35">
      <c r="B237" s="6" t="str">
        <f>CHOOSE(encoded!E237,"January","February","March","April","May","June","July","August","September","October","November","December")</f>
        <v>November</v>
      </c>
      <c r="C237" s="6" t="str">
        <f>CHOOSE(encoded!F237,"Sunday","Monday","Tuesday","Wednesday","Thursday","Friday","Saturday")</f>
        <v>Tuesday</v>
      </c>
      <c r="D237" s="6" t="str">
        <f>IF(encoded!B237="","",VLOOKUP(encoded!B237,samvathsaram!$A$1:$D$60,3,FALSE))</f>
        <v>క్రోధి నామ సంవత్సరం</v>
      </c>
      <c r="E237" s="6" t="str">
        <f>VLOOKUP(encoded!C237,ayanam!$A$1:$C$2,3,FALSE)</f>
        <v>ఉత్తరాయణం</v>
      </c>
      <c r="F237" s="6" t="str">
        <f>VLOOKUP(encoded!D237,ruthuvu!$A$1:$C$6,3,FALSE)</f>
        <v>శరదృతువు</v>
      </c>
      <c r="G237" s="6" t="str">
        <f>IF(encoded!G237="","",VLOOKUP(encoded!G237,maasam!$A$1:$C$12,3,FALSE))</f>
        <v>కార్తీకమాసము</v>
      </c>
      <c r="H237" s="6" t="str">
        <f>VLOOKUP(encoded!H237,paksham!$A$1:$C$2,3,FALSE)</f>
        <v>శుక్లపక్షం</v>
      </c>
      <c r="I237" s="6" t="str">
        <f>VLOOKUP(encoded!I237,thidhi!$A$1:$C$16,3,FALSE)</f>
        <v>ఏకాదశి</v>
      </c>
      <c r="J237" s="8">
        <f>IF(encoded!J237="","",encoded!J237)</f>
        <v>45607.608796296299</v>
      </c>
      <c r="K237" s="8" t="str">
        <f>IF(encoded!K237="","",encoded!K237)</f>
        <v>2024-11-12 12:21</v>
      </c>
      <c r="L237" s="6" t="str">
        <f>IF(encoded!N237="","",VLOOKUP(encoded!N237,nakshatram!$A$1:$C$27,3,FALSE))</f>
        <v>ఉత్తరాభాద్ర</v>
      </c>
      <c r="M237" s="8">
        <f>IF(encoded!O237="","",encoded!O237)</f>
        <v>45608.211574074077</v>
      </c>
      <c r="N237" s="8" t="str">
        <f>IF(encoded!P237="","",encoded!P237)</f>
        <v>2024-11-13 03:26</v>
      </c>
      <c r="O237" s="9" t="str">
        <f>encoded!T237</f>
        <v>06:05:00</v>
      </c>
      <c r="P237" s="9" t="str">
        <f>encoded!U237</f>
        <v>17:23:00</v>
      </c>
    </row>
    <row r="238" spans="1:16" ht="23" customHeight="1" x14ac:dyDescent="0.35">
      <c r="B238" s="6" t="str">
        <f>CHOOSE(encoded!E238,"January","February","March","April","May","June","July","August","September","October","November","December")</f>
        <v>November</v>
      </c>
      <c r="C238" s="6" t="str">
        <f>CHOOSE(encoded!F238,"Sunday","Monday","Tuesday","Wednesday","Thursday","Friday","Saturday")</f>
        <v>Wednesday</v>
      </c>
      <c r="D238" s="6" t="str">
        <f>IF(encoded!B238="","",VLOOKUP(encoded!B238,samvathsaram!$A$1:$D$60,3,FALSE))</f>
        <v>క్రోధి నామ సంవత్సరం</v>
      </c>
      <c r="E238" s="6" t="str">
        <f>VLOOKUP(encoded!C238,ayanam!$A$1:$C$2,3,FALSE)</f>
        <v>ఉత్తరాయణం</v>
      </c>
      <c r="F238" s="6" t="str">
        <f>VLOOKUP(encoded!D238,ruthuvu!$A$1:$C$6,3,FALSE)</f>
        <v>శరదృతువు</v>
      </c>
      <c r="G238" s="6" t="str">
        <f>IF(encoded!G238="","",VLOOKUP(encoded!G238,maasam!$A$1:$C$12,3,FALSE))</f>
        <v>కార్తీకమాసము</v>
      </c>
      <c r="H238" s="6" t="str">
        <f>VLOOKUP(encoded!H238,paksham!$A$1:$C$2,3,FALSE)</f>
        <v>శుక్లపక్షం</v>
      </c>
      <c r="I238" s="6" t="str">
        <f>VLOOKUP(encoded!I238,thidhi!$A$1:$C$16,3,FALSE)</f>
        <v>ద్వాదశి</v>
      </c>
      <c r="J238" s="8">
        <f>IF(encoded!J238="","",encoded!J238)</f>
        <v>45608.515740740739</v>
      </c>
      <c r="K238" s="8" t="str">
        <f>IF(encoded!K238="","",encoded!K238)</f>
        <v>2024-11-13 10:02</v>
      </c>
      <c r="L238" s="6" t="str">
        <f>IF(encoded!N238="","",VLOOKUP(encoded!N238,nakshatram!$A$1:$C$27,3,FALSE))</f>
        <v>రేవతి</v>
      </c>
      <c r="M238" s="8">
        <f>IF(encoded!O238="","",encoded!O238)</f>
        <v>45609.144212962965</v>
      </c>
      <c r="N238" s="8" t="str">
        <f>IF(encoded!P238="","",encoded!P238)</f>
        <v>2024-11-14 01:44</v>
      </c>
      <c r="O238" s="9" t="str">
        <f>encoded!T238</f>
        <v>06:07:00</v>
      </c>
      <c r="P238" s="9" t="str">
        <f>encoded!U238</f>
        <v>17:21:00</v>
      </c>
    </row>
    <row r="239" spans="1:16" ht="23" customHeight="1" x14ac:dyDescent="0.35">
      <c r="B239" s="6" t="str">
        <f>CHOOSE(encoded!E239,"January","February","March","April","May","June","July","August","September","October","November","December")</f>
        <v>November</v>
      </c>
      <c r="C239" s="6" t="str">
        <f>CHOOSE(encoded!F239,"Sunday","Monday","Tuesday","Wednesday","Thursday","Friday","Saturday")</f>
        <v>Thursday</v>
      </c>
      <c r="D239" s="6" t="str">
        <f>IF(encoded!B239="","",VLOOKUP(encoded!B239,samvathsaram!$A$1:$D$60,3,FALSE))</f>
        <v>క్రోధి నామ సంవత్సరం</v>
      </c>
      <c r="E239" s="6" t="str">
        <f>VLOOKUP(encoded!C239,ayanam!$A$1:$C$2,3,FALSE)</f>
        <v>ఉత్తరాయణం</v>
      </c>
      <c r="F239" s="6" t="str">
        <f>VLOOKUP(encoded!D239,ruthuvu!$A$1:$C$6,3,FALSE)</f>
        <v>శరదృతువు</v>
      </c>
      <c r="G239" s="6" t="str">
        <f>IF(encoded!G239="","",VLOOKUP(encoded!G239,maasam!$A$1:$C$12,3,FALSE))</f>
        <v>కార్తీకమాసము</v>
      </c>
      <c r="H239" s="6" t="str">
        <f>VLOOKUP(encoded!H239,paksham!$A$1:$C$2,3,FALSE)</f>
        <v>శుక్లపక్షం</v>
      </c>
      <c r="I239" s="6" t="str">
        <f>VLOOKUP(encoded!I239,thidhi!$A$1:$C$16,3,FALSE)</f>
        <v>త్రయోదశి</v>
      </c>
      <c r="J239" s="8">
        <f>IF(encoded!J239="","",encoded!J239)</f>
        <v>45609.419212962966</v>
      </c>
      <c r="K239" s="8" t="str">
        <f>IF(encoded!K239="","",encoded!K239)</f>
        <v>2024-11-14 07:33</v>
      </c>
      <c r="L239" s="6" t="str">
        <f>IF(encoded!N239="","",VLOOKUP(encoded!N239,nakshatram!$A$1:$C$27,3,FALSE))</f>
        <v>అశ్విని</v>
      </c>
      <c r="M239" s="8">
        <f>IF(encoded!O239="","",encoded!O239)</f>
        <v>45610.073379629634</v>
      </c>
      <c r="N239" s="8" t="str">
        <f>IF(encoded!P239="","",encoded!P239)</f>
        <v>2024-11-15 00:07</v>
      </c>
      <c r="O239" s="9" t="str">
        <f>encoded!T239</f>
        <v>06:07:00</v>
      </c>
      <c r="P239" s="9" t="str">
        <f>encoded!U239</f>
        <v>17:21:00</v>
      </c>
    </row>
    <row r="240" spans="1:16" ht="23" customHeight="1" x14ac:dyDescent="0.35">
      <c r="B240" s="6" t="str">
        <f>CHOOSE(encoded!E240,"January","February","March","April","May","June","July","August","September","October","November","December")</f>
        <v>November</v>
      </c>
      <c r="C240" s="6" t="str">
        <f>CHOOSE(encoded!F240,"Sunday","Monday","Tuesday","Wednesday","Thursday","Friday","Saturday")</f>
        <v>Thursday</v>
      </c>
      <c r="D240" s="6" t="str">
        <f>IF(encoded!B240="","",VLOOKUP(encoded!B240,samvathsaram!$A$1:$D$60,3,FALSE))</f>
        <v>క్రోధి నామ సంవత్సరం</v>
      </c>
      <c r="E240" s="6" t="str">
        <f>VLOOKUP(encoded!C240,ayanam!$A$1:$C$2,3,FALSE)</f>
        <v>ఉత్తరాయణం</v>
      </c>
      <c r="F240" s="6" t="str">
        <f>VLOOKUP(encoded!D240,ruthuvu!$A$1:$C$6,3,FALSE)</f>
        <v>శరదృతువు</v>
      </c>
      <c r="G240" s="6" t="str">
        <f>IF(encoded!G240="","",VLOOKUP(encoded!G240,maasam!$A$1:$C$12,3,FALSE))</f>
        <v>కార్తీకమాసము</v>
      </c>
      <c r="H240" s="6" t="str">
        <f>VLOOKUP(encoded!H240,paksham!$A$1:$C$2,3,FALSE)</f>
        <v>శుక్లపక్షం</v>
      </c>
      <c r="I240" s="6" t="str">
        <f>VLOOKUP(encoded!I240,thidhi!$A$1:$C$16,3,FALSE)</f>
        <v>చతుర్దశి</v>
      </c>
      <c r="J240" s="8">
        <f>IF(encoded!J240="","",encoded!J240)</f>
        <v>45610.315740740742</v>
      </c>
      <c r="K240" s="8" t="str">
        <f>IF(encoded!K240="","",encoded!K240)</f>
        <v>2024-11-15 05:19</v>
      </c>
      <c r="L240" s="6" t="str">
        <f>IF(encoded!N240="","",VLOOKUP(encoded!N240,nakshatram!$A$1:$C$27,3,FALSE))</f>
        <v>అశ్విని</v>
      </c>
      <c r="M240" s="8">
        <f>IF(encoded!O240="","",encoded!O240)</f>
        <v>45610.073379629634</v>
      </c>
      <c r="N240" s="8" t="str">
        <f>IF(encoded!P240="","",encoded!P240)</f>
        <v>2024-11-15 00:07</v>
      </c>
      <c r="O240" s="9" t="str">
        <f>encoded!T240</f>
        <v>06:07:00</v>
      </c>
      <c r="P240" s="9" t="str">
        <f>encoded!U240</f>
        <v>17:21:00</v>
      </c>
    </row>
    <row r="241" spans="2:16" ht="23" customHeight="1" x14ac:dyDescent="0.35">
      <c r="B241" s="6" t="str">
        <f>CHOOSE(encoded!E241,"January","February","March","April","May","June","July","August","September","October","November","December")</f>
        <v>November</v>
      </c>
      <c r="C241" s="6" t="str">
        <f>CHOOSE(encoded!F241,"Sunday","Monday","Tuesday","Wednesday","Thursday","Friday","Saturday")</f>
        <v>Friday</v>
      </c>
      <c r="D241" s="6" t="str">
        <f>IF(encoded!B241="","",VLOOKUP(encoded!B241,samvathsaram!$A$1:$D$60,3,FALSE))</f>
        <v>క్రోధి నామ సంవత్సరం</v>
      </c>
      <c r="E241" s="6" t="str">
        <f>VLOOKUP(encoded!C241,ayanam!$A$1:$C$2,3,FALSE)</f>
        <v>ఉత్తరాయణం</v>
      </c>
      <c r="F241" s="6" t="str">
        <f>VLOOKUP(encoded!D241,ruthuvu!$A$1:$C$6,3,FALSE)</f>
        <v>శరదృతువు</v>
      </c>
      <c r="G241" s="6" t="str">
        <f>IF(encoded!G241="","",VLOOKUP(encoded!G241,maasam!$A$1:$C$12,3,FALSE))</f>
        <v>కార్తీకమాసము</v>
      </c>
      <c r="H241" s="6" t="str">
        <f>VLOOKUP(encoded!H241,paksham!$A$1:$C$2,3,FALSE)</f>
        <v>శుక్లపక్షం</v>
      </c>
      <c r="I241" s="6" t="str">
        <f>VLOOKUP(encoded!I241,thidhi!$A$1:$C$16,3,FALSE)</f>
        <v>పూర్ణిమ</v>
      </c>
      <c r="J241" s="8">
        <f>IF(encoded!J241="","",encoded!J241)</f>
        <v>45611.222685185188</v>
      </c>
      <c r="K241" s="8" t="str">
        <f>IF(encoded!K241="","",encoded!K241)</f>
        <v>2024-11-16 03:07</v>
      </c>
      <c r="L241" s="6" t="str">
        <f>IF(encoded!N241="","",VLOOKUP(encoded!N241,nakshatram!$A$1:$C$27,3,FALSE))</f>
        <v>భరణి</v>
      </c>
      <c r="M241" s="8">
        <f>IF(encoded!O241="","",encoded!O241)</f>
        <v>45611.006018518521</v>
      </c>
      <c r="N241" s="8" t="str">
        <f>IF(encoded!P241="","",encoded!P241)</f>
        <v>2024-11-15 22:37</v>
      </c>
      <c r="O241" s="9" t="str">
        <f>encoded!T241</f>
        <v>06:08:00</v>
      </c>
      <c r="P241" s="9" t="str">
        <f>encoded!U241</f>
        <v>17:21:00</v>
      </c>
    </row>
    <row r="242" spans="2:16" ht="23" customHeight="1" x14ac:dyDescent="0.35">
      <c r="B242" s="6" t="str">
        <f>CHOOSE(encoded!E242,"January","February","March","April","May","June","July","August","September","October","November","December")</f>
        <v>November</v>
      </c>
      <c r="C242" s="6" t="str">
        <f>CHOOSE(encoded!F242,"Sunday","Monday","Tuesday","Wednesday","Thursday","Friday","Saturday")</f>
        <v>Saturday</v>
      </c>
      <c r="D242" s="6" t="str">
        <f>IF(encoded!B242="","",VLOOKUP(encoded!B242,samvathsaram!$A$1:$D$60,3,FALSE))</f>
        <v>క్రోధి నామ సంవత్సరం</v>
      </c>
      <c r="E242" s="6" t="str">
        <f>VLOOKUP(encoded!C242,ayanam!$A$1:$C$2,3,FALSE)</f>
        <v>ఉత్తరాయణం</v>
      </c>
      <c r="F242" s="6" t="str">
        <f>VLOOKUP(encoded!D242,ruthuvu!$A$1:$C$6,3,FALSE)</f>
        <v>శరదృతువు</v>
      </c>
      <c r="G242" s="6" t="str">
        <f>IF(encoded!G242="","",VLOOKUP(encoded!G242,maasam!$A$1:$C$12,3,FALSE))</f>
        <v>కార్తీకమాసము</v>
      </c>
      <c r="H242" s="6" t="str">
        <f>VLOOKUP(encoded!H242,paksham!$A$1:$C$2,3,FALSE)</f>
        <v>బహుళపక్షం</v>
      </c>
      <c r="I242" s="6" t="str">
        <f>VLOOKUP(encoded!I242,thidhi!$A$1:$C$16,3,FALSE)</f>
        <v>పాడ్యమి</v>
      </c>
      <c r="J242" s="8">
        <f>IF(encoded!J242="","",encoded!J242)</f>
        <v>45612.131018518521</v>
      </c>
      <c r="K242" s="8" t="str">
        <f>IF(encoded!K242="","",encoded!K242)</f>
        <v>2024-11-17 01:09</v>
      </c>
      <c r="L242" s="6" t="str">
        <f>IF(encoded!N242="","",VLOOKUP(encoded!N242,nakshatram!$A$1:$C$27,3,FALSE))</f>
        <v>కృత్తిక</v>
      </c>
      <c r="M242" s="8">
        <f>IF(encoded!O242="","",encoded!O242)</f>
        <v>45611.943518518521</v>
      </c>
      <c r="N242" s="8" t="str">
        <f>IF(encoded!P242="","",encoded!P242)</f>
        <v>2024-11-16 21:17</v>
      </c>
      <c r="O242" s="9" t="str">
        <f>encoded!T242</f>
        <v>06:09:00</v>
      </c>
      <c r="P242" s="9" t="str">
        <f>encoded!U242</f>
        <v>17:21:00</v>
      </c>
    </row>
    <row r="243" spans="2:16" ht="23" customHeight="1" x14ac:dyDescent="0.35">
      <c r="B243" s="6" t="str">
        <f>CHOOSE(encoded!E243,"January","February","March","April","May","June","July","August","September","October","November","December")</f>
        <v>November</v>
      </c>
      <c r="C243" s="6" t="str">
        <f>CHOOSE(encoded!F243,"Sunday","Monday","Tuesday","Wednesday","Thursday","Friday","Saturday")</f>
        <v>Sunday</v>
      </c>
      <c r="D243" s="6" t="str">
        <f>IF(encoded!B243="","",VLOOKUP(encoded!B243,samvathsaram!$A$1:$D$60,3,FALSE))</f>
        <v>క్రోధి నామ సంవత్సరం</v>
      </c>
      <c r="E243" s="6" t="str">
        <f>VLOOKUP(encoded!C243,ayanam!$A$1:$C$2,3,FALSE)</f>
        <v>ఉత్తరాయణం</v>
      </c>
      <c r="F243" s="6" t="str">
        <f>VLOOKUP(encoded!D243,ruthuvu!$A$1:$C$6,3,FALSE)</f>
        <v>శరదృతువు</v>
      </c>
      <c r="G243" s="6" t="str">
        <f>IF(encoded!G243="","",VLOOKUP(encoded!G243,maasam!$A$1:$C$12,3,FALSE))</f>
        <v>కార్తీకమాసము</v>
      </c>
      <c r="H243" s="6" t="str">
        <f>VLOOKUP(encoded!H243,paksham!$A$1:$C$2,3,FALSE)</f>
        <v>బహుళపక్షం</v>
      </c>
      <c r="I243" s="6" t="str">
        <f>VLOOKUP(encoded!I243,thidhi!$A$1:$C$16,3,FALSE)</f>
        <v>విదియ</v>
      </c>
      <c r="J243" s="8">
        <f>IF(encoded!J243="","",encoded!J243)</f>
        <v>45613.049074074079</v>
      </c>
      <c r="K243" s="8" t="str">
        <f>IF(encoded!K243="","",encoded!K243)</f>
        <v>2024-11-17 23:26</v>
      </c>
      <c r="L243" s="6" t="str">
        <f>IF(encoded!N243="","",VLOOKUP(encoded!N243,nakshatram!$A$1:$C$27,3,FALSE))</f>
        <v>రోహిణి</v>
      </c>
      <c r="M243" s="8">
        <f>IF(encoded!O243="","",encoded!O243)</f>
        <v>45612.887962962966</v>
      </c>
      <c r="N243" s="8" t="str">
        <f>IF(encoded!P243="","",encoded!P243)</f>
        <v>2024-11-17 20:12</v>
      </c>
      <c r="O243" s="9" t="str">
        <f>encoded!T243</f>
        <v>06:09:00</v>
      </c>
      <c r="P243" s="9" t="str">
        <f>encoded!U243</f>
        <v>17:21:00</v>
      </c>
    </row>
    <row r="244" spans="2:16" ht="23" customHeight="1" x14ac:dyDescent="0.35">
      <c r="B244" s="6" t="str">
        <f>CHOOSE(encoded!E244,"January","February","March","April","May","June","July","August","September","October","November","December")</f>
        <v>November</v>
      </c>
      <c r="C244" s="6" t="str">
        <f>CHOOSE(encoded!F244,"Sunday","Monday","Tuesday","Wednesday","Thursday","Friday","Saturday")</f>
        <v>Monday</v>
      </c>
      <c r="D244" s="6" t="str">
        <f>IF(encoded!B244="","",VLOOKUP(encoded!B244,samvathsaram!$A$1:$D$60,3,FALSE))</f>
        <v>క్రోధి నామ సంవత్సరం</v>
      </c>
      <c r="E244" s="6" t="str">
        <f>VLOOKUP(encoded!C244,ayanam!$A$1:$C$2,3,FALSE)</f>
        <v>ఉత్తరాయణం</v>
      </c>
      <c r="F244" s="6" t="str">
        <f>VLOOKUP(encoded!D244,ruthuvu!$A$1:$C$6,3,FALSE)</f>
        <v>శరదృతువు</v>
      </c>
      <c r="G244" s="6" t="str">
        <f>IF(encoded!G244="","",VLOOKUP(encoded!G244,maasam!$A$1:$C$12,3,FALSE))</f>
        <v>కార్తీకమాసము</v>
      </c>
      <c r="H244" s="6" t="str">
        <f>VLOOKUP(encoded!H244,paksham!$A$1:$C$2,3,FALSE)</f>
        <v>బహుళపక్షం</v>
      </c>
      <c r="I244" s="6" t="str">
        <f>VLOOKUP(encoded!I244,thidhi!$A$1:$C$16,3,FALSE)</f>
        <v>తదియ</v>
      </c>
      <c r="J244" s="8">
        <f>IF(encoded!J244="","",encoded!J244)</f>
        <v>45613.977546296301</v>
      </c>
      <c r="K244" s="8" t="str">
        <f>IF(encoded!K244="","",encoded!K244)</f>
        <v>2024-11-18 22:04</v>
      </c>
      <c r="L244" s="6" t="str">
        <f>IF(encoded!N244="","",VLOOKUP(encoded!N244,nakshatram!$A$1:$C$27,3,FALSE))</f>
        <v>మృగశిర</v>
      </c>
      <c r="M244" s="8">
        <f>IF(encoded!O244="","",encoded!O244)</f>
        <v>45613.842824074076</v>
      </c>
      <c r="N244" s="8" t="str">
        <f>IF(encoded!P244="","",encoded!P244)</f>
        <v>2024-11-18 19:27</v>
      </c>
      <c r="O244" s="9" t="str">
        <f>encoded!T244</f>
        <v>06:09:00</v>
      </c>
      <c r="P244" s="9" t="str">
        <f>encoded!U244</f>
        <v>17:21:00</v>
      </c>
    </row>
    <row r="245" spans="2:16" ht="23" customHeight="1" x14ac:dyDescent="0.35">
      <c r="B245" s="6" t="str">
        <f>CHOOSE(encoded!E245,"January","February","March","April","May","June","July","August","September","October","November","December")</f>
        <v>November</v>
      </c>
      <c r="C245" s="6" t="str">
        <f>CHOOSE(encoded!F245,"Sunday","Monday","Tuesday","Wednesday","Thursday","Friday","Saturday")</f>
        <v>Tuesday</v>
      </c>
      <c r="D245" s="6" t="str">
        <f>IF(encoded!B245="","",VLOOKUP(encoded!B245,samvathsaram!$A$1:$D$60,3,FALSE))</f>
        <v>క్రోధి నామ సంవత్సరం</v>
      </c>
      <c r="E245" s="6" t="str">
        <f>VLOOKUP(encoded!C245,ayanam!$A$1:$C$2,3,FALSE)</f>
        <v>ఉత్తరాయణం</v>
      </c>
      <c r="F245" s="6" t="str">
        <f>VLOOKUP(encoded!D245,ruthuvu!$A$1:$C$6,3,FALSE)</f>
        <v>శరదృతువు</v>
      </c>
      <c r="G245" s="6" t="str">
        <f>IF(encoded!G245="","",VLOOKUP(encoded!G245,maasam!$A$1:$C$12,3,FALSE))</f>
        <v>కార్తీకమాసము</v>
      </c>
      <c r="H245" s="6" t="str">
        <f>VLOOKUP(encoded!H245,paksham!$A$1:$C$2,3,FALSE)</f>
        <v>బహుళపక్షం</v>
      </c>
      <c r="I245" s="6" t="str">
        <f>VLOOKUP(encoded!I245,thidhi!$A$1:$C$16,3,FALSE)</f>
        <v>చవితి</v>
      </c>
      <c r="J245" s="8">
        <f>IF(encoded!J245="","",encoded!J245)</f>
        <v>45614.920601851853</v>
      </c>
      <c r="K245" s="8" t="str">
        <f>IF(encoded!K245="","",encoded!K245)</f>
        <v>2024-11-19 21:06</v>
      </c>
      <c r="L245" s="6" t="str">
        <f>IF(encoded!N245="","",VLOOKUP(encoded!N245,nakshatram!$A$1:$C$27,3,FALSE))</f>
        <v>ఆర్ద్ర</v>
      </c>
      <c r="M245" s="8">
        <f>IF(encoded!O245="","",encoded!O245)</f>
        <v>45614.811574074076</v>
      </c>
      <c r="N245" s="8" t="str">
        <f>IF(encoded!P245="","",encoded!P245)</f>
        <v>2024-11-19 19:05</v>
      </c>
      <c r="O245" s="9" t="str">
        <f>encoded!T245</f>
        <v>06:09:00</v>
      </c>
      <c r="P245" s="9" t="str">
        <f>encoded!U245</f>
        <v>17:21:00</v>
      </c>
    </row>
    <row r="246" spans="2:16" ht="23" customHeight="1" x14ac:dyDescent="0.35">
      <c r="B246" s="6" t="str">
        <f>CHOOSE(encoded!E246,"January","February","March","April","May","June","July","August","September","October","November","December")</f>
        <v>November</v>
      </c>
      <c r="C246" s="6" t="str">
        <f>CHOOSE(encoded!F246,"Sunday","Monday","Tuesday","Wednesday","Thursday","Friday","Saturday")</f>
        <v>Wednesday</v>
      </c>
      <c r="D246" s="6" t="str">
        <f>IF(encoded!B246="","",VLOOKUP(encoded!B246,samvathsaram!$A$1:$D$60,3,FALSE))</f>
        <v>క్రోధి నామ సంవత్సరం</v>
      </c>
      <c r="E246" s="6" t="str">
        <f>VLOOKUP(encoded!C246,ayanam!$A$1:$C$2,3,FALSE)</f>
        <v>ఉత్తరాయణం</v>
      </c>
      <c r="F246" s="6" t="str">
        <f>VLOOKUP(encoded!D246,ruthuvu!$A$1:$C$6,3,FALSE)</f>
        <v>శరదృతువు</v>
      </c>
      <c r="G246" s="6" t="str">
        <f>IF(encoded!G246="","",VLOOKUP(encoded!G246,maasam!$A$1:$C$12,3,FALSE))</f>
        <v>కార్తీకమాసము</v>
      </c>
      <c r="H246" s="6" t="str">
        <f>VLOOKUP(encoded!H246,paksham!$A$1:$C$2,3,FALSE)</f>
        <v>బహుళపక్షం</v>
      </c>
      <c r="I246" s="6" t="str">
        <f>VLOOKUP(encoded!I246,thidhi!$A$1:$C$16,3,FALSE)</f>
        <v>పంచమి</v>
      </c>
      <c r="J246" s="8">
        <f>IF(encoded!J246="","",encoded!J246)</f>
        <v>45615.880324074074</v>
      </c>
      <c r="K246" s="8" t="str">
        <f>IF(encoded!K246="","",encoded!K246)</f>
        <v>2024-11-20 20:36</v>
      </c>
      <c r="L246" s="6" t="str">
        <f>IF(encoded!N246="","",VLOOKUP(encoded!N246,nakshatram!$A$1:$C$27,3,FALSE))</f>
        <v>పునర్వసు</v>
      </c>
      <c r="M246" s="8">
        <f>IF(encoded!O246="","",encoded!O246)</f>
        <v>45615.796296296299</v>
      </c>
      <c r="N246" s="8" t="str">
        <f>IF(encoded!P246="","",encoded!P246)</f>
        <v>2024-11-20 19:10</v>
      </c>
      <c r="O246" s="9" t="str">
        <f>encoded!T246</f>
        <v>06:11:00</v>
      </c>
      <c r="P246" s="9" t="str">
        <f>encoded!U246</f>
        <v>17:20:00</v>
      </c>
    </row>
    <row r="247" spans="2:16" ht="23" customHeight="1" x14ac:dyDescent="0.35">
      <c r="B247" s="6" t="str">
        <f>CHOOSE(encoded!E247,"January","February","March","April","May","June","July","August","September","October","November","December")</f>
        <v>November</v>
      </c>
      <c r="C247" s="6" t="str">
        <f>CHOOSE(encoded!F247,"Sunday","Monday","Tuesday","Wednesday","Thursday","Friday","Saturday")</f>
        <v>Thursday</v>
      </c>
      <c r="D247" s="6" t="str">
        <f>IF(encoded!B247="","",VLOOKUP(encoded!B247,samvathsaram!$A$1:$D$60,3,FALSE))</f>
        <v>క్రోధి నామ సంవత్సరం</v>
      </c>
      <c r="E247" s="6" t="str">
        <f>VLOOKUP(encoded!C247,ayanam!$A$1:$C$2,3,FALSE)</f>
        <v>ఉత్తరాయణం</v>
      </c>
      <c r="F247" s="6" t="str">
        <f>VLOOKUP(encoded!D247,ruthuvu!$A$1:$C$6,3,FALSE)</f>
        <v>శరదృతువు</v>
      </c>
      <c r="G247" s="6" t="str">
        <f>IF(encoded!G247="","",VLOOKUP(encoded!G247,maasam!$A$1:$C$12,3,FALSE))</f>
        <v>కార్తీకమాసము</v>
      </c>
      <c r="H247" s="6" t="str">
        <f>VLOOKUP(encoded!H247,paksham!$A$1:$C$2,3,FALSE)</f>
        <v>బహుళపక్షం</v>
      </c>
      <c r="I247" s="6" t="str">
        <f>VLOOKUP(encoded!I247,thidhi!$A$1:$C$16,3,FALSE)</f>
        <v>షష్ఠి</v>
      </c>
      <c r="J247" s="8">
        <f>IF(encoded!J247="","",encoded!J247)</f>
        <v>45616.859490740739</v>
      </c>
      <c r="K247" s="8" t="str">
        <f>IF(encoded!K247="","",encoded!K247)</f>
        <v>2024-11-21 20:36</v>
      </c>
      <c r="L247" s="6" t="str">
        <f>IF(encoded!N247="","",VLOOKUP(encoded!N247,nakshatram!$A$1:$C$27,3,FALSE))</f>
        <v>పుష్యమి</v>
      </c>
      <c r="M247" s="8">
        <f>IF(encoded!O247="","",encoded!O247)</f>
        <v>45616.799768518518</v>
      </c>
      <c r="N247" s="8" t="str">
        <f>IF(encoded!P247="","",encoded!P247)</f>
        <v>2024-11-21 19:44</v>
      </c>
      <c r="O247" s="9" t="str">
        <f>encoded!T247</f>
        <v>06:12:00</v>
      </c>
      <c r="P247" s="9" t="str">
        <f>encoded!U247</f>
        <v>17:20:00</v>
      </c>
    </row>
    <row r="248" spans="2:16" ht="23" customHeight="1" x14ac:dyDescent="0.35">
      <c r="B248" s="6" t="str">
        <f>CHOOSE(encoded!E248,"January","February","March","April","May","June","July","August","September","October","November","December")</f>
        <v>November</v>
      </c>
      <c r="C248" s="6" t="str">
        <f>CHOOSE(encoded!F248,"Sunday","Monday","Tuesday","Wednesday","Thursday","Friday","Saturday")</f>
        <v>Friday</v>
      </c>
      <c r="D248" s="6" t="str">
        <f>IF(encoded!B248="","",VLOOKUP(encoded!B248,samvathsaram!$A$1:$D$60,3,FALSE))</f>
        <v>క్రోధి నామ సంవత్సరం</v>
      </c>
      <c r="E248" s="6" t="str">
        <f>VLOOKUP(encoded!C248,ayanam!$A$1:$C$2,3,FALSE)</f>
        <v>ఉత్తరాయణం</v>
      </c>
      <c r="F248" s="6" t="str">
        <f>VLOOKUP(encoded!D248,ruthuvu!$A$1:$C$6,3,FALSE)</f>
        <v>శరదృతువు</v>
      </c>
      <c r="G248" s="6" t="str">
        <f>IF(encoded!G248="","",VLOOKUP(encoded!G248,maasam!$A$1:$C$12,3,FALSE))</f>
        <v>కార్తీకమాసము</v>
      </c>
      <c r="H248" s="6" t="str">
        <f>VLOOKUP(encoded!H248,paksham!$A$1:$C$2,3,FALSE)</f>
        <v>బహుళపక్షం</v>
      </c>
      <c r="I248" s="6" t="str">
        <f>VLOOKUP(encoded!I248,thidhi!$A$1:$C$16,3,FALSE)</f>
        <v>సప్తమి</v>
      </c>
      <c r="J248" s="8">
        <f>IF(encoded!J248="","",encoded!J248)</f>
        <v>45617.859490740739</v>
      </c>
      <c r="K248" s="8" t="str">
        <f>IF(encoded!K248="","",encoded!K248)</f>
        <v>2024-11-22 21:07</v>
      </c>
      <c r="L248" s="6" t="str">
        <f>IF(encoded!N248="","",VLOOKUP(encoded!N248,nakshatram!$A$1:$C$27,3,FALSE))</f>
        <v>ఆశ్రేష</v>
      </c>
      <c r="M248" s="8">
        <f>IF(encoded!O248="","",encoded!O248)</f>
        <v>45617.823379629634</v>
      </c>
      <c r="N248" s="8" t="str">
        <f>IF(encoded!P248="","",encoded!P248)</f>
        <v>2024-11-22 20:48</v>
      </c>
      <c r="O248" s="9" t="str">
        <f>encoded!T248</f>
        <v>06:12:00</v>
      </c>
      <c r="P248" s="9" t="str">
        <f>encoded!U248</f>
        <v>17:20:00</v>
      </c>
    </row>
    <row r="249" spans="2:16" ht="23" customHeight="1" x14ac:dyDescent="0.35">
      <c r="B249" s="6" t="str">
        <f>CHOOSE(encoded!E249,"January","February","March","April","May","June","July","August","September","October","November","December")</f>
        <v>November</v>
      </c>
      <c r="C249" s="6" t="str">
        <f>CHOOSE(encoded!F249,"Sunday","Monday","Tuesday","Wednesday","Thursday","Friday","Saturday")</f>
        <v>Saturday</v>
      </c>
      <c r="D249" s="6" t="str">
        <f>IF(encoded!B249="","",VLOOKUP(encoded!B249,samvathsaram!$A$1:$D$60,3,FALSE))</f>
        <v>క్రోధి నామ సంవత్సరం</v>
      </c>
      <c r="E249" s="6" t="str">
        <f>VLOOKUP(encoded!C249,ayanam!$A$1:$C$2,3,FALSE)</f>
        <v>ఉత్తరాయణం</v>
      </c>
      <c r="F249" s="6" t="str">
        <f>VLOOKUP(encoded!D249,ruthuvu!$A$1:$C$6,3,FALSE)</f>
        <v>శరదృతువు</v>
      </c>
      <c r="G249" s="6" t="str">
        <f>IF(encoded!G249="","",VLOOKUP(encoded!G249,maasam!$A$1:$C$12,3,FALSE))</f>
        <v>కార్తీకమాసము</v>
      </c>
      <c r="H249" s="6" t="str">
        <f>VLOOKUP(encoded!H249,paksham!$A$1:$C$2,3,FALSE)</f>
        <v>బహుళపక్షం</v>
      </c>
      <c r="I249" s="6" t="str">
        <f>VLOOKUP(encoded!I249,thidhi!$A$1:$C$16,3,FALSE)</f>
        <v>అష్టమి</v>
      </c>
      <c r="J249" s="8">
        <f>IF(encoded!J249="","",encoded!J249)</f>
        <v>45618.881018518521</v>
      </c>
      <c r="K249" s="8" t="str">
        <f>IF(encoded!K249="","",encoded!K249)</f>
        <v>2024-11-23 22:08</v>
      </c>
      <c r="L249" s="6" t="str">
        <f>IF(encoded!N249="","",VLOOKUP(encoded!N249,nakshatram!$A$1:$C$27,3,FALSE))</f>
        <v>మఘ</v>
      </c>
      <c r="M249" s="8">
        <f>IF(encoded!O249="","",encoded!O249)</f>
        <v>45618.867824074077</v>
      </c>
      <c r="N249" s="8" t="str">
        <f>IF(encoded!P249="","",encoded!P249)</f>
        <v>2024-11-23 22:21</v>
      </c>
      <c r="O249" s="9" t="str">
        <f>encoded!T249</f>
        <v>06:12:00</v>
      </c>
      <c r="P249" s="9" t="str">
        <f>encoded!U249</f>
        <v>17:20:00</v>
      </c>
    </row>
    <row r="250" spans="2:16" ht="23" customHeight="1" x14ac:dyDescent="0.35">
      <c r="B250" s="6" t="str">
        <f>CHOOSE(encoded!E250,"January","February","March","April","May","June","July","August","September","October","November","December")</f>
        <v>November</v>
      </c>
      <c r="C250" s="6" t="str">
        <f>CHOOSE(encoded!F250,"Sunday","Monday","Tuesday","Wednesday","Thursday","Friday","Saturday")</f>
        <v>Sunday</v>
      </c>
      <c r="D250" s="6" t="str">
        <f>IF(encoded!B250="","",VLOOKUP(encoded!B250,samvathsaram!$A$1:$D$60,3,FALSE))</f>
        <v>క్రోధి నామ సంవత్సరం</v>
      </c>
      <c r="E250" s="6" t="str">
        <f>VLOOKUP(encoded!C250,ayanam!$A$1:$C$2,3,FALSE)</f>
        <v>ఉత్తరాయణం</v>
      </c>
      <c r="F250" s="6" t="str">
        <f>VLOOKUP(encoded!D250,ruthuvu!$A$1:$C$6,3,FALSE)</f>
        <v>శరదృతువు</v>
      </c>
      <c r="G250" s="6" t="str">
        <f>IF(encoded!G250="","",VLOOKUP(encoded!G250,maasam!$A$1:$C$12,3,FALSE))</f>
        <v>కార్తీకమాసము</v>
      </c>
      <c r="H250" s="6" t="str">
        <f>VLOOKUP(encoded!H250,paksham!$A$1:$C$2,3,FALSE)</f>
        <v>బహుళపక్షం</v>
      </c>
      <c r="I250" s="6" t="str">
        <f>VLOOKUP(encoded!I250,thidhi!$A$1:$C$16,3,FALSE)</f>
        <v>నవమి</v>
      </c>
      <c r="J250" s="8">
        <f>IF(encoded!J250="","",encoded!J250)</f>
        <v>45619.923379629632</v>
      </c>
      <c r="K250" s="8" t="str">
        <f>IF(encoded!K250="","",encoded!K250)</f>
        <v>2024-11-24 23:37</v>
      </c>
      <c r="L250" s="6" t="str">
        <f>IF(encoded!N250="","",VLOOKUP(encoded!N250,nakshatram!$A$1:$C$27,3,FALSE))</f>
        <v>పుబ్బ</v>
      </c>
      <c r="M250" s="8">
        <f>IF(encoded!O250="","",encoded!O250)</f>
        <v>45619.93240740741</v>
      </c>
      <c r="N250" s="8" t="str">
        <f>IF(encoded!P250="","",encoded!P250)</f>
        <v>2024-11-25 00:20</v>
      </c>
      <c r="O250" s="9" t="str">
        <f>encoded!T250</f>
        <v>06:13:00</v>
      </c>
      <c r="P250" s="9" t="str">
        <f>encoded!U250</f>
        <v>17:20:00</v>
      </c>
    </row>
    <row r="251" spans="2:16" ht="23" customHeight="1" x14ac:dyDescent="0.35">
      <c r="B251" s="6" t="str">
        <f>CHOOSE(encoded!E251,"January","February","March","April","May","June","July","August","September","October","November","December")</f>
        <v>November</v>
      </c>
      <c r="C251" s="6" t="str">
        <f>CHOOSE(encoded!F251,"Sunday","Monday","Tuesday","Wednesday","Thursday","Friday","Saturday")</f>
        <v>Monday</v>
      </c>
      <c r="D251" s="6" t="str">
        <f>IF(encoded!B251="","",VLOOKUP(encoded!B251,samvathsaram!$A$1:$D$60,3,FALSE))</f>
        <v>క్రోధి నామ సంవత్సరం</v>
      </c>
      <c r="E251" s="6" t="str">
        <f>VLOOKUP(encoded!C251,ayanam!$A$1:$C$2,3,FALSE)</f>
        <v>ఉత్తరాయణం</v>
      </c>
      <c r="F251" s="6" t="str">
        <f>VLOOKUP(encoded!D251,ruthuvu!$A$1:$C$6,3,FALSE)</f>
        <v>శరదృతువు</v>
      </c>
      <c r="G251" s="6" t="str">
        <f>IF(encoded!G251="","",VLOOKUP(encoded!G251,maasam!$A$1:$C$12,3,FALSE))</f>
        <v>కార్తీకమాసము</v>
      </c>
      <c r="H251" s="6" t="str">
        <f>VLOOKUP(encoded!H251,paksham!$A$1:$C$2,3,FALSE)</f>
        <v>బహుళపక్షం</v>
      </c>
      <c r="I251" s="6" t="str">
        <f>VLOOKUP(encoded!I251,thidhi!$A$1:$C$16,3,FALSE)</f>
        <v>దశమి</v>
      </c>
      <c r="J251" s="8">
        <f>IF(encoded!J251="","",encoded!J251)</f>
        <v>45620.985185185185</v>
      </c>
      <c r="K251" s="8" t="str">
        <f>IF(encoded!K251="","",encoded!K251)</f>
        <v>2024-11-26 01:27</v>
      </c>
      <c r="L251" s="6" t="str">
        <f>IF(encoded!N251="","",VLOOKUP(encoded!N251,nakshatram!$A$1:$C$27,3,FALSE))</f>
        <v>ఉత్తర</v>
      </c>
      <c r="M251" s="8">
        <f>IF(encoded!O251="","",encoded!O251)</f>
        <v>45621.015046296299</v>
      </c>
      <c r="N251" s="8" t="str">
        <f>IF(encoded!P251="","",encoded!P251)</f>
        <v>2024-11-26 02:39</v>
      </c>
      <c r="O251" s="9" t="str">
        <f>encoded!T251</f>
        <v>06:13:00</v>
      </c>
      <c r="P251" s="9" t="str">
        <f>encoded!U251</f>
        <v>17:20:00</v>
      </c>
    </row>
    <row r="252" spans="2:16" ht="23" customHeight="1" x14ac:dyDescent="0.35">
      <c r="B252" s="6" t="str">
        <f>CHOOSE(encoded!E252,"January","February","March","April","May","June","July","August","September","October","November","December")</f>
        <v>November</v>
      </c>
      <c r="C252" s="6" t="str">
        <f>CHOOSE(encoded!F252,"Sunday","Monday","Tuesday","Wednesday","Thursday","Friday","Saturday")</f>
        <v>Tuesday</v>
      </c>
      <c r="D252" s="6" t="str">
        <f>IF(encoded!B252="","",VLOOKUP(encoded!B252,samvathsaram!$A$1:$D$60,3,FALSE))</f>
        <v>క్రోధి నామ సంవత్సరం</v>
      </c>
      <c r="E252" s="6" t="str">
        <f>VLOOKUP(encoded!C252,ayanam!$A$1:$C$2,3,FALSE)</f>
        <v>ఉత్తరాయణం</v>
      </c>
      <c r="F252" s="6" t="str">
        <f>VLOOKUP(encoded!D252,ruthuvu!$A$1:$C$6,3,FALSE)</f>
        <v>శరదృతువు</v>
      </c>
      <c r="G252" s="6" t="str">
        <f>IF(encoded!G252="","",VLOOKUP(encoded!G252,maasam!$A$1:$C$12,3,FALSE))</f>
        <v>కార్తీకమాసము</v>
      </c>
      <c r="H252" s="6" t="str">
        <f>VLOOKUP(encoded!H252,paksham!$A$1:$C$2,3,FALSE)</f>
        <v>బహుళపక్షం</v>
      </c>
      <c r="I252" s="6" t="str">
        <f>VLOOKUP(encoded!I252,thidhi!$A$1:$C$16,3,FALSE)</f>
        <v>ఏకాదశి</v>
      </c>
      <c r="J252" s="8">
        <f>IF(encoded!J252="","",encoded!J252)</f>
        <v>45622.061574074076</v>
      </c>
      <c r="K252" s="8" t="str">
        <f>IF(encoded!K252="","",encoded!K252)</f>
        <v>2024-11-27 03:31</v>
      </c>
      <c r="L252" s="6" t="str">
        <f>IF(encoded!N252="","",VLOOKUP(encoded!N252,nakshatram!$A$1:$C$27,3,FALSE))</f>
        <v>హస్త</v>
      </c>
      <c r="M252" s="8">
        <f>IF(encoded!O252="","",encoded!O252)</f>
        <v>45622.111574074079</v>
      </c>
      <c r="N252" s="8" t="str">
        <f>IF(encoded!P252="","",encoded!P252)</f>
        <v>2024-11-27 05:11</v>
      </c>
      <c r="O252" s="9" t="str">
        <f>encoded!T252</f>
        <v>06:14:00</v>
      </c>
      <c r="P252" s="9" t="str">
        <f>encoded!U252</f>
        <v>17:20:00</v>
      </c>
    </row>
    <row r="253" spans="2:16" ht="23" customHeight="1" x14ac:dyDescent="0.35">
      <c r="B253" s="6" t="str">
        <f>CHOOSE(encoded!E253,"January","February","March","April","May","June","July","August","September","October","November","December")</f>
        <v>November</v>
      </c>
      <c r="C253" s="6" t="str">
        <f>CHOOSE(encoded!F253,"Sunday","Monday","Tuesday","Wednesday","Thursday","Friday","Saturday")</f>
        <v>Wednesday</v>
      </c>
      <c r="D253" s="6" t="str">
        <f>IF(encoded!B253="","",VLOOKUP(encoded!B253,samvathsaram!$A$1:$D$60,3,FALSE))</f>
        <v>క్రోధి నామ సంవత్సరం</v>
      </c>
      <c r="E253" s="6" t="str">
        <f>VLOOKUP(encoded!C253,ayanam!$A$1:$C$2,3,FALSE)</f>
        <v>ఉత్తరాయణం</v>
      </c>
      <c r="F253" s="6" t="str">
        <f>VLOOKUP(encoded!D253,ruthuvu!$A$1:$C$6,3,FALSE)</f>
        <v>శరదృతువు</v>
      </c>
      <c r="G253" s="6" t="str">
        <f>IF(encoded!G253="","",VLOOKUP(encoded!G253,maasam!$A$1:$C$12,3,FALSE))</f>
        <v>కార్తీకమాసము</v>
      </c>
      <c r="H253" s="6" t="str">
        <f>VLOOKUP(encoded!H253,paksham!$A$1:$C$2,3,FALSE)</f>
        <v>బహుళపక్షం</v>
      </c>
      <c r="I253" s="6" t="str">
        <f>VLOOKUP(encoded!I253,thidhi!$A$1:$C$16,3,FALSE)</f>
        <v>ద్వాదశి</v>
      </c>
      <c r="J253" s="8">
        <f>IF(encoded!J253="","",encoded!J253)</f>
        <v>45623.147685185184</v>
      </c>
      <c r="K253" s="8" t="str">
        <f>IF(encoded!K253="","",encoded!K253)</f>
        <v>2024-11-28 05:41</v>
      </c>
      <c r="L253" s="6" t="str">
        <f>IF(encoded!N253="","",VLOOKUP(encoded!N253,nakshatram!$A$1:$C$27,3,FALSE))</f>
        <v>చిత్ర</v>
      </c>
      <c r="M253" s="8">
        <f>IF(encoded!O253="","",encoded!O253)</f>
        <v>45623.217129629629</v>
      </c>
      <c r="N253" s="8" t="str">
        <f>IF(encoded!P253="","",encoded!P253)</f>
        <v/>
      </c>
      <c r="O253" s="9" t="str">
        <f>encoded!T253</f>
        <v>06:15:00</v>
      </c>
      <c r="P253" s="9" t="str">
        <f>encoded!U253</f>
        <v>17:20:00</v>
      </c>
    </row>
    <row r="254" spans="2:16" ht="23" customHeight="1" x14ac:dyDescent="0.35">
      <c r="B254" s="6" t="str">
        <f>CHOOSE(encoded!E254,"January","February","March","April","May","June","July","August","September","October","November","December")</f>
        <v>November</v>
      </c>
      <c r="C254" s="6" t="str">
        <f>CHOOSE(encoded!F254,"Sunday","Monday","Tuesday","Wednesday","Thursday","Friday","Saturday")</f>
        <v>Thursday</v>
      </c>
      <c r="D254" s="6" t="str">
        <f>IF(encoded!B254="","",VLOOKUP(encoded!B254,samvathsaram!$A$1:$D$60,3,FALSE))</f>
        <v>క్రోధి నామ సంవత్సరం</v>
      </c>
      <c r="E254" s="6" t="str">
        <f>VLOOKUP(encoded!C254,ayanam!$A$1:$C$2,3,FALSE)</f>
        <v>ఉత్తరాయణం</v>
      </c>
      <c r="F254" s="6" t="str">
        <f>VLOOKUP(encoded!D254,ruthuvu!$A$1:$C$6,3,FALSE)</f>
        <v>శరదృతువు</v>
      </c>
      <c r="G254" s="6" t="str">
        <f>IF(encoded!G254="","",VLOOKUP(encoded!G254,maasam!$A$1:$C$12,3,FALSE))</f>
        <v>కార్తీకమాసము</v>
      </c>
      <c r="H254" s="6" t="str">
        <f>VLOOKUP(encoded!H254,paksham!$A$1:$C$2,3,FALSE)</f>
        <v>బహుళపక్షం</v>
      </c>
      <c r="I254" s="6" t="str">
        <f>VLOOKUP(encoded!I254,thidhi!$A$1:$C$16,3,FALSE)</f>
        <v>త్రయోదశి</v>
      </c>
      <c r="J254" s="8">
        <f>IF(encoded!J254="","",encoded!J254)</f>
        <v>45624.237962962965</v>
      </c>
      <c r="K254" s="8" t="str">
        <f>IF(encoded!K254="","",encoded!K254)</f>
        <v/>
      </c>
      <c r="L254" s="6" t="str">
        <f>IF(encoded!N254="","",VLOOKUP(encoded!N254,nakshatram!$A$1:$C$27,3,FALSE))</f>
        <v>చిత్ర</v>
      </c>
      <c r="M254" s="8" t="str">
        <f>IF(encoded!O254="","",encoded!O254)</f>
        <v/>
      </c>
      <c r="N254" s="8" t="str">
        <f>IF(encoded!P254="","",encoded!P254)</f>
        <v>2024-11-28 07:50</v>
      </c>
      <c r="O254" s="9" t="str">
        <f>encoded!T254</f>
        <v>06:16:00</v>
      </c>
      <c r="P254" s="9" t="str">
        <f>encoded!U254</f>
        <v>17:20:00</v>
      </c>
    </row>
    <row r="255" spans="2:16" ht="23" customHeight="1" x14ac:dyDescent="0.35">
      <c r="B255" s="6" t="str">
        <f>CHOOSE(encoded!E255,"January","February","March","April","May","June","July","August","September","October","November","December")</f>
        <v>November</v>
      </c>
      <c r="C255" s="6" t="str">
        <f>CHOOSE(encoded!F255,"Sunday","Monday","Tuesday","Wednesday","Thursday","Friday","Saturday")</f>
        <v>Friday</v>
      </c>
      <c r="D255" s="6" t="str">
        <f>IF(encoded!B255="","",VLOOKUP(encoded!B255,samvathsaram!$A$1:$D$60,3,FALSE))</f>
        <v>క్రోధి నామ సంవత్సరం</v>
      </c>
      <c r="E255" s="6" t="str">
        <f>VLOOKUP(encoded!C255,ayanam!$A$1:$C$2,3,FALSE)</f>
        <v>ఉత్తరాయణం</v>
      </c>
      <c r="F255" s="6" t="str">
        <f>VLOOKUP(encoded!D255,ruthuvu!$A$1:$C$6,3,FALSE)</f>
        <v>శరదృతువు</v>
      </c>
      <c r="G255" s="6" t="str">
        <f>IF(encoded!G255="","",VLOOKUP(encoded!G255,maasam!$A$1:$C$12,3,FALSE))</f>
        <v>కార్తీకమాసము</v>
      </c>
      <c r="H255" s="6" t="str">
        <f>VLOOKUP(encoded!H255,paksham!$A$1:$C$2,3,FALSE)</f>
        <v>బహుళపక్షం</v>
      </c>
      <c r="I255" s="6" t="str">
        <f>VLOOKUP(encoded!I255,thidhi!$A$1:$C$16,3,FALSE)</f>
        <v>త్రయోదశి</v>
      </c>
      <c r="J255" s="8" t="str">
        <f>IF(encoded!J255="","",encoded!J255)</f>
        <v/>
      </c>
      <c r="K255" s="8" t="str">
        <f>IF(encoded!K255="","",encoded!K255)</f>
        <v>2024-11-29 07:48</v>
      </c>
      <c r="L255" s="6" t="str">
        <f>IF(encoded!N255="","",VLOOKUP(encoded!N255,nakshatram!$A$1:$C$27,3,FALSE))</f>
        <v>స్వాతి</v>
      </c>
      <c r="M255" s="8">
        <f>IF(encoded!O255="","",encoded!O255)</f>
        <v>45624.327546296299</v>
      </c>
      <c r="N255" s="8" t="str">
        <f>IF(encoded!P255="","",encoded!P255)</f>
        <v>2024-11-29 10:20</v>
      </c>
      <c r="O255" s="9" t="str">
        <f>encoded!T255</f>
        <v>06:16:00</v>
      </c>
      <c r="P255" s="9" t="str">
        <f>encoded!U255</f>
        <v>17:20:00</v>
      </c>
    </row>
    <row r="256" spans="2:16" ht="23" customHeight="1" x14ac:dyDescent="0.35">
      <c r="B256" s="6" t="str">
        <f>CHOOSE(encoded!E256,"January","February","March","April","May","June","July","August","September","October","November","December")</f>
        <v>November</v>
      </c>
      <c r="C256" s="6" t="str">
        <f>CHOOSE(encoded!F256,"Sunday","Monday","Tuesday","Wednesday","Thursday","Friday","Saturday")</f>
        <v>Saturday</v>
      </c>
      <c r="D256" s="6" t="str">
        <f>IF(encoded!B256="","",VLOOKUP(encoded!B256,samvathsaram!$A$1:$D$60,3,FALSE))</f>
        <v>క్రోధి నామ సంవత్సరం</v>
      </c>
      <c r="E256" s="6" t="str">
        <f>VLOOKUP(encoded!C256,ayanam!$A$1:$C$2,3,FALSE)</f>
        <v>ఉత్తరాయణం</v>
      </c>
      <c r="F256" s="6" t="str">
        <f>VLOOKUP(encoded!D256,ruthuvu!$A$1:$C$6,3,FALSE)</f>
        <v>శరదృతువు</v>
      </c>
      <c r="G256" s="6" t="str">
        <f>IF(encoded!G256="","",VLOOKUP(encoded!G256,maasam!$A$1:$C$12,3,FALSE))</f>
        <v>కార్తీకమాసము</v>
      </c>
      <c r="H256" s="6" t="str">
        <f>VLOOKUP(encoded!H256,paksham!$A$1:$C$2,3,FALSE)</f>
        <v>బహుళపక్షం</v>
      </c>
      <c r="I256" s="6" t="str">
        <f>VLOOKUP(encoded!I256,thidhi!$A$1:$C$16,3,FALSE)</f>
        <v>చతుర్దశి</v>
      </c>
      <c r="J256" s="8">
        <f>IF(encoded!J256="","",encoded!J256)</f>
        <v>45625.326157407406</v>
      </c>
      <c r="K256" s="8" t="str">
        <f>IF(encoded!K256="","",encoded!K256)</f>
        <v>2024-11-30 09:35</v>
      </c>
      <c r="L256" s="6" t="str">
        <f>IF(encoded!N256="","",VLOOKUP(encoded!N256,nakshatram!$A$1:$C$27,3,FALSE))</f>
        <v>విశాఖ</v>
      </c>
      <c r="M256" s="8">
        <f>IF(encoded!O256="","",encoded!O256)</f>
        <v>45625.431712962964</v>
      </c>
      <c r="N256" s="8" t="str">
        <f>IF(encoded!P256="","",encoded!P256)</f>
        <v>2024-11-30 12:34</v>
      </c>
      <c r="O256" s="9" t="str">
        <f>encoded!T256</f>
        <v>06:16:00</v>
      </c>
      <c r="P256" s="9" t="str">
        <f>encoded!U256</f>
        <v>17:20:00</v>
      </c>
    </row>
    <row r="257" spans="2:16" ht="23" customHeight="1" x14ac:dyDescent="0.35">
      <c r="B257" s="6" t="str">
        <f>CHOOSE(encoded!E257,"January","February","March","April","May","June","July","August","September","October","November","December")</f>
        <v>December</v>
      </c>
      <c r="C257" s="6" t="str">
        <f>CHOOSE(encoded!F257,"Sunday","Monday","Tuesday","Wednesday","Thursday","Friday","Saturday")</f>
        <v>Sunday</v>
      </c>
      <c r="D257" s="6" t="str">
        <f>IF(encoded!B257="","",VLOOKUP(encoded!B257,samvathsaram!$A$1:$D$60,3,FALSE))</f>
        <v>క్రోధి నామ సంవత్సరం</v>
      </c>
      <c r="E257" s="6" t="str">
        <f>VLOOKUP(encoded!C257,ayanam!$A$1:$C$2,3,FALSE)</f>
        <v>ఉత్తరాయణం</v>
      </c>
      <c r="F257" s="6" t="str">
        <f>VLOOKUP(encoded!D257,ruthuvu!$A$1:$C$6,3,FALSE)</f>
        <v>శరదృతువు</v>
      </c>
      <c r="G257" s="6" t="str">
        <f>IF(encoded!G257="","",VLOOKUP(encoded!G257,maasam!$A$1:$C$12,3,FALSE))</f>
        <v>కార్తీకమాసము</v>
      </c>
      <c r="H257" s="6" t="str">
        <f>VLOOKUP(encoded!H257,paksham!$A$1:$C$2,3,FALSE)</f>
        <v>బహుళపక్షం</v>
      </c>
      <c r="I257" s="6" t="str">
        <f>VLOOKUP(encoded!I257,thidhi!$A$1:$C$16,3,FALSE)</f>
        <v>అమావాస్య</v>
      </c>
      <c r="J257" s="8">
        <f>IF(encoded!J257="","",encoded!J257)</f>
        <v>45626.400462962964</v>
      </c>
      <c r="K257" s="8" t="str">
        <f>IF(encoded!K257="","",encoded!K257)</f>
        <v>2024-12-01 11:01</v>
      </c>
      <c r="L257" s="6" t="str">
        <f>IF(encoded!N257="","",VLOOKUP(encoded!N257,nakshatram!$A$1:$C$27,3,FALSE))</f>
        <v>అనూరాధ</v>
      </c>
      <c r="M257" s="8">
        <f>IF(encoded!O257="","",encoded!O257)</f>
        <v>45626.524768518517</v>
      </c>
      <c r="N257" s="8" t="str">
        <f>IF(encoded!P257="","",encoded!P257)</f>
        <v>2024-12-01 14:26</v>
      </c>
      <c r="O257" s="9" t="str">
        <f>encoded!T257</f>
        <v>06:17:00</v>
      </c>
      <c r="P257" s="9" t="str">
        <f>encoded!U257</f>
        <v>17:20:00</v>
      </c>
    </row>
    <row r="258" spans="2:16" ht="23" customHeight="1" x14ac:dyDescent="0.35">
      <c r="B258" s="6" t="str">
        <f>CHOOSE(encoded!E258,"January","February","March","April","May","June","July","August","September","October","November","December")</f>
        <v>December</v>
      </c>
      <c r="C258" s="6" t="str">
        <f>CHOOSE(encoded!F258,"Sunday","Monday","Tuesday","Wednesday","Thursday","Friday","Saturday")</f>
        <v>Monday</v>
      </c>
      <c r="D258" s="6" t="str">
        <f>IF(encoded!B258="","",VLOOKUP(encoded!B258,samvathsaram!$A$1:$D$60,3,FALSE))</f>
        <v>క్రోధి నామ సంవత్సరం</v>
      </c>
      <c r="E258" s="6" t="str">
        <f>VLOOKUP(encoded!C258,ayanam!$A$1:$C$2,3,FALSE)</f>
        <v>ఉత్తరాయణం</v>
      </c>
      <c r="F258" s="6" t="str">
        <f>VLOOKUP(encoded!D258,ruthuvu!$A$1:$C$6,3,FALSE)</f>
        <v>హేమంతఋతువు</v>
      </c>
      <c r="G258" s="6" t="str">
        <f>IF(encoded!G258="","",VLOOKUP(encoded!G258,maasam!$A$1:$C$12,3,FALSE))</f>
        <v>మార్గశిరమాసము</v>
      </c>
      <c r="H258" s="6" t="str">
        <f>VLOOKUP(encoded!H258,paksham!$A$1:$C$2,3,FALSE)</f>
        <v>శుక్లపక్షం</v>
      </c>
      <c r="I258" s="6" t="str">
        <f>VLOOKUP(encoded!I258,thidhi!$A$1:$C$16,3,FALSE)</f>
        <v>పాడ్యమి</v>
      </c>
      <c r="J258" s="8">
        <f>IF(encoded!J258="","",encoded!J258)</f>
        <v>45627.460185185184</v>
      </c>
      <c r="K258" s="8" t="str">
        <f>IF(encoded!K258="","",encoded!K258)</f>
        <v>2024-12-02 11:58</v>
      </c>
      <c r="L258" s="6" t="str">
        <f>IF(encoded!N258="","",VLOOKUP(encoded!N258,nakshatram!$A$1:$C$27,3,FALSE))</f>
        <v>జ్యేష్ఠ</v>
      </c>
      <c r="M258" s="8">
        <f>IF(encoded!O258="","",encoded!O258)</f>
        <v>45627.602546296301</v>
      </c>
      <c r="N258" s="8" t="str">
        <f>IF(encoded!P258="","",encoded!P258)</f>
        <v>2024-12-02 15:50</v>
      </c>
      <c r="O258" s="9" t="str">
        <f>encoded!T258</f>
        <v>06:17:00</v>
      </c>
      <c r="P258" s="9" t="str">
        <f>encoded!U258</f>
        <v>17:20:00</v>
      </c>
    </row>
    <row r="259" spans="2:16" ht="23" customHeight="1" x14ac:dyDescent="0.35">
      <c r="B259" s="6" t="str">
        <f>CHOOSE(encoded!E259,"January","February","March","April","May","June","July","August","September","October","November","December")</f>
        <v>December</v>
      </c>
      <c r="C259" s="6" t="str">
        <f>CHOOSE(encoded!F259,"Sunday","Monday","Tuesday","Wednesday","Thursday","Friday","Saturday")</f>
        <v>Tuesday</v>
      </c>
      <c r="D259" s="6" t="str">
        <f>IF(encoded!B259="","",VLOOKUP(encoded!B259,samvathsaram!$A$1:$D$60,3,FALSE))</f>
        <v>క్రోధి నామ సంవత్సరం</v>
      </c>
      <c r="E259" s="6" t="str">
        <f>VLOOKUP(encoded!C259,ayanam!$A$1:$C$2,3,FALSE)</f>
        <v>ఉత్తరాయణం</v>
      </c>
      <c r="F259" s="6" t="str">
        <f>VLOOKUP(encoded!D259,ruthuvu!$A$1:$C$6,3,FALSE)</f>
        <v>హేమంతఋతువు</v>
      </c>
      <c r="G259" s="6" t="str">
        <f>IF(encoded!G259="","",VLOOKUP(encoded!G259,maasam!$A$1:$C$12,3,FALSE))</f>
        <v>మార్గశిరమాసము</v>
      </c>
      <c r="H259" s="6" t="str">
        <f>VLOOKUP(encoded!H259,paksham!$A$1:$C$2,3,FALSE)</f>
        <v>శుక్లపక్షం</v>
      </c>
      <c r="I259" s="6" t="str">
        <f>VLOOKUP(encoded!I259,thidhi!$A$1:$C$16,3,FALSE)</f>
        <v>విదియ</v>
      </c>
      <c r="J259" s="8">
        <f>IF(encoded!J259="","",encoded!J259)</f>
        <v>45628.499768518523</v>
      </c>
      <c r="K259" s="8" t="str">
        <f>IF(encoded!K259="","",encoded!K259)</f>
        <v>2024-12-03 12:24</v>
      </c>
      <c r="L259" s="6" t="str">
        <f>IF(encoded!N259="","",VLOOKUP(encoded!N259,nakshatram!$A$1:$C$27,3,FALSE))</f>
        <v>మూల</v>
      </c>
      <c r="M259" s="8">
        <f>IF(encoded!O259="","",encoded!O259)</f>
        <v>45628.660879629628</v>
      </c>
      <c r="N259" s="8" t="str">
        <f>IF(encoded!P259="","",encoded!P259)</f>
        <v>2024-12-03 16:45</v>
      </c>
      <c r="O259" s="9" t="str">
        <f>encoded!T259</f>
        <v>06:17:00</v>
      </c>
      <c r="P259" s="9" t="str">
        <f>encoded!U259</f>
        <v>17:20:00</v>
      </c>
    </row>
    <row r="260" spans="2:16" ht="23" customHeight="1" x14ac:dyDescent="0.35">
      <c r="B260" s="6" t="str">
        <f>CHOOSE(encoded!E260,"January","February","March","April","May","June","July","August","September","October","November","December")</f>
        <v>December</v>
      </c>
      <c r="C260" s="6" t="str">
        <f>CHOOSE(encoded!F260,"Sunday","Monday","Tuesday","Wednesday","Thursday","Friday","Saturday")</f>
        <v>Wednesday</v>
      </c>
      <c r="D260" s="6" t="str">
        <f>IF(encoded!B260="","",VLOOKUP(encoded!B260,samvathsaram!$A$1:$D$60,3,FALSE))</f>
        <v>క్రోధి నామ సంవత్సరం</v>
      </c>
      <c r="E260" s="6" t="str">
        <f>VLOOKUP(encoded!C260,ayanam!$A$1:$C$2,3,FALSE)</f>
        <v>ఉత్తరాయణం</v>
      </c>
      <c r="F260" s="6" t="str">
        <f>VLOOKUP(encoded!D260,ruthuvu!$A$1:$C$6,3,FALSE)</f>
        <v>హేమంతఋతువు</v>
      </c>
      <c r="G260" s="6" t="str">
        <f>IF(encoded!G260="","",VLOOKUP(encoded!G260,maasam!$A$1:$C$12,3,FALSE))</f>
        <v>మార్గశిరమాసము</v>
      </c>
      <c r="H260" s="6" t="str">
        <f>VLOOKUP(encoded!H260,paksham!$A$1:$C$2,3,FALSE)</f>
        <v>శుక్లపక్షం</v>
      </c>
      <c r="I260" s="6" t="str">
        <f>VLOOKUP(encoded!I260,thidhi!$A$1:$C$16,3,FALSE)</f>
        <v>తదియ</v>
      </c>
      <c r="J260" s="8">
        <f>IF(encoded!J260="","",encoded!J260)</f>
        <v>45629.517824074079</v>
      </c>
      <c r="K260" s="8" t="str">
        <f>IF(encoded!K260="","",encoded!K260)</f>
        <v>2024-12-04 12:21</v>
      </c>
      <c r="L260" s="6" t="str">
        <f>IF(encoded!N260="","",VLOOKUP(encoded!N260,nakshatram!$A$1:$C$27,3,FALSE))</f>
        <v>పూర్వాషాఢ</v>
      </c>
      <c r="M260" s="8">
        <f>IF(encoded!O260="","",encoded!O260)</f>
        <v>45629.699074074073</v>
      </c>
      <c r="N260" s="8" t="str">
        <f>IF(encoded!P260="","",encoded!P260)</f>
        <v>2024-12-04 17:11</v>
      </c>
      <c r="O260" s="9" t="str">
        <f>encoded!T260</f>
        <v>06:19:00</v>
      </c>
      <c r="P260" s="9" t="str">
        <f>encoded!U260</f>
        <v>17:20:00</v>
      </c>
    </row>
    <row r="261" spans="2:16" ht="23" customHeight="1" x14ac:dyDescent="0.35">
      <c r="B261" s="6" t="str">
        <f>CHOOSE(encoded!E261,"January","February","March","April","May","June","July","August","September","October","November","December")</f>
        <v>December</v>
      </c>
      <c r="C261" s="6" t="str">
        <f>CHOOSE(encoded!F261,"Sunday","Monday","Tuesday","Wednesday","Thursday","Friday","Saturday")</f>
        <v>Thursday</v>
      </c>
      <c r="D261" s="6" t="str">
        <f>IF(encoded!B261="","",VLOOKUP(encoded!B261,samvathsaram!$A$1:$D$60,3,FALSE))</f>
        <v>క్రోధి నామ సంవత్సరం</v>
      </c>
      <c r="E261" s="6" t="str">
        <f>VLOOKUP(encoded!C261,ayanam!$A$1:$C$2,3,FALSE)</f>
        <v>ఉత్తరాయణం</v>
      </c>
      <c r="F261" s="6" t="str">
        <f>VLOOKUP(encoded!D261,ruthuvu!$A$1:$C$6,3,FALSE)</f>
        <v>హేమంతఋతువు</v>
      </c>
      <c r="G261" s="6" t="str">
        <f>IF(encoded!G261="","",VLOOKUP(encoded!G261,maasam!$A$1:$C$12,3,FALSE))</f>
        <v>మార్గశిరమాసము</v>
      </c>
      <c r="H261" s="6" t="str">
        <f>VLOOKUP(encoded!H261,paksham!$A$1:$C$2,3,FALSE)</f>
        <v>శుక్లపక్షం</v>
      </c>
      <c r="I261" s="6" t="str">
        <f>VLOOKUP(encoded!I261,thidhi!$A$1:$C$16,3,FALSE)</f>
        <v>చవితి</v>
      </c>
      <c r="J261" s="8">
        <f>IF(encoded!J261="","",encoded!J261)</f>
        <v>45630.515740740739</v>
      </c>
      <c r="K261" s="8" t="str">
        <f>IF(encoded!K261="","",encoded!K261)</f>
        <v>2024-12-05 11:49</v>
      </c>
      <c r="L261" s="6" t="str">
        <f>IF(encoded!N261="","",VLOOKUP(encoded!N261,nakshatram!$A$1:$C$27,3,FALSE))</f>
        <v>ఉత్తరాషాఢ</v>
      </c>
      <c r="M261" s="8">
        <f>IF(encoded!O261="","",encoded!O261)</f>
        <v>45630.717129629629</v>
      </c>
      <c r="N261" s="8" t="str">
        <f>IF(encoded!P261="","",encoded!P261)</f>
        <v>2024-12-05 17:09</v>
      </c>
      <c r="O261" s="9" t="str">
        <f>encoded!T261</f>
        <v>06:20:00</v>
      </c>
      <c r="P261" s="9" t="str">
        <f>encoded!U261</f>
        <v>17:21:00</v>
      </c>
    </row>
    <row r="262" spans="2:16" ht="23" customHeight="1" x14ac:dyDescent="0.35">
      <c r="B262" s="6" t="str">
        <f>CHOOSE(encoded!E262,"January","February","March","April","May","June","July","August","September","October","November","December")</f>
        <v>December</v>
      </c>
      <c r="C262" s="6" t="str">
        <f>CHOOSE(encoded!F262,"Sunday","Monday","Tuesday","Wednesday","Thursday","Friday","Saturday")</f>
        <v>Friday</v>
      </c>
      <c r="D262" s="6" t="str">
        <f>IF(encoded!B262="","",VLOOKUP(encoded!B262,samvathsaram!$A$1:$D$60,3,FALSE))</f>
        <v>క్రోధి నామ సంవత్సరం</v>
      </c>
      <c r="E262" s="6" t="str">
        <f>VLOOKUP(encoded!C262,ayanam!$A$1:$C$2,3,FALSE)</f>
        <v>ఉత్తరాయణం</v>
      </c>
      <c r="F262" s="6" t="str">
        <f>VLOOKUP(encoded!D262,ruthuvu!$A$1:$C$6,3,FALSE)</f>
        <v>హేమంతఋతువు</v>
      </c>
      <c r="G262" s="6" t="str">
        <f>IF(encoded!G262="","",VLOOKUP(encoded!G262,maasam!$A$1:$C$12,3,FALSE))</f>
        <v>మార్గశిరమాసము</v>
      </c>
      <c r="H262" s="6" t="str">
        <f>VLOOKUP(encoded!H262,paksham!$A$1:$C$2,3,FALSE)</f>
        <v>శుక్లపక్షం</v>
      </c>
      <c r="I262" s="6" t="str">
        <f>VLOOKUP(encoded!I262,thidhi!$A$1:$C$16,3,FALSE)</f>
        <v>పంచమి</v>
      </c>
      <c r="J262" s="8">
        <f>IF(encoded!J262="","",encoded!J262)</f>
        <v>45631.493518518517</v>
      </c>
      <c r="K262" s="8" t="str">
        <f>IF(encoded!K262="","",encoded!K262)</f>
        <v>2024-12-06 10:48</v>
      </c>
      <c r="L262" s="6" t="str">
        <f>IF(encoded!N262="","",VLOOKUP(encoded!N262,nakshatram!$A$1:$C$27,3,FALSE))</f>
        <v>శ్రవణం</v>
      </c>
      <c r="M262" s="8">
        <f>IF(encoded!O262="","",encoded!O262)</f>
        <v>45631.715740740743</v>
      </c>
      <c r="N262" s="8" t="str">
        <f>IF(encoded!P262="","",encoded!P262)</f>
        <v>2024-12-06 16:40</v>
      </c>
      <c r="O262" s="9" t="str">
        <f>encoded!T262</f>
        <v>06:20:00</v>
      </c>
      <c r="P262" s="9" t="str">
        <f>encoded!U262</f>
        <v>17:21:00</v>
      </c>
    </row>
    <row r="263" spans="2:16" ht="23" customHeight="1" x14ac:dyDescent="0.35">
      <c r="B263" s="6" t="str">
        <f>CHOOSE(encoded!E263,"January","February","March","April","May","June","July","August","September","October","November","December")</f>
        <v>December</v>
      </c>
      <c r="C263" s="6" t="str">
        <f>CHOOSE(encoded!F263,"Sunday","Monday","Tuesday","Wednesday","Thursday","Friday","Saturday")</f>
        <v>Saturday</v>
      </c>
      <c r="D263" s="6" t="str">
        <f>IF(encoded!B263="","",VLOOKUP(encoded!B263,samvathsaram!$A$1:$D$60,3,FALSE))</f>
        <v>క్రోధి నామ సంవత్సరం</v>
      </c>
      <c r="E263" s="6" t="str">
        <f>VLOOKUP(encoded!C263,ayanam!$A$1:$C$2,3,FALSE)</f>
        <v>ఉత్తరాయణం</v>
      </c>
      <c r="F263" s="6" t="str">
        <f>VLOOKUP(encoded!D263,ruthuvu!$A$1:$C$6,3,FALSE)</f>
        <v>హేమంతఋతువు</v>
      </c>
      <c r="G263" s="6" t="str">
        <f>IF(encoded!G263="","",VLOOKUP(encoded!G263,maasam!$A$1:$C$12,3,FALSE))</f>
        <v>మార్గశిరమాసము</v>
      </c>
      <c r="H263" s="6" t="str">
        <f>VLOOKUP(encoded!H263,paksham!$A$1:$C$2,3,FALSE)</f>
        <v>శుక్లపక్షం</v>
      </c>
      <c r="I263" s="6" t="str">
        <f>VLOOKUP(encoded!I263,thidhi!$A$1:$C$16,3,FALSE)</f>
        <v>షష్ఠి</v>
      </c>
      <c r="J263" s="8">
        <f>IF(encoded!J263="","",encoded!J263)</f>
        <v>45632.451157407406</v>
      </c>
      <c r="K263" s="8" t="str">
        <f>IF(encoded!K263="","",encoded!K263)</f>
        <v>2024-12-07 09:25</v>
      </c>
      <c r="L263" s="6" t="str">
        <f>IF(encoded!N263="","",VLOOKUP(encoded!N263,nakshatram!$A$1:$C$27,3,FALSE))</f>
        <v>ధనిష్ఠ</v>
      </c>
      <c r="M263" s="8">
        <f>IF(encoded!O263="","",encoded!O263)</f>
        <v>45632.695601851854</v>
      </c>
      <c r="N263" s="8" t="str">
        <f>IF(encoded!P263="","",encoded!P263)</f>
        <v>2024-12-07 15:50</v>
      </c>
      <c r="O263" s="9" t="str">
        <f>encoded!T263</f>
        <v>06:21:00</v>
      </c>
      <c r="P263" s="9" t="str">
        <f>encoded!U263</f>
        <v>17:21:00</v>
      </c>
    </row>
    <row r="264" spans="2:16" ht="23" customHeight="1" x14ac:dyDescent="0.35">
      <c r="B264" s="6" t="str">
        <f>CHOOSE(encoded!E264,"January","February","March","April","May","June","July","August","September","October","November","December")</f>
        <v>December</v>
      </c>
      <c r="C264" s="6" t="str">
        <f>CHOOSE(encoded!F264,"Sunday","Monday","Tuesday","Wednesday","Thursday","Friday","Saturday")</f>
        <v>Sunday</v>
      </c>
      <c r="D264" s="6" t="str">
        <f>IF(encoded!B264="","",VLOOKUP(encoded!B264,samvathsaram!$A$1:$D$60,3,FALSE))</f>
        <v>క్రోధి నామ సంవత్సరం</v>
      </c>
      <c r="E264" s="6" t="str">
        <f>VLOOKUP(encoded!C264,ayanam!$A$1:$C$2,3,FALSE)</f>
        <v>ఉత్తరాయణం</v>
      </c>
      <c r="F264" s="6" t="str">
        <f>VLOOKUP(encoded!D264,ruthuvu!$A$1:$C$6,3,FALSE)</f>
        <v>హేమంతఋతువు</v>
      </c>
      <c r="G264" s="6" t="str">
        <f>IF(encoded!G264="","",VLOOKUP(encoded!G264,maasam!$A$1:$C$12,3,FALSE))</f>
        <v>మార్గశిరమాసము</v>
      </c>
      <c r="H264" s="6" t="str">
        <f>VLOOKUP(encoded!H264,paksham!$A$1:$C$2,3,FALSE)</f>
        <v>శుక్లపక్షం</v>
      </c>
      <c r="I264" s="6" t="str">
        <f>VLOOKUP(encoded!I264,thidhi!$A$1:$C$16,3,FALSE)</f>
        <v>సప్తమి</v>
      </c>
      <c r="J264" s="8">
        <f>IF(encoded!J264="","",encoded!J264)</f>
        <v>45633.393518518518</v>
      </c>
      <c r="K264" s="8" t="str">
        <f>IF(encoded!K264="","",encoded!K264)</f>
        <v>2024-12-08 07:40</v>
      </c>
      <c r="L264" s="6" t="str">
        <f>IF(encoded!N264="","",VLOOKUP(encoded!N264,nakshatram!$A$1:$C$27,3,FALSE))</f>
        <v>శతభిషం</v>
      </c>
      <c r="M264" s="8">
        <f>IF(encoded!O264="","",encoded!O264)</f>
        <v>45633.660879629628</v>
      </c>
      <c r="N264" s="8" t="str">
        <f>IF(encoded!P264="","",encoded!P264)</f>
        <v>2024-12-08 14:40</v>
      </c>
      <c r="O264" s="9" t="str">
        <f>encoded!T264</f>
        <v>06:22:00</v>
      </c>
      <c r="P264" s="9" t="str">
        <f>encoded!U264</f>
        <v>17:22:00</v>
      </c>
    </row>
    <row r="265" spans="2:16" ht="23" customHeight="1" x14ac:dyDescent="0.35">
      <c r="B265" s="6" t="str">
        <f>CHOOSE(encoded!E265,"January","February","March","April","May","June","July","August","September","October","November","December")</f>
        <v>December</v>
      </c>
      <c r="C265" s="6" t="str">
        <f>CHOOSE(encoded!F265,"Sunday","Monday","Tuesday","Wednesday","Thursday","Friday","Saturday")</f>
        <v>Sunday</v>
      </c>
      <c r="D265" s="6" t="str">
        <f>IF(encoded!B265="","",VLOOKUP(encoded!B265,samvathsaram!$A$1:$D$60,3,FALSE))</f>
        <v>క్రోధి నామ సంవత్సరం</v>
      </c>
      <c r="E265" s="6" t="str">
        <f>VLOOKUP(encoded!C265,ayanam!$A$1:$C$2,3,FALSE)</f>
        <v>ఉత్తరాయణం</v>
      </c>
      <c r="F265" s="6" t="str">
        <f>VLOOKUP(encoded!D265,ruthuvu!$A$1:$C$6,3,FALSE)</f>
        <v>హేమంతఋతువు</v>
      </c>
      <c r="G265" s="6" t="str">
        <f>IF(encoded!G265="","",VLOOKUP(encoded!G265,maasam!$A$1:$C$12,3,FALSE))</f>
        <v>మార్గశిరమాసము</v>
      </c>
      <c r="H265" s="6" t="str">
        <f>VLOOKUP(encoded!H265,paksham!$A$1:$C$2,3,FALSE)</f>
        <v>శుక్లపక్షం</v>
      </c>
      <c r="I265" s="6" t="str">
        <f>VLOOKUP(encoded!I265,thidhi!$A$1:$C$16,3,FALSE)</f>
        <v>అష్టమి</v>
      </c>
      <c r="J265" s="8">
        <f>IF(encoded!J265="","",encoded!J265)</f>
        <v>45634.320601851854</v>
      </c>
      <c r="K265" s="8" t="str">
        <f>IF(encoded!K265="","",encoded!K265)</f>
        <v>2024-12-09 05:36</v>
      </c>
      <c r="L265" s="6" t="str">
        <f>IF(encoded!N265="","",VLOOKUP(encoded!N265,nakshatram!$A$1:$C$27,3,FALSE))</f>
        <v>శతభిషం</v>
      </c>
      <c r="M265" s="8">
        <f>IF(encoded!O265="","",encoded!O265)</f>
        <v>45633.660879629628</v>
      </c>
      <c r="N265" s="8" t="str">
        <f>IF(encoded!P265="","",encoded!P265)</f>
        <v>2024-12-08 14:40</v>
      </c>
      <c r="O265" s="9" t="str">
        <f>encoded!T265</f>
        <v>06:22:00</v>
      </c>
      <c r="P265" s="9" t="str">
        <f>encoded!U265</f>
        <v>17:22:00</v>
      </c>
    </row>
    <row r="266" spans="2:16" ht="23" customHeight="1" x14ac:dyDescent="0.35">
      <c r="B266" s="6" t="str">
        <f>CHOOSE(encoded!E266,"January","February","March","April","May","June","July","August","September","October","November","December")</f>
        <v>December</v>
      </c>
      <c r="C266" s="6" t="str">
        <f>CHOOSE(encoded!F266,"Sunday","Monday","Tuesday","Wednesday","Thursday","Friday","Saturday")</f>
        <v>Monday</v>
      </c>
      <c r="D266" s="6" t="str">
        <f>IF(encoded!B266="","",VLOOKUP(encoded!B266,samvathsaram!$A$1:$D$60,3,FALSE))</f>
        <v>క్రోధి నామ సంవత్సరం</v>
      </c>
      <c r="E266" s="6" t="str">
        <f>VLOOKUP(encoded!C266,ayanam!$A$1:$C$2,3,FALSE)</f>
        <v>ఉత్తరాయణం</v>
      </c>
      <c r="F266" s="6" t="str">
        <f>VLOOKUP(encoded!D266,ruthuvu!$A$1:$C$6,3,FALSE)</f>
        <v>హేమంతఋతువు</v>
      </c>
      <c r="G266" s="6" t="str">
        <f>IF(encoded!G266="","",VLOOKUP(encoded!G266,maasam!$A$1:$C$12,3,FALSE))</f>
        <v>మార్గశిరమాసము</v>
      </c>
      <c r="H266" s="6" t="str">
        <f>VLOOKUP(encoded!H266,paksham!$A$1:$C$2,3,FALSE)</f>
        <v>శుక్లపక్షం</v>
      </c>
      <c r="I266" s="6" t="str">
        <f>VLOOKUP(encoded!I266,thidhi!$A$1:$C$16,3,FALSE)</f>
        <v>నవమి</v>
      </c>
      <c r="J266" s="8">
        <f>IF(encoded!J266="","",encoded!J266)</f>
        <v>45635.234490740739</v>
      </c>
      <c r="K266" s="8" t="str">
        <f>IF(encoded!K266="","",encoded!K266)</f>
        <v>2024-12-10 03:23</v>
      </c>
      <c r="L266" s="6" t="str">
        <f>IF(encoded!N266="","",VLOOKUP(encoded!N266,nakshatram!$A$1:$C$27,3,FALSE))</f>
        <v>పూర్వాభాద్ర</v>
      </c>
      <c r="M266" s="8">
        <f>IF(encoded!O266="","",encoded!O266)</f>
        <v>45634.612268518518</v>
      </c>
      <c r="N266" s="8" t="str">
        <f>IF(encoded!P266="","",encoded!P266)</f>
        <v>2024-12-09 13:16</v>
      </c>
      <c r="O266" s="9" t="str">
        <f>encoded!T266</f>
        <v>06:22:00</v>
      </c>
      <c r="P266" s="9" t="str">
        <f>encoded!U266</f>
        <v>17:22:00</v>
      </c>
    </row>
    <row r="267" spans="2:16" ht="23" customHeight="1" x14ac:dyDescent="0.35">
      <c r="B267" s="6" t="str">
        <f>CHOOSE(encoded!E267,"January","February","March","April","May","June","July","August","September","October","November","December")</f>
        <v>December</v>
      </c>
      <c r="C267" s="6" t="str">
        <f>CHOOSE(encoded!F267,"Sunday","Monday","Tuesday","Wednesday","Thursday","Friday","Saturday")</f>
        <v>Tuesday</v>
      </c>
      <c r="D267" s="6" t="str">
        <f>IF(encoded!B267="","",VLOOKUP(encoded!B267,samvathsaram!$A$1:$D$60,3,FALSE))</f>
        <v>క్రోధి నామ సంవత్సరం</v>
      </c>
      <c r="E267" s="6" t="str">
        <f>VLOOKUP(encoded!C267,ayanam!$A$1:$C$2,3,FALSE)</f>
        <v>ఉత్తరాయణం</v>
      </c>
      <c r="F267" s="6" t="str">
        <f>VLOOKUP(encoded!D267,ruthuvu!$A$1:$C$6,3,FALSE)</f>
        <v>హేమంతఋతువు</v>
      </c>
      <c r="G267" s="6" t="str">
        <f>IF(encoded!G267="","",VLOOKUP(encoded!G267,maasam!$A$1:$C$12,3,FALSE))</f>
        <v>మార్గశిరమాసము</v>
      </c>
      <c r="H267" s="6" t="str">
        <f>VLOOKUP(encoded!H267,paksham!$A$1:$C$2,3,FALSE)</f>
        <v>శుక్లపక్షం</v>
      </c>
      <c r="I267" s="6" t="str">
        <f>VLOOKUP(encoded!I267,thidhi!$A$1:$C$16,3,FALSE)</f>
        <v>దశమి</v>
      </c>
      <c r="J267" s="8">
        <f>IF(encoded!J267="","",encoded!J267)</f>
        <v>45636.142129629632</v>
      </c>
      <c r="K267" s="8" t="str">
        <f>IF(encoded!K267="","",encoded!K267)</f>
        <v>2024-12-11 01:04</v>
      </c>
      <c r="L267" s="6" t="str">
        <f>IF(encoded!N267="","",VLOOKUP(encoded!N267,nakshatram!$A$1:$C$27,3,FALSE))</f>
        <v>ఉత్తరాభాద్ర</v>
      </c>
      <c r="M267" s="8">
        <f>IF(encoded!O267="","",encoded!O267)</f>
        <v>45635.553935185184</v>
      </c>
      <c r="N267" s="8" t="str">
        <f>IF(encoded!P267="","",encoded!P267)</f>
        <v>2024-12-10 11:42</v>
      </c>
      <c r="O267" s="9" t="str">
        <f>encoded!T267</f>
        <v>06:23:00</v>
      </c>
      <c r="P267" s="9" t="str">
        <f>encoded!U267</f>
        <v>17:22:00</v>
      </c>
    </row>
    <row r="268" spans="2:16" ht="23" customHeight="1" x14ac:dyDescent="0.35">
      <c r="B268" s="6" t="str">
        <f>CHOOSE(encoded!E268,"January","February","March","April","May","June","July","August","September","October","November","December")</f>
        <v>December</v>
      </c>
      <c r="C268" s="6" t="str">
        <f>CHOOSE(encoded!F268,"Sunday","Monday","Tuesday","Wednesday","Thursday","Friday","Saturday")</f>
        <v>Wednesday</v>
      </c>
      <c r="D268" s="6" t="str">
        <f>IF(encoded!B268="","",VLOOKUP(encoded!B268,samvathsaram!$A$1:$D$60,3,FALSE))</f>
        <v>క్రోధి నామ సంవత్సరం</v>
      </c>
      <c r="E268" s="6" t="str">
        <f>VLOOKUP(encoded!C268,ayanam!$A$1:$C$2,3,FALSE)</f>
        <v>ఉత్తరాయణం</v>
      </c>
      <c r="F268" s="6" t="str">
        <f>VLOOKUP(encoded!D268,ruthuvu!$A$1:$C$6,3,FALSE)</f>
        <v>హేమంతఋతువు</v>
      </c>
      <c r="G268" s="6" t="str">
        <f>IF(encoded!G268="","",VLOOKUP(encoded!G268,maasam!$A$1:$C$12,3,FALSE))</f>
        <v>మార్గశిరమాసము</v>
      </c>
      <c r="H268" s="6" t="str">
        <f>VLOOKUP(encoded!H268,paksham!$A$1:$C$2,3,FALSE)</f>
        <v>శుక్లపక్షం</v>
      </c>
      <c r="I268" s="6" t="str">
        <f>VLOOKUP(encoded!I268,thidhi!$A$1:$C$16,3,FALSE)</f>
        <v>ఏకాదశి</v>
      </c>
      <c r="J268" s="8">
        <f>IF(encoded!J268="","",encoded!J268)</f>
        <v>45637.045601851853</v>
      </c>
      <c r="K268" s="8" t="str">
        <f>IF(encoded!K268="","",encoded!K268)</f>
        <v>2024-12-11 22:43</v>
      </c>
      <c r="L268" s="6" t="str">
        <f>IF(encoded!N268="","",VLOOKUP(encoded!N268,nakshatram!$A$1:$C$27,3,FALSE))</f>
        <v>రేవతి</v>
      </c>
      <c r="M268" s="8">
        <f>IF(encoded!O268="","",encoded!O268)</f>
        <v>45636.488657407412</v>
      </c>
      <c r="N268" s="8" t="str">
        <f>IF(encoded!P268="","",encoded!P268)</f>
        <v>2024-12-11 10:03</v>
      </c>
      <c r="O268" s="9" t="str">
        <f>encoded!T268</f>
        <v>06:24:00</v>
      </c>
      <c r="P268" s="9" t="str">
        <f>encoded!U268</f>
        <v>17:23:00</v>
      </c>
    </row>
    <row r="269" spans="2:16" ht="23" customHeight="1" x14ac:dyDescent="0.35">
      <c r="B269" s="6" t="str">
        <f>CHOOSE(encoded!E269,"January","February","March","April","May","June","July","August","September","October","November","December")</f>
        <v>December</v>
      </c>
      <c r="C269" s="6" t="str">
        <f>CHOOSE(encoded!F269,"Sunday","Monday","Tuesday","Wednesday","Thursday","Friday","Saturday")</f>
        <v>Thursday</v>
      </c>
      <c r="D269" s="6" t="str">
        <f>IF(encoded!B269="","",VLOOKUP(encoded!B269,samvathsaram!$A$1:$D$60,3,FALSE))</f>
        <v>క్రోధి నామ సంవత్సరం</v>
      </c>
      <c r="E269" s="6" t="str">
        <f>VLOOKUP(encoded!C269,ayanam!$A$1:$C$2,3,FALSE)</f>
        <v>ఉత్తరాయణం</v>
      </c>
      <c r="F269" s="6" t="str">
        <f>VLOOKUP(encoded!D269,ruthuvu!$A$1:$C$6,3,FALSE)</f>
        <v>హేమంతఋతువు</v>
      </c>
      <c r="G269" s="6" t="str">
        <f>IF(encoded!G269="","",VLOOKUP(encoded!G269,maasam!$A$1:$C$12,3,FALSE))</f>
        <v>మార్గశిరమాసము</v>
      </c>
      <c r="H269" s="6" t="str">
        <f>VLOOKUP(encoded!H269,paksham!$A$1:$C$2,3,FALSE)</f>
        <v>శుక్లపక్షం</v>
      </c>
      <c r="I269" s="6" t="str">
        <f>VLOOKUP(encoded!I269,thidhi!$A$1:$C$16,3,FALSE)</f>
        <v>ద్వాదశి</v>
      </c>
      <c r="J269" s="8">
        <f>IF(encoded!J269="","",encoded!J269)</f>
        <v>45637.947685185187</v>
      </c>
      <c r="K269" s="8" t="str">
        <f>IF(encoded!K269="","",encoded!K269)</f>
        <v>2024-12-12 20:26</v>
      </c>
      <c r="L269" s="6" t="str">
        <f>IF(encoded!N269="","",VLOOKUP(encoded!N269,nakshatram!$A$1:$C$27,3,FALSE))</f>
        <v>అశ్విని</v>
      </c>
      <c r="M269" s="8">
        <f>IF(encoded!O269="","",encoded!O269)</f>
        <v>45637.419907407406</v>
      </c>
      <c r="N269" s="8" t="str">
        <f>IF(encoded!P269="","",encoded!P269)</f>
        <v>2024-12-12 08:23</v>
      </c>
      <c r="O269" s="9" t="str">
        <f>encoded!T269</f>
        <v>06:24:00</v>
      </c>
      <c r="P269" s="9" t="str">
        <f>encoded!U269</f>
        <v>17:23:00</v>
      </c>
    </row>
    <row r="270" spans="2:16" ht="23" customHeight="1" x14ac:dyDescent="0.35">
      <c r="B270" s="6" t="str">
        <f>CHOOSE(encoded!E270,"January","February","March","April","May","June","July","August","September","October","November","December")</f>
        <v>December</v>
      </c>
      <c r="C270" s="6" t="str">
        <f>CHOOSE(encoded!F270,"Sunday","Monday","Tuesday","Wednesday","Thursday","Friday","Saturday")</f>
        <v>Friday</v>
      </c>
      <c r="D270" s="6" t="str">
        <f>IF(encoded!B270="","",VLOOKUP(encoded!B270,samvathsaram!$A$1:$D$60,3,FALSE))</f>
        <v>క్రోధి నామ సంవత్సరం</v>
      </c>
      <c r="E270" s="6" t="str">
        <f>VLOOKUP(encoded!C270,ayanam!$A$1:$C$2,3,FALSE)</f>
        <v>ఉత్తరాయణం</v>
      </c>
      <c r="F270" s="6" t="str">
        <f>VLOOKUP(encoded!D270,ruthuvu!$A$1:$C$6,3,FALSE)</f>
        <v>హేమంతఋతువు</v>
      </c>
      <c r="G270" s="6" t="str">
        <f>IF(encoded!G270="","",VLOOKUP(encoded!G270,maasam!$A$1:$C$12,3,FALSE))</f>
        <v>మార్గశిరమాసము</v>
      </c>
      <c r="H270" s="6" t="str">
        <f>VLOOKUP(encoded!H270,paksham!$A$1:$C$2,3,FALSE)</f>
        <v>శుక్లపక్షం</v>
      </c>
      <c r="I270" s="6" t="str">
        <f>VLOOKUP(encoded!I270,thidhi!$A$1:$C$16,3,FALSE)</f>
        <v>త్రయోదశి</v>
      </c>
      <c r="J270" s="8">
        <f>IF(encoded!J270="","",encoded!J270)</f>
        <v>45638.852546296301</v>
      </c>
      <c r="K270" s="8" t="str">
        <f>IF(encoded!K270="","",encoded!K270)</f>
        <v>2024-12-13 18:17</v>
      </c>
      <c r="L270" s="6" t="str">
        <f>IF(encoded!N270="","",VLOOKUP(encoded!N270,nakshatram!$A$1:$C$27,3,FALSE))</f>
        <v>భరణి</v>
      </c>
      <c r="M270" s="8">
        <f>IF(encoded!O270="","",encoded!O270)</f>
        <v>45638.350462962968</v>
      </c>
      <c r="N270" s="8" t="str">
        <f>IF(encoded!P270="","",encoded!P270)</f>
        <v>2024-12-13 06:49</v>
      </c>
      <c r="O270" s="9" t="str">
        <f>encoded!T270</f>
        <v>06:25:00</v>
      </c>
      <c r="P270" s="9" t="str">
        <f>encoded!U270</f>
        <v>17:24:00</v>
      </c>
    </row>
    <row r="271" spans="2:16" ht="23" customHeight="1" x14ac:dyDescent="0.35">
      <c r="B271" s="6" t="str">
        <f>CHOOSE(encoded!E271,"January","February","March","April","May","June","July","August","September","October","November","December")</f>
        <v>December</v>
      </c>
      <c r="C271" s="6" t="str">
        <f>CHOOSE(encoded!F271,"Sunday","Monday","Tuesday","Wednesday","Thursday","Friday","Saturday")</f>
        <v>Friday</v>
      </c>
      <c r="D271" s="6" t="str">
        <f>IF(encoded!B271="","",VLOOKUP(encoded!B271,samvathsaram!$A$1:$D$60,3,FALSE))</f>
        <v>క్రోధి నామ సంవత్సరం</v>
      </c>
      <c r="E271" s="6" t="str">
        <f>VLOOKUP(encoded!C271,ayanam!$A$1:$C$2,3,FALSE)</f>
        <v>ఉత్తరాయణం</v>
      </c>
      <c r="F271" s="6" t="str">
        <f>VLOOKUP(encoded!D271,ruthuvu!$A$1:$C$6,3,FALSE)</f>
        <v>హేమంతఋతువు</v>
      </c>
      <c r="G271" s="6" t="str">
        <f>IF(encoded!G271="","",VLOOKUP(encoded!G271,maasam!$A$1:$C$12,3,FALSE))</f>
        <v>మార్గశిరమాసము</v>
      </c>
      <c r="H271" s="6" t="str">
        <f>VLOOKUP(encoded!H271,paksham!$A$1:$C$2,3,FALSE)</f>
        <v>శుక్లపక్షం</v>
      </c>
      <c r="I271" s="6" t="str">
        <f>VLOOKUP(encoded!I271,thidhi!$A$1:$C$16,3,FALSE)</f>
        <v>త్రయోదశి</v>
      </c>
      <c r="J271" s="8">
        <f>IF(encoded!J271="","",encoded!J271)</f>
        <v>45638.852546296301</v>
      </c>
      <c r="K271" s="8" t="str">
        <f>IF(encoded!K271="","",encoded!K271)</f>
        <v>2024-12-13 18:17</v>
      </c>
      <c r="L271" s="6" t="str">
        <f>IF(encoded!N271="","",VLOOKUP(encoded!N271,nakshatram!$A$1:$C$27,3,FALSE))</f>
        <v>కృత్తిక</v>
      </c>
      <c r="M271" s="8">
        <f>IF(encoded!O271="","",encoded!O271)</f>
        <v>45639.285185185188</v>
      </c>
      <c r="N271" s="8" t="str">
        <f>IF(encoded!P271="","",encoded!P271)</f>
        <v>2024-12-14 05:28</v>
      </c>
      <c r="O271" s="9" t="str">
        <f>encoded!T271</f>
        <v>06:25:00</v>
      </c>
      <c r="P271" s="9" t="str">
        <f>encoded!U271</f>
        <v>17:24:00</v>
      </c>
    </row>
    <row r="272" spans="2:16" ht="23" customHeight="1" x14ac:dyDescent="0.35">
      <c r="B272" s="6" t="str">
        <f>CHOOSE(encoded!E272,"January","February","March","April","May","June","July","August","September","October","November","December")</f>
        <v>December</v>
      </c>
      <c r="C272" s="6" t="str">
        <f>CHOOSE(encoded!F272,"Sunday","Monday","Tuesday","Wednesday","Thursday","Friday","Saturday")</f>
        <v>Saturday</v>
      </c>
      <c r="D272" s="6" t="str">
        <f>IF(encoded!B272="","",VLOOKUP(encoded!B272,samvathsaram!$A$1:$D$60,3,FALSE))</f>
        <v>క్రోధి నామ సంవత్సరం</v>
      </c>
      <c r="E272" s="6" t="str">
        <f>VLOOKUP(encoded!C272,ayanam!$A$1:$C$2,3,FALSE)</f>
        <v>ఉత్తరాయణం</v>
      </c>
      <c r="F272" s="6" t="str">
        <f>VLOOKUP(encoded!D272,ruthuvu!$A$1:$C$6,3,FALSE)</f>
        <v>హేమంతఋతువు</v>
      </c>
      <c r="G272" s="6" t="str">
        <f>IF(encoded!G272="","",VLOOKUP(encoded!G272,maasam!$A$1:$C$12,3,FALSE))</f>
        <v>మార్గశిరమాసము</v>
      </c>
      <c r="H272" s="6" t="str">
        <f>VLOOKUP(encoded!H272,paksham!$A$1:$C$2,3,FALSE)</f>
        <v>శుక్లపక్షం</v>
      </c>
      <c r="I272" s="6" t="str">
        <f>VLOOKUP(encoded!I272,thidhi!$A$1:$C$16,3,FALSE)</f>
        <v>చతుర్దశి</v>
      </c>
      <c r="J272" s="8">
        <f>IF(encoded!J272="","",encoded!J272)</f>
        <v>45639.762962962966</v>
      </c>
      <c r="K272" s="8" t="str">
        <f>IF(encoded!K272="","",encoded!K272)</f>
        <v>2024-12-14 16:19</v>
      </c>
      <c r="L272" s="6" t="str">
        <f>IF(encoded!N272="","",VLOOKUP(encoded!N272,nakshatram!$A$1:$C$27,3,FALSE))</f>
        <v>రోహిణి</v>
      </c>
      <c r="M272" s="8">
        <f>IF(encoded!O272="","",encoded!O272)</f>
        <v>45640.228935185187</v>
      </c>
      <c r="N272" s="8" t="str">
        <f>IF(encoded!P272="","",encoded!P272)</f>
        <v>2024-12-15 04:19</v>
      </c>
      <c r="O272" s="9" t="str">
        <f>encoded!T272</f>
        <v>06:25:00</v>
      </c>
      <c r="P272" s="9" t="str">
        <f>encoded!U272</f>
        <v>17:24:00</v>
      </c>
    </row>
    <row r="273" spans="2:16" ht="23" customHeight="1" x14ac:dyDescent="0.35">
      <c r="B273" s="6" t="str">
        <f>CHOOSE(encoded!E273,"January","February","March","April","May","June","July","August","September","October","November","December")</f>
        <v>December</v>
      </c>
      <c r="C273" s="6" t="str">
        <f>CHOOSE(encoded!F273,"Sunday","Monday","Tuesday","Wednesday","Thursday","Friday","Saturday")</f>
        <v>Sunday</v>
      </c>
      <c r="D273" s="6" t="str">
        <f>IF(encoded!B273="","",VLOOKUP(encoded!B273,samvathsaram!$A$1:$D$60,3,FALSE))</f>
        <v>క్రోధి నామ సంవత్సరం</v>
      </c>
      <c r="E273" s="6" t="str">
        <f>VLOOKUP(encoded!C273,ayanam!$A$1:$C$2,3,FALSE)</f>
        <v>ఉత్తరాయణం</v>
      </c>
      <c r="F273" s="6" t="str">
        <f>VLOOKUP(encoded!D273,ruthuvu!$A$1:$C$6,3,FALSE)</f>
        <v>హేమంతఋతువు</v>
      </c>
      <c r="G273" s="6" t="str">
        <f>IF(encoded!G273="","",VLOOKUP(encoded!G273,maasam!$A$1:$C$12,3,FALSE))</f>
        <v>మార్గశిరమాసము</v>
      </c>
      <c r="H273" s="6" t="str">
        <f>VLOOKUP(encoded!H273,paksham!$A$1:$C$2,3,FALSE)</f>
        <v>శుక్లపక్షం</v>
      </c>
      <c r="I273" s="6" t="str">
        <f>VLOOKUP(encoded!I273,thidhi!$A$1:$C$16,3,FALSE)</f>
        <v>పూర్ణిమ</v>
      </c>
      <c r="J273" s="8">
        <f>IF(encoded!J273="","",encoded!J273)</f>
        <v>45640.681018518517</v>
      </c>
      <c r="K273" s="8" t="str">
        <f>IF(encoded!K273="","",encoded!K273)</f>
        <v>2024-12-15 14:37</v>
      </c>
      <c r="L273" s="6" t="str">
        <f>IF(encoded!N273="","",VLOOKUP(encoded!N273,nakshatram!$A$1:$C$27,3,FALSE))</f>
        <v>మృగశిర</v>
      </c>
      <c r="M273" s="8">
        <f>IF(encoded!O273="","",encoded!O273)</f>
        <v>45641.181018518517</v>
      </c>
      <c r="N273" s="8" t="str">
        <f>IF(encoded!P273="","",encoded!P273)</f>
        <v>2024-12-16 03:28</v>
      </c>
      <c r="O273" s="9" t="str">
        <f>encoded!T273</f>
        <v>06:26:00</v>
      </c>
      <c r="P273" s="9" t="str">
        <f>encoded!U273</f>
        <v>17:24:00</v>
      </c>
    </row>
    <row r="274" spans="2:16" ht="23" customHeight="1" x14ac:dyDescent="0.35">
      <c r="B274" s="6" t="str">
        <f>CHOOSE(encoded!E274,"January","February","March","April","May","June","July","August","September","October","November","December")</f>
        <v>December</v>
      </c>
      <c r="C274" s="6" t="str">
        <f>CHOOSE(encoded!F274,"Sunday","Monday","Tuesday","Wednesday","Thursday","Friday","Saturday")</f>
        <v>Monday</v>
      </c>
      <c r="D274" s="6" t="str">
        <f>IF(encoded!B274="","",VLOOKUP(encoded!B274,samvathsaram!$A$1:$D$60,3,FALSE))</f>
        <v>క్రోధి నామ సంవత్సరం</v>
      </c>
      <c r="E274" s="6" t="str">
        <f>VLOOKUP(encoded!C274,ayanam!$A$1:$C$2,3,FALSE)</f>
        <v>ఉత్తరాయణం</v>
      </c>
      <c r="F274" s="6" t="str">
        <f>VLOOKUP(encoded!D274,ruthuvu!$A$1:$C$6,3,FALSE)</f>
        <v>హేమంతఋతువు</v>
      </c>
      <c r="G274" s="6" t="str">
        <f>IF(encoded!G274="","",VLOOKUP(encoded!G274,maasam!$A$1:$C$12,3,FALSE))</f>
        <v>మార్గశిరమాసము</v>
      </c>
      <c r="H274" s="6" t="str">
        <f>VLOOKUP(encoded!H274,paksham!$A$1:$C$2,3,FALSE)</f>
        <v>బహుళపక్షం</v>
      </c>
      <c r="I274" s="6" t="str">
        <f>VLOOKUP(encoded!I274,thidhi!$A$1:$C$16,3,FALSE)</f>
        <v>పాడ్యమి</v>
      </c>
      <c r="J274" s="8">
        <f>IF(encoded!J274="","",encoded!J274)</f>
        <v>45641.610185185185</v>
      </c>
      <c r="K274" s="8" t="str">
        <f>IF(encoded!K274="","",encoded!K274)</f>
        <v>2024-12-16 13:15</v>
      </c>
      <c r="L274" s="6" t="str">
        <f>IF(encoded!N274="","",VLOOKUP(encoded!N274,nakshatram!$A$1:$C$27,3,FALSE))</f>
        <v>ఆర్ద్ర</v>
      </c>
      <c r="M274" s="8">
        <f>IF(encoded!O274="","",encoded!O274)</f>
        <v>45642.145601851851</v>
      </c>
      <c r="N274" s="8" t="str">
        <f>IF(encoded!P274="","",encoded!P274)</f>
        <v>2024-12-17 03:00</v>
      </c>
      <c r="O274" s="9" t="str">
        <f>encoded!T274</f>
        <v>06:26:00</v>
      </c>
      <c r="P274" s="9" t="str">
        <f>encoded!U274</f>
        <v>17:24:00</v>
      </c>
    </row>
    <row r="275" spans="2:16" ht="23" customHeight="1" x14ac:dyDescent="0.35">
      <c r="B275" s="6" t="str">
        <f>CHOOSE(encoded!E275,"January","February","March","April","May","June","July","August","September","October","November","December")</f>
        <v>December</v>
      </c>
      <c r="C275" s="6" t="str">
        <f>CHOOSE(encoded!F275,"Sunday","Monday","Tuesday","Wednesday","Thursday","Friday","Saturday")</f>
        <v>Tuesday</v>
      </c>
      <c r="D275" s="6" t="str">
        <f>IF(encoded!B275="","",VLOOKUP(encoded!B275,samvathsaram!$A$1:$D$60,3,FALSE))</f>
        <v>క్రోధి నామ సంవత్సరం</v>
      </c>
      <c r="E275" s="6" t="str">
        <f>VLOOKUP(encoded!C275,ayanam!$A$1:$C$2,3,FALSE)</f>
        <v>ఉత్తరాయణం</v>
      </c>
      <c r="F275" s="6" t="str">
        <f>VLOOKUP(encoded!D275,ruthuvu!$A$1:$C$6,3,FALSE)</f>
        <v>హేమంతఋతువు</v>
      </c>
      <c r="G275" s="6" t="str">
        <f>IF(encoded!G275="","",VLOOKUP(encoded!G275,maasam!$A$1:$C$12,3,FALSE))</f>
        <v>మార్గశిరమాసము</v>
      </c>
      <c r="H275" s="6" t="str">
        <f>VLOOKUP(encoded!H275,paksham!$A$1:$C$2,3,FALSE)</f>
        <v>బహుళపక్షం</v>
      </c>
      <c r="I275" s="6" t="str">
        <f>VLOOKUP(encoded!I275,thidhi!$A$1:$C$16,3,FALSE)</f>
        <v>విదియ</v>
      </c>
      <c r="J275" s="8">
        <f>IF(encoded!J275="","",encoded!J275)</f>
        <v>45642.553240740745</v>
      </c>
      <c r="K275" s="8" t="str">
        <f>IF(encoded!K275="","",encoded!K275)</f>
        <v>2024-12-17 12:22</v>
      </c>
      <c r="L275" s="6" t="str">
        <f>IF(encoded!N275="","",VLOOKUP(encoded!N275,nakshatram!$A$1:$C$27,3,FALSE))</f>
        <v>పునర్వసు</v>
      </c>
      <c r="M275" s="8">
        <f>IF(encoded!O275="","",encoded!O275)</f>
        <v>45643.126157407409</v>
      </c>
      <c r="N275" s="8" t="str">
        <f>IF(encoded!P275="","",encoded!P275)</f>
        <v>2024-12-18 03:00</v>
      </c>
      <c r="O275" s="9" t="str">
        <f>encoded!T275</f>
        <v>06:27:00</v>
      </c>
      <c r="P275" s="9" t="str">
        <f>encoded!U275</f>
        <v>17:25:00</v>
      </c>
    </row>
    <row r="276" spans="2:16" ht="23" customHeight="1" x14ac:dyDescent="0.35">
      <c r="B276" s="6" t="str">
        <f>CHOOSE(encoded!E276,"January","February","March","April","May","June","July","August","September","October","November","December")</f>
        <v>December</v>
      </c>
      <c r="C276" s="6" t="str">
        <f>CHOOSE(encoded!F276,"Sunday","Monday","Tuesday","Wednesday","Thursday","Friday","Saturday")</f>
        <v>Wednesday</v>
      </c>
      <c r="D276" s="6" t="str">
        <f>IF(encoded!B276="","",VLOOKUP(encoded!B276,samvathsaram!$A$1:$D$60,3,FALSE))</f>
        <v>క్రోధి నామ సంవత్సరం</v>
      </c>
      <c r="E276" s="6" t="str">
        <f>VLOOKUP(encoded!C276,ayanam!$A$1:$C$2,3,FALSE)</f>
        <v>ఉత్తరాయణం</v>
      </c>
      <c r="F276" s="6" t="str">
        <f>VLOOKUP(encoded!D276,ruthuvu!$A$1:$C$6,3,FALSE)</f>
        <v>హేమంతఋతువు</v>
      </c>
      <c r="G276" s="6" t="str">
        <f>IF(encoded!G276="","",VLOOKUP(encoded!G276,maasam!$A$1:$C$12,3,FALSE))</f>
        <v>మార్గశిరమాసము</v>
      </c>
      <c r="H276" s="6" t="str">
        <f>VLOOKUP(encoded!H276,paksham!$A$1:$C$2,3,FALSE)</f>
        <v>బహుళపక్షం</v>
      </c>
      <c r="I276" s="6" t="str">
        <f>VLOOKUP(encoded!I276,thidhi!$A$1:$C$16,3,FALSE)</f>
        <v>తదియ</v>
      </c>
      <c r="J276" s="8">
        <f>IF(encoded!J276="","",encoded!J276)</f>
        <v>45643.516435185185</v>
      </c>
      <c r="K276" s="8" t="str">
        <f>IF(encoded!K276="","",encoded!K276)</f>
        <v>2024-12-18 11:55</v>
      </c>
      <c r="L276" s="6" t="str">
        <f>IF(encoded!N276="","",VLOOKUP(encoded!N276,nakshatram!$A$1:$C$27,3,FALSE))</f>
        <v>పుష్యమి</v>
      </c>
      <c r="M276" s="8">
        <f>IF(encoded!O276="","",encoded!O276)</f>
        <v>45644.126157407409</v>
      </c>
      <c r="N276" s="8" t="str">
        <f>IF(encoded!P276="","",encoded!P276)</f>
        <v>2024-12-19 03:27</v>
      </c>
      <c r="O276" s="9" t="str">
        <f>encoded!T276</f>
        <v>06:28:00</v>
      </c>
      <c r="P276" s="9" t="str">
        <f>encoded!U276</f>
        <v>17:25:00</v>
      </c>
    </row>
    <row r="277" spans="2:16" ht="23" customHeight="1" x14ac:dyDescent="0.35">
      <c r="B277" s="6" t="str">
        <f>CHOOSE(encoded!E277,"January","February","March","April","May","June","July","August","September","October","November","December")</f>
        <v>December</v>
      </c>
      <c r="C277" s="6" t="str">
        <f>CHOOSE(encoded!F277,"Sunday","Monday","Tuesday","Wednesday","Thursday","Friday","Saturday")</f>
        <v>Thursday</v>
      </c>
      <c r="D277" s="6" t="str">
        <f>IF(encoded!B277="","",VLOOKUP(encoded!B277,samvathsaram!$A$1:$D$60,3,FALSE))</f>
        <v>క్రోధి నామ సంవత్సరం</v>
      </c>
      <c r="E277" s="6" t="str">
        <f>VLOOKUP(encoded!C277,ayanam!$A$1:$C$2,3,FALSE)</f>
        <v>ఉత్తరాయణం</v>
      </c>
      <c r="F277" s="6" t="str">
        <f>VLOOKUP(encoded!D277,ruthuvu!$A$1:$C$6,3,FALSE)</f>
        <v>హేమంతఋతువు</v>
      </c>
      <c r="G277" s="6" t="str">
        <f>IF(encoded!G277="","",VLOOKUP(encoded!G277,maasam!$A$1:$C$12,3,FALSE))</f>
        <v>మార్గశిరమాసము</v>
      </c>
      <c r="H277" s="6" t="str">
        <f>VLOOKUP(encoded!H277,paksham!$A$1:$C$2,3,FALSE)</f>
        <v>బహుళపక్షం</v>
      </c>
      <c r="I277" s="6" t="str">
        <f>VLOOKUP(encoded!I277,thidhi!$A$1:$C$16,3,FALSE)</f>
        <v>చవితి</v>
      </c>
      <c r="J277" s="8">
        <f>IF(encoded!J277="","",encoded!J277)</f>
        <v>45644.49768518519</v>
      </c>
      <c r="K277" s="8" t="str">
        <f>IF(encoded!K277="","",encoded!K277)</f>
        <v>2024-12-19 12:08</v>
      </c>
      <c r="L277" s="6" t="str">
        <f>IF(encoded!N277="","",VLOOKUP(encoded!N277,nakshatram!$A$1:$C$27,3,FALSE))</f>
        <v>ఆశ్రేష</v>
      </c>
      <c r="M277" s="8">
        <f>IF(encoded!O277="","",encoded!O277)</f>
        <v>45645.144907407412</v>
      </c>
      <c r="N277" s="8" t="str">
        <f>IF(encoded!P277="","",encoded!P277)</f>
        <v>2024-12-20 04:25</v>
      </c>
      <c r="O277" s="9" t="str">
        <f>encoded!T277</f>
        <v>06:28:00</v>
      </c>
      <c r="P277" s="9" t="str">
        <f>encoded!U277</f>
        <v>17:26:00</v>
      </c>
    </row>
    <row r="278" spans="2:16" ht="23" customHeight="1" x14ac:dyDescent="0.35">
      <c r="B278" s="6" t="str">
        <f>CHOOSE(encoded!E278,"January","February","March","April","May","June","July","August","September","October","November","December")</f>
        <v>December</v>
      </c>
      <c r="C278" s="6" t="str">
        <f>CHOOSE(encoded!F278,"Sunday","Monday","Tuesday","Wednesday","Thursday","Friday","Saturday")</f>
        <v>Friday</v>
      </c>
      <c r="D278" s="6" t="str">
        <f>IF(encoded!B278="","",VLOOKUP(encoded!B278,samvathsaram!$A$1:$D$60,3,FALSE))</f>
        <v>క్రోధి నామ సంవత్సరం</v>
      </c>
      <c r="E278" s="6" t="str">
        <f>VLOOKUP(encoded!C278,ayanam!$A$1:$C$2,3,FALSE)</f>
        <v>ఉత్తరాయణం</v>
      </c>
      <c r="F278" s="6" t="str">
        <f>VLOOKUP(encoded!D278,ruthuvu!$A$1:$C$6,3,FALSE)</f>
        <v>హేమంతఋతువు</v>
      </c>
      <c r="G278" s="6" t="str">
        <f>IF(encoded!G278="","",VLOOKUP(encoded!G278,maasam!$A$1:$C$12,3,FALSE))</f>
        <v>మార్గశిరమాసము</v>
      </c>
      <c r="H278" s="6" t="str">
        <f>VLOOKUP(encoded!H278,paksham!$A$1:$C$2,3,FALSE)</f>
        <v>బహుళపక్షం</v>
      </c>
      <c r="I278" s="6" t="str">
        <f>VLOOKUP(encoded!I278,thidhi!$A$1:$C$16,3,FALSE)</f>
        <v>పంచమి</v>
      </c>
      <c r="J278" s="8">
        <f>IF(encoded!J278="","",encoded!J278)</f>
        <v>45645.506712962968</v>
      </c>
      <c r="K278" s="8" t="str">
        <f>IF(encoded!K278="","",encoded!K278)</f>
        <v>2024-12-20 12:34</v>
      </c>
      <c r="L278" s="6" t="str">
        <f>IF(encoded!N278="","",VLOOKUP(encoded!N278,nakshatram!$A$1:$C$27,3,FALSE))</f>
        <v>మఘ</v>
      </c>
      <c r="M278" s="8">
        <f>IF(encoded!O278="","",encoded!O278)</f>
        <v>45646.18518518519</v>
      </c>
      <c r="N278" s="8" t="str">
        <f>IF(encoded!P278="","",encoded!P278)</f>
        <v>2024-12-21 05:51</v>
      </c>
      <c r="O278" s="9" t="str">
        <f>encoded!T278</f>
        <v>06:28:00</v>
      </c>
      <c r="P278" s="9" t="str">
        <f>encoded!U278</f>
        <v>17:26:00</v>
      </c>
    </row>
    <row r="279" spans="2:16" ht="23" customHeight="1" x14ac:dyDescent="0.35">
      <c r="B279" s="6" t="str">
        <f>CHOOSE(encoded!E279,"January","February","March","April","May","June","July","August","September","October","November","December")</f>
        <v>December</v>
      </c>
      <c r="C279" s="6" t="str">
        <f>CHOOSE(encoded!F279,"Sunday","Monday","Tuesday","Wednesday","Thursday","Friday","Saturday")</f>
        <v>Saturday</v>
      </c>
      <c r="D279" s="6" t="str">
        <f>IF(encoded!B279="","",VLOOKUP(encoded!B279,samvathsaram!$A$1:$D$60,3,FALSE))</f>
        <v>క్రోధి నామ సంవత్సరం</v>
      </c>
      <c r="E279" s="6" t="str">
        <f>VLOOKUP(encoded!C279,ayanam!$A$1:$C$2,3,FALSE)</f>
        <v>ఉత్తరాయణం</v>
      </c>
      <c r="F279" s="6" t="str">
        <f>VLOOKUP(encoded!D279,ruthuvu!$A$1:$C$6,3,FALSE)</f>
        <v>హేమంతఋతువు</v>
      </c>
      <c r="G279" s="6" t="str">
        <f>IF(encoded!G279="","",VLOOKUP(encoded!G279,maasam!$A$1:$C$12,3,FALSE))</f>
        <v>మార్గశిరమాసము</v>
      </c>
      <c r="H279" s="6" t="str">
        <f>VLOOKUP(encoded!H279,paksham!$A$1:$C$2,3,FALSE)</f>
        <v>బహుళపక్షం</v>
      </c>
      <c r="I279" s="6" t="str">
        <f>VLOOKUP(encoded!I279,thidhi!$A$1:$C$16,3,FALSE)</f>
        <v>షష్ఠి</v>
      </c>
      <c r="J279" s="8">
        <f>IF(encoded!J279="","",encoded!J279)</f>
        <v>45646.524768518517</v>
      </c>
      <c r="K279" s="8" t="str">
        <f>IF(encoded!K279="","",encoded!K279)</f>
        <v>2024-12-21 13:40</v>
      </c>
      <c r="L279" s="6" t="str">
        <f>IF(encoded!N279="","",VLOOKUP(encoded!N279,nakshatram!$A$1:$C$27,3,FALSE))</f>
        <v>పుబ్బ</v>
      </c>
      <c r="M279" s="8">
        <f>IF(encoded!O279="","",encoded!O279)</f>
        <v>45647.24490740741</v>
      </c>
      <c r="N279" s="8" t="str">
        <f>IF(encoded!P279="","",encoded!P279)</f>
        <v/>
      </c>
      <c r="O279" s="9" t="str">
        <f>encoded!T279</f>
        <v>06:28:00</v>
      </c>
      <c r="P279" s="9" t="str">
        <f>encoded!U279</f>
        <v>17:26:00</v>
      </c>
    </row>
    <row r="280" spans="2:16" ht="23" customHeight="1" x14ac:dyDescent="0.35">
      <c r="B280" s="6" t="str">
        <f>CHOOSE(encoded!E280,"January","February","March","April","May","June","July","August","September","October","November","December")</f>
        <v>December</v>
      </c>
      <c r="C280" s="6" t="str">
        <f>CHOOSE(encoded!F280,"Sunday","Monday","Tuesday","Wednesday","Thursday","Friday","Saturday")</f>
        <v>Sunday</v>
      </c>
      <c r="D280" s="6" t="str">
        <f>IF(encoded!B280="","",VLOOKUP(encoded!B280,samvathsaram!$A$1:$D$60,3,FALSE))</f>
        <v>క్రోధి నామ సంవత్సరం</v>
      </c>
      <c r="E280" s="6" t="str">
        <f>VLOOKUP(encoded!C280,ayanam!$A$1:$C$2,3,FALSE)</f>
        <v>ఉత్తరాయణం</v>
      </c>
      <c r="F280" s="6" t="str">
        <f>VLOOKUP(encoded!D280,ruthuvu!$A$1:$C$6,3,FALSE)</f>
        <v>హేమంతఋతువు</v>
      </c>
      <c r="G280" s="6" t="str">
        <f>IF(encoded!G280="","",VLOOKUP(encoded!G280,maasam!$A$1:$C$12,3,FALSE))</f>
        <v>మార్గశిరమాసము</v>
      </c>
      <c r="H280" s="6" t="str">
        <f>VLOOKUP(encoded!H280,paksham!$A$1:$C$2,3,FALSE)</f>
        <v>బహుళపక్షం</v>
      </c>
      <c r="I280" s="6" t="str">
        <f>VLOOKUP(encoded!I280,thidhi!$A$1:$C$16,3,FALSE)</f>
        <v>సప్తమి</v>
      </c>
      <c r="J280" s="8">
        <f>IF(encoded!J280="","",encoded!J280)</f>
        <v>45647.570601851854</v>
      </c>
      <c r="K280" s="8" t="str">
        <f>IF(encoded!K280="","",encoded!K280)</f>
        <v>2024-12-22 15:13</v>
      </c>
      <c r="L280" s="6" t="str">
        <f>IF(encoded!N280="","",VLOOKUP(encoded!N280,nakshatram!$A$1:$C$27,3,FALSE))</f>
        <v>పుబ్బ</v>
      </c>
      <c r="M280" s="8" t="str">
        <f>IF(encoded!O280="","",encoded!O280)</f>
        <v/>
      </c>
      <c r="N280" s="8" t="str">
        <f>IF(encoded!P280="","",encoded!P280)</f>
        <v>2024-12-22 07:41</v>
      </c>
      <c r="O280" s="9" t="str">
        <f>encoded!T280</f>
        <v>06:30:00</v>
      </c>
      <c r="P280" s="9" t="str">
        <f>encoded!U280</f>
        <v>17:27:00</v>
      </c>
    </row>
    <row r="281" spans="2:16" ht="23" customHeight="1" x14ac:dyDescent="0.35">
      <c r="B281" s="6" t="str">
        <f>CHOOSE(encoded!E281,"January","February","March","April","May","June","July","August","September","October","November","December")</f>
        <v>December</v>
      </c>
      <c r="C281" s="6" t="str">
        <f>CHOOSE(encoded!F281,"Sunday","Monday","Tuesday","Wednesday","Thursday","Friday","Saturday")</f>
        <v>Monday</v>
      </c>
      <c r="D281" s="6" t="str">
        <f>IF(encoded!B281="","",VLOOKUP(encoded!B281,samvathsaram!$A$1:$D$60,3,FALSE))</f>
        <v>క్రోధి నామ సంవత్సరం</v>
      </c>
      <c r="E281" s="6" t="str">
        <f>VLOOKUP(encoded!C281,ayanam!$A$1:$C$2,3,FALSE)</f>
        <v>ఉత్తరాయణం</v>
      </c>
      <c r="F281" s="6" t="str">
        <f>VLOOKUP(encoded!D281,ruthuvu!$A$1:$C$6,3,FALSE)</f>
        <v>హేమంతఋతువు</v>
      </c>
      <c r="G281" s="6" t="str">
        <f>IF(encoded!G281="","",VLOOKUP(encoded!G281,maasam!$A$1:$C$12,3,FALSE))</f>
        <v>మార్గశిరమాసము</v>
      </c>
      <c r="H281" s="6" t="str">
        <f>VLOOKUP(encoded!H281,paksham!$A$1:$C$2,3,FALSE)</f>
        <v>బహుళపక్షం</v>
      </c>
      <c r="I281" s="6" t="str">
        <f>VLOOKUP(encoded!I281,thidhi!$A$1:$C$16,3,FALSE)</f>
        <v>అష్టమి</v>
      </c>
      <c r="J281" s="8">
        <f>IF(encoded!J281="","",encoded!J281)</f>
        <v>45648.635185185187</v>
      </c>
      <c r="K281" s="8" t="str">
        <f>IF(encoded!K281="","",encoded!K281)</f>
        <v>2024-12-23 17:06</v>
      </c>
      <c r="L281" s="6" t="str">
        <f>IF(encoded!N281="","",VLOOKUP(encoded!N281,nakshatram!$A$1:$C$27,3,FALSE))</f>
        <v>ఉత్తర</v>
      </c>
      <c r="M281" s="8">
        <f>IF(encoded!O281="","",encoded!O281)</f>
        <v>45648.321296296301</v>
      </c>
      <c r="N281" s="8" t="str">
        <f>IF(encoded!P281="","",encoded!P281)</f>
        <v>2024-12-23 09:58</v>
      </c>
      <c r="O281" s="9" t="str">
        <f>encoded!T281</f>
        <v>06:30:00</v>
      </c>
      <c r="P281" s="9" t="str">
        <f>encoded!U281</f>
        <v>17:27:00</v>
      </c>
    </row>
    <row r="282" spans="2:16" ht="23" customHeight="1" x14ac:dyDescent="0.35">
      <c r="B282" s="6" t="str">
        <f>CHOOSE(encoded!E282,"January","February","March","April","May","June","July","August","September","October","November","December")</f>
        <v>December</v>
      </c>
      <c r="C282" s="6" t="str">
        <f>CHOOSE(encoded!F282,"Sunday","Monday","Tuesday","Wednesday","Thursday","Friday","Saturday")</f>
        <v>Tuesday</v>
      </c>
      <c r="D282" s="6" t="str">
        <f>IF(encoded!B282="","",VLOOKUP(encoded!B282,samvathsaram!$A$1:$D$60,3,FALSE))</f>
        <v>క్రోధి నామ సంవత్సరం</v>
      </c>
      <c r="E282" s="6" t="str">
        <f>VLOOKUP(encoded!C282,ayanam!$A$1:$C$2,3,FALSE)</f>
        <v>ఉత్తరాయణం</v>
      </c>
      <c r="F282" s="6" t="str">
        <f>VLOOKUP(encoded!D282,ruthuvu!$A$1:$C$6,3,FALSE)</f>
        <v>హేమంతఋతువు</v>
      </c>
      <c r="G282" s="6" t="str">
        <f>IF(encoded!G282="","",VLOOKUP(encoded!G282,maasam!$A$1:$C$12,3,FALSE))</f>
        <v>మార్గశిరమాసము</v>
      </c>
      <c r="H282" s="6" t="str">
        <f>VLOOKUP(encoded!H282,paksham!$A$1:$C$2,3,FALSE)</f>
        <v>బహుళపక్షం</v>
      </c>
      <c r="I282" s="6" t="str">
        <f>VLOOKUP(encoded!I282,thidhi!$A$1:$C$16,3,FALSE)</f>
        <v>నవమి</v>
      </c>
      <c r="J282" s="8">
        <f>IF(encoded!J282="","",encoded!J282)</f>
        <v>45649.71365740741</v>
      </c>
      <c r="K282" s="8" t="str">
        <f>IF(encoded!K282="","",encoded!K282)</f>
        <v>2024-12-24 19:15</v>
      </c>
      <c r="L282" s="6" t="str">
        <f>IF(encoded!N282="","",VLOOKUP(encoded!N282,nakshatram!$A$1:$C$27,3,FALSE))</f>
        <v>హస్త</v>
      </c>
      <c r="M282" s="8">
        <f>IF(encoded!O282="","",encoded!O282)</f>
        <v>45649.416435185187</v>
      </c>
      <c r="N282" s="8" t="str">
        <f>IF(encoded!P282="","",encoded!P282)</f>
        <v>2024-12-24 12:31</v>
      </c>
      <c r="O282" s="9" t="str">
        <f>encoded!T282</f>
        <v>06:31:00</v>
      </c>
      <c r="P282" s="9" t="str">
        <f>encoded!U282</f>
        <v>17:28:00</v>
      </c>
    </row>
    <row r="283" spans="2:16" ht="23" customHeight="1" x14ac:dyDescent="0.35">
      <c r="B283" s="6" t="str">
        <f>CHOOSE(encoded!E283,"January","February","March","April","May","June","July","August","September","October","November","December")</f>
        <v>December</v>
      </c>
      <c r="C283" s="6" t="str">
        <f>CHOOSE(encoded!F283,"Sunday","Monday","Tuesday","Wednesday","Thursday","Friday","Saturday")</f>
        <v>Wednesday</v>
      </c>
      <c r="D283" s="6" t="str">
        <f>IF(encoded!B283="","",VLOOKUP(encoded!B283,samvathsaram!$A$1:$D$60,3,FALSE))</f>
        <v>క్రోధి నామ సంవత్సరం</v>
      </c>
      <c r="E283" s="6" t="str">
        <f>VLOOKUP(encoded!C283,ayanam!$A$1:$C$2,3,FALSE)</f>
        <v>ఉత్తరాయణం</v>
      </c>
      <c r="F283" s="6" t="str">
        <f>VLOOKUP(encoded!D283,ruthuvu!$A$1:$C$6,3,FALSE)</f>
        <v>హేమంతఋతువు</v>
      </c>
      <c r="G283" s="6" t="str">
        <f>IF(encoded!G283="","",VLOOKUP(encoded!G283,maasam!$A$1:$C$12,3,FALSE))</f>
        <v>మార్గశిరమాసము</v>
      </c>
      <c r="H283" s="6" t="str">
        <f>VLOOKUP(encoded!H283,paksham!$A$1:$C$2,3,FALSE)</f>
        <v>బహుళపక్షం</v>
      </c>
      <c r="I283" s="6" t="str">
        <f>VLOOKUP(encoded!I283,thidhi!$A$1:$C$16,3,FALSE)</f>
        <v>దశమి</v>
      </c>
      <c r="J283" s="8">
        <f>IF(encoded!J283="","",encoded!J283)</f>
        <v>45650.803240740745</v>
      </c>
      <c r="K283" s="8" t="str">
        <f>IF(encoded!K283="","",encoded!K283)</f>
        <v>2024-12-25 21:24</v>
      </c>
      <c r="L283" s="6" t="str">
        <f>IF(encoded!N283="","",VLOOKUP(encoded!N283,nakshatram!$A$1:$C$27,3,FALSE))</f>
        <v>చిత్ర</v>
      </c>
      <c r="M283" s="8">
        <f>IF(encoded!O283="","",encoded!O283)</f>
        <v>45650.522685185184</v>
      </c>
      <c r="N283" s="8" t="str">
        <f>IF(encoded!P283="","",encoded!P283)</f>
        <v>2024-12-25 15:07</v>
      </c>
      <c r="O283" s="9" t="str">
        <f>encoded!T283</f>
        <v>06:31:00</v>
      </c>
      <c r="P283" s="9" t="str">
        <f>encoded!U283</f>
        <v>17:02:00</v>
      </c>
    </row>
    <row r="284" spans="2:16" ht="23" customHeight="1" x14ac:dyDescent="0.35">
      <c r="B284" s="6" t="str">
        <f>CHOOSE(encoded!E284,"January","February","March","April","May","June","July","August","September","October","November","December")</f>
        <v>December</v>
      </c>
      <c r="C284" s="6" t="str">
        <f>CHOOSE(encoded!F284,"Sunday","Monday","Tuesday","Wednesday","Thursday","Friday","Saturday")</f>
        <v>Thursday</v>
      </c>
      <c r="D284" s="6" t="str">
        <f>IF(encoded!B284="","",VLOOKUP(encoded!B284,samvathsaram!$A$1:$D$60,3,FALSE))</f>
        <v>క్రోధి నామ సంవత్సరం</v>
      </c>
      <c r="E284" s="6" t="str">
        <f>VLOOKUP(encoded!C284,ayanam!$A$1:$C$2,3,FALSE)</f>
        <v>ఉత్తరాయణం</v>
      </c>
      <c r="F284" s="6" t="str">
        <f>VLOOKUP(encoded!D284,ruthuvu!$A$1:$C$6,3,FALSE)</f>
        <v>హేమంతఋతువు</v>
      </c>
      <c r="G284" s="6" t="str">
        <f>IF(encoded!G284="","",VLOOKUP(encoded!G284,maasam!$A$1:$C$12,3,FALSE))</f>
        <v>మార్గశిరమాసము</v>
      </c>
      <c r="H284" s="6" t="str">
        <f>VLOOKUP(encoded!H284,paksham!$A$1:$C$2,3,FALSE)</f>
        <v>బహుళపక్షం</v>
      </c>
      <c r="I284" s="6" t="str">
        <f>VLOOKUP(encoded!I284,thidhi!$A$1:$C$16,3,FALSE)</f>
        <v>ఏకాదశి</v>
      </c>
      <c r="J284" s="8">
        <f>IF(encoded!J284="","",encoded!J284)</f>
        <v>45651.892824074079</v>
      </c>
      <c r="K284" s="8" t="str">
        <f>IF(encoded!K284="","",encoded!K284)</f>
        <v>2024-12-26 23:27</v>
      </c>
      <c r="L284" s="6" t="str">
        <f>IF(encoded!N284="","",VLOOKUP(encoded!N284,nakshatram!$A$1:$C$27,3,FALSE))</f>
        <v>స్వాతి</v>
      </c>
      <c r="M284" s="8">
        <f>IF(encoded!O284="","",encoded!O284)</f>
        <v>45651.631018518521</v>
      </c>
      <c r="N284" s="8" t="str">
        <f>IF(encoded!P284="","",encoded!P284)</f>
        <v>2024-12-26 17:39</v>
      </c>
      <c r="O284" s="9" t="str">
        <f>encoded!T284</f>
        <v>06:32:00</v>
      </c>
      <c r="P284" s="9" t="str">
        <f>encoded!U284</f>
        <v>17:28:00</v>
      </c>
    </row>
    <row r="285" spans="2:16" ht="23" customHeight="1" x14ac:dyDescent="0.35">
      <c r="B285" s="6" t="str">
        <f>CHOOSE(encoded!E285,"January","February","March","April","May","June","July","August","September","October","November","December")</f>
        <v>December</v>
      </c>
      <c r="C285" s="6" t="str">
        <f>CHOOSE(encoded!F285,"Sunday","Monday","Tuesday","Wednesday","Thursday","Friday","Saturday")</f>
        <v>Friday</v>
      </c>
      <c r="D285" s="6" t="str">
        <f>IF(encoded!B285="","",VLOOKUP(encoded!B285,samvathsaram!$A$1:$D$60,3,FALSE))</f>
        <v>క్రోధి నామ సంవత్సరం</v>
      </c>
      <c r="E285" s="6" t="str">
        <f>VLOOKUP(encoded!C285,ayanam!$A$1:$C$2,3,FALSE)</f>
        <v>ఉత్తరాయణం</v>
      </c>
      <c r="F285" s="6" t="str">
        <f>VLOOKUP(encoded!D285,ruthuvu!$A$1:$C$6,3,FALSE)</f>
        <v>హేమంతఋతువు</v>
      </c>
      <c r="G285" s="6" t="str">
        <f>IF(encoded!G285="","",VLOOKUP(encoded!G285,maasam!$A$1:$C$12,3,FALSE))</f>
        <v>మార్గశిరమాసము</v>
      </c>
      <c r="H285" s="6" t="str">
        <f>VLOOKUP(encoded!H285,paksham!$A$1:$C$2,3,FALSE)</f>
        <v>బహుళపక్షం</v>
      </c>
      <c r="I285" s="6" t="str">
        <f>VLOOKUP(encoded!I285,thidhi!$A$1:$C$16,3,FALSE)</f>
        <v>ద్వాదశి</v>
      </c>
      <c r="J285" s="8">
        <f>IF(encoded!J285="","",encoded!J285)</f>
        <v>45652.97824074074</v>
      </c>
      <c r="K285" s="8" t="str">
        <f>IF(encoded!K285="","",encoded!K285)</f>
        <v>2024-12-28 01:14</v>
      </c>
      <c r="L285" s="6" t="str">
        <f>IF(encoded!N285="","",VLOOKUP(encoded!N285,nakshatram!$A$1:$C$27,3,FALSE))</f>
        <v>విశాఖ</v>
      </c>
      <c r="M285" s="8">
        <f>IF(encoded!O285="","",encoded!O285)</f>
        <v>45652.736574074079</v>
      </c>
      <c r="N285" s="8" t="str">
        <f>IF(encoded!P285="","",encoded!P285)</f>
        <v>2024-12-27 19:58</v>
      </c>
      <c r="O285" s="9" t="str">
        <f>encoded!T285</f>
        <v>06:32:00</v>
      </c>
      <c r="P285" s="9" t="str">
        <f>encoded!U285</f>
        <v>17:29:00</v>
      </c>
    </row>
    <row r="286" spans="2:16" ht="23" customHeight="1" x14ac:dyDescent="0.35">
      <c r="B286" s="6" t="str">
        <f>CHOOSE(encoded!E286,"January","February","March","April","May","June","July","August","September","October","November","December")</f>
        <v>December</v>
      </c>
      <c r="C286" s="6" t="str">
        <f>CHOOSE(encoded!F286,"Sunday","Monday","Tuesday","Wednesday","Thursday","Friday","Saturday")</f>
        <v>Saturday</v>
      </c>
      <c r="D286" s="6" t="str">
        <f>IF(encoded!B286="","",VLOOKUP(encoded!B286,samvathsaram!$A$1:$D$60,3,FALSE))</f>
        <v>క్రోధి నామ సంవత్సరం</v>
      </c>
      <c r="E286" s="6" t="str">
        <f>VLOOKUP(encoded!C286,ayanam!$A$1:$C$2,3,FALSE)</f>
        <v>ఉత్తరాయణం</v>
      </c>
      <c r="F286" s="6" t="str">
        <f>VLOOKUP(encoded!D286,ruthuvu!$A$1:$C$6,3,FALSE)</f>
        <v>హేమంతఋతువు</v>
      </c>
      <c r="G286" s="6" t="str">
        <f>IF(encoded!G286="","",VLOOKUP(encoded!G286,maasam!$A$1:$C$12,3,FALSE))</f>
        <v>మార్గశిరమాసము</v>
      </c>
      <c r="H286" s="6" t="str">
        <f>VLOOKUP(encoded!H286,paksham!$A$1:$C$2,3,FALSE)</f>
        <v>బహుళపక్షం</v>
      </c>
      <c r="I286" s="6" t="str">
        <f>VLOOKUP(encoded!I286,thidhi!$A$1:$C$16,3,FALSE)</f>
        <v>త్రయోదశి</v>
      </c>
      <c r="J286" s="8">
        <f>IF(encoded!J286="","",encoded!J286)</f>
        <v>45654.052546296298</v>
      </c>
      <c r="K286" s="8" t="str">
        <f>IF(encoded!K286="","",encoded!K286)</f>
        <v>2024-12-29 02:38</v>
      </c>
      <c r="L286" s="6" t="str">
        <f>IF(encoded!N286="","",VLOOKUP(encoded!N286,nakshatram!$A$1:$C$27,3,FALSE))</f>
        <v>అనూరాధ</v>
      </c>
      <c r="M286" s="8">
        <f>IF(encoded!O286="","",encoded!O286)</f>
        <v>45653.833101851851</v>
      </c>
      <c r="N286" s="8" t="str">
        <f>IF(encoded!P286="","",encoded!P286)</f>
        <v>2024-12-28 21:56</v>
      </c>
      <c r="O286" s="9" t="str">
        <f>encoded!T286</f>
        <v>06:33:00</v>
      </c>
      <c r="P286" s="9" t="str">
        <f>encoded!U286</f>
        <v>17:30:00</v>
      </c>
    </row>
    <row r="287" spans="2:16" ht="23" customHeight="1" x14ac:dyDescent="0.35">
      <c r="B287" s="6" t="str">
        <f>CHOOSE(encoded!E287,"January","February","March","April","May","June","July","August","September","October","November","December")</f>
        <v>December</v>
      </c>
      <c r="C287" s="6" t="str">
        <f>CHOOSE(encoded!F287,"Sunday","Monday","Tuesday","Wednesday","Thursday","Friday","Saturday")</f>
        <v>Sunday</v>
      </c>
      <c r="D287" s="6" t="str">
        <f>IF(encoded!B287="","",VLOOKUP(encoded!B287,samvathsaram!$A$1:$D$60,3,FALSE))</f>
        <v>క్రోధి నామ సంవత్సరం</v>
      </c>
      <c r="E287" s="6" t="str">
        <f>VLOOKUP(encoded!C287,ayanam!$A$1:$C$2,3,FALSE)</f>
        <v>ఉత్తరాయణం</v>
      </c>
      <c r="F287" s="6" t="str">
        <f>VLOOKUP(encoded!D287,ruthuvu!$A$1:$C$6,3,FALSE)</f>
        <v>హేమంతఋతువు</v>
      </c>
      <c r="G287" s="6" t="str">
        <f>IF(encoded!G287="","",VLOOKUP(encoded!G287,maasam!$A$1:$C$12,3,FALSE))</f>
        <v>మార్గశిరమాసము</v>
      </c>
      <c r="H287" s="6" t="str">
        <f>VLOOKUP(encoded!H287,paksham!$A$1:$C$2,3,FALSE)</f>
        <v>బహుళపక్షం</v>
      </c>
      <c r="I287" s="6" t="str">
        <f>VLOOKUP(encoded!I287,thidhi!$A$1:$C$16,3,FALSE)</f>
        <v>చతుర్దశి</v>
      </c>
      <c r="J287" s="8">
        <f>IF(encoded!J287="","",encoded!J287)</f>
        <v>45655.110879629632</v>
      </c>
      <c r="K287" s="8" t="str">
        <f>IF(encoded!K287="","",encoded!K287)</f>
        <v>2024-12-30 03:36</v>
      </c>
      <c r="L287" s="6" t="str">
        <f>IF(encoded!N287="","",VLOOKUP(encoded!N287,nakshatram!$A$1:$C$27,3,FALSE))</f>
        <v>జ్యేష్ఠ</v>
      </c>
      <c r="M287" s="8">
        <f>IF(encoded!O287="","",encoded!O287)</f>
        <v>45654.915046296301</v>
      </c>
      <c r="N287" s="8" t="str">
        <f>IF(encoded!P287="","",encoded!P287)</f>
        <v>2024-12-29 23:28</v>
      </c>
      <c r="O287" s="9" t="str">
        <f>encoded!T287</f>
        <v>06:34:00</v>
      </c>
      <c r="P287" s="9" t="str">
        <f>encoded!U287</f>
        <v>17:31:00</v>
      </c>
    </row>
    <row r="288" spans="2:16" ht="23" customHeight="1" x14ac:dyDescent="0.35">
      <c r="B288" s="6" t="str">
        <f>CHOOSE(encoded!E288,"January","February","March","April","May","June","July","August","September","October","November","December")</f>
        <v>December</v>
      </c>
      <c r="C288" s="6" t="str">
        <f>CHOOSE(encoded!F288,"Sunday","Monday","Tuesday","Wednesday","Thursday","Friday","Saturday")</f>
        <v>Monday</v>
      </c>
      <c r="D288" s="6" t="str">
        <f>IF(encoded!B288="","",VLOOKUP(encoded!B288,samvathsaram!$A$1:$D$60,3,FALSE))</f>
        <v>క్రోధి నామ సంవత్సరం</v>
      </c>
      <c r="E288" s="6" t="str">
        <f>VLOOKUP(encoded!C288,ayanam!$A$1:$C$2,3,FALSE)</f>
        <v>ఉత్తరాయణం</v>
      </c>
      <c r="F288" s="6" t="str">
        <f>VLOOKUP(encoded!D288,ruthuvu!$A$1:$C$6,3,FALSE)</f>
        <v>హేమంతఋతువు</v>
      </c>
      <c r="G288" s="6" t="str">
        <f>IF(encoded!G288="","",VLOOKUP(encoded!G288,maasam!$A$1:$C$12,3,FALSE))</f>
        <v>మార్గశిరమాసము</v>
      </c>
      <c r="H288" s="6" t="str">
        <f>VLOOKUP(encoded!H288,paksham!$A$1:$C$2,3,FALSE)</f>
        <v>బహుళపక్షం</v>
      </c>
      <c r="I288" s="6" t="str">
        <f>VLOOKUP(encoded!I288,thidhi!$A$1:$C$16,3,FALSE)</f>
        <v>అమావాస్య</v>
      </c>
      <c r="J288" s="8">
        <f>IF(encoded!J288="","",encoded!J288)</f>
        <v>45656.15115740741</v>
      </c>
      <c r="K288" s="8" t="str">
        <f>IF(encoded!K288="","",encoded!K288)</f>
        <v>2024-12-31 04:01</v>
      </c>
      <c r="L288" s="6" t="str">
        <f>IF(encoded!N288="","",VLOOKUP(encoded!N288,nakshatram!$A$1:$C$27,3,FALSE))</f>
        <v>మూల</v>
      </c>
      <c r="M288" s="8">
        <f>IF(encoded!O288="","",encoded!O288)</f>
        <v>45655.978935185187</v>
      </c>
      <c r="N288" s="8" t="str">
        <f>IF(encoded!P288="","",encoded!P288)</f>
        <v>2024-12-31 00:31</v>
      </c>
      <c r="O288" s="9" t="str">
        <f>encoded!T288</f>
        <v>06:34:00</v>
      </c>
      <c r="P288" s="9" t="str">
        <f>encoded!U288</f>
        <v>17:32:00</v>
      </c>
    </row>
    <row r="289" spans="2:16" ht="23" customHeight="1" x14ac:dyDescent="0.35">
      <c r="B289" s="6" t="str">
        <f>CHOOSE(encoded!E289,"January","February","March","April","May","June","July","August","September","October","November","December")</f>
        <v>December</v>
      </c>
      <c r="C289" s="6" t="str">
        <f>CHOOSE(encoded!F289,"Sunday","Monday","Tuesday","Wednesday","Thursday","Friday","Saturday")</f>
        <v>Tuesday</v>
      </c>
      <c r="D289" s="6" t="str">
        <f>IF(encoded!B289="","",VLOOKUP(encoded!B289,samvathsaram!$A$1:$D$60,3,FALSE))</f>
        <v>క్రోధి నామ సంవత్సరం</v>
      </c>
      <c r="E289" s="6" t="str">
        <f>VLOOKUP(encoded!C289,ayanam!$A$1:$C$2,3,FALSE)</f>
        <v>ఉత్తరాయణం</v>
      </c>
      <c r="F289" s="6" t="str">
        <f>VLOOKUP(encoded!D289,ruthuvu!$A$1:$C$6,3,FALSE)</f>
        <v>హేమంతఋతువు</v>
      </c>
      <c r="G289" s="6" t="str">
        <f>IF(encoded!G289="","",VLOOKUP(encoded!G289,maasam!$A$1:$C$12,3,FALSE))</f>
        <v>పుష్యమాసము</v>
      </c>
      <c r="H289" s="6" t="str">
        <f>VLOOKUP(encoded!H289,paksham!$A$1:$C$2,3,FALSE)</f>
        <v>శుక్లపక్షం</v>
      </c>
      <c r="I289" s="6" t="str">
        <f>VLOOKUP(encoded!I289,thidhi!$A$1:$C$16,3,FALSE)</f>
        <v>పాడ్యమి</v>
      </c>
      <c r="J289" s="8">
        <f>IF(encoded!J289="","",encoded!J289)</f>
        <v>45657.16851851852</v>
      </c>
      <c r="K289" s="8" t="str">
        <f>IF(encoded!K289="","",encoded!K289)</f>
        <v>2025-01-01 03:56</v>
      </c>
      <c r="L289" s="6" t="str">
        <f>IF(encoded!N289="","",VLOOKUP(encoded!N289,nakshatram!$A$1:$C$27,3,FALSE))</f>
        <v>పూర్వాషాఢ</v>
      </c>
      <c r="M289" s="8">
        <f>IF(encoded!O289="","",encoded!O289)</f>
        <v>45657.022685185184</v>
      </c>
      <c r="N289" s="8" t="str">
        <f>IF(encoded!P289="","",encoded!P289)</f>
        <v>2025-01-01 01:04</v>
      </c>
      <c r="O289" s="9" t="str">
        <f>encoded!T289</f>
        <v>06:34:00</v>
      </c>
      <c r="P289" s="9" t="str">
        <f>encoded!U289</f>
        <v>17:32:00</v>
      </c>
    </row>
    <row r="290" spans="2:16" ht="23" customHeight="1" x14ac:dyDescent="0.35">
      <c r="B290" s="6" t="str">
        <f>CHOOSE(encoded!E290,"January","February","March","April","May","June","July","August","September","October","November","December")</f>
        <v>January</v>
      </c>
      <c r="C290" s="6" t="str">
        <f>CHOOSE(encoded!F290,"Sunday","Monday","Tuesday","Wednesday","Thursday","Friday","Saturday")</f>
        <v>Wednesday</v>
      </c>
      <c r="D290" s="6" t="str">
        <f>IF(encoded!B290="","",VLOOKUP(encoded!B290,samvathsaram!$A$1:$D$60,3,FALSE))</f>
        <v>క్రోధి నామ సంవత్సరం</v>
      </c>
      <c r="E290" s="6" t="str">
        <f>VLOOKUP(encoded!C290,ayanam!$A$1:$C$2,3,FALSE)</f>
        <v>ఉత్తరాయణం</v>
      </c>
      <c r="F290" s="6" t="str">
        <f>VLOOKUP(encoded!D290,ruthuvu!$A$1:$C$6,3,FALSE)</f>
        <v>హేమంతఋతువు</v>
      </c>
      <c r="G290" s="6" t="str">
        <f>IF(encoded!G290="","",VLOOKUP(encoded!G290,maasam!$A$1:$C$12,3,FALSE))</f>
        <v>పుష్యమాసము</v>
      </c>
      <c r="H290" s="6" t="str">
        <f>VLOOKUP(encoded!H290,paksham!$A$1:$C$2,3,FALSE)</f>
        <v>శుక్లపక్షం</v>
      </c>
      <c r="I290" s="6" t="str">
        <f>VLOOKUP(encoded!I290,thidhi!$A$1:$C$16,3,FALSE)</f>
        <v>విదియ</v>
      </c>
      <c r="J290" s="8">
        <f>IF(encoded!J290="","",encoded!J290)</f>
        <v>45658.165046296301</v>
      </c>
      <c r="K290" s="8" t="str">
        <f>IF(encoded!K290="","",encoded!K290)</f>
        <v>2025-01-02 03:20</v>
      </c>
      <c r="L290" s="6" t="str">
        <f>IF(encoded!N290="","",VLOOKUP(encoded!N290,nakshatram!$A$1:$C$27,3,FALSE))</f>
        <v>ఉత్తరాషాఢ</v>
      </c>
      <c r="M290" s="8">
        <f>IF(encoded!O290="","",encoded!O290)</f>
        <v>45658.045601851853</v>
      </c>
      <c r="N290" s="8" t="str">
        <f>IF(encoded!P290="","",encoded!P290)</f>
        <v>2025-01-02 01:07</v>
      </c>
      <c r="O290" s="9" t="str">
        <f>encoded!T290</f>
        <v>06:34:00</v>
      </c>
      <c r="P290" s="9" t="str">
        <f>encoded!U290</f>
        <v>18:05:32</v>
      </c>
    </row>
    <row r="291" spans="2:16" ht="23" customHeight="1" x14ac:dyDescent="0.35">
      <c r="B291" s="6" t="str">
        <f>CHOOSE(encoded!E291,"January","February","March","April","May","June","July","August","September","October","November","December")</f>
        <v>January</v>
      </c>
      <c r="C291" s="6" t="str">
        <f>CHOOSE(encoded!F291,"Sunday","Monday","Tuesday","Wednesday","Thursday","Friday","Saturday")</f>
        <v>Thursday</v>
      </c>
      <c r="D291" s="6" t="str">
        <f>IF(encoded!B291="","",VLOOKUP(encoded!B291,samvathsaram!$A$1:$D$60,3,FALSE))</f>
        <v>క్రోధి నామ సంవత్సరం</v>
      </c>
      <c r="E291" s="6" t="str">
        <f>VLOOKUP(encoded!C291,ayanam!$A$1:$C$2,3,FALSE)</f>
        <v>ఉత్తరాయణం</v>
      </c>
      <c r="F291" s="6" t="str">
        <f>VLOOKUP(encoded!D291,ruthuvu!$A$1:$C$6,3,FALSE)</f>
        <v>హేమంతఋతువు</v>
      </c>
      <c r="G291" s="6" t="str">
        <f>IF(encoded!G291="","",VLOOKUP(encoded!G291,maasam!$A$1:$C$12,3,FALSE))</f>
        <v>పుష్యమాసము</v>
      </c>
      <c r="H291" s="6" t="str">
        <f>VLOOKUP(encoded!H291,paksham!$A$1:$C$2,3,FALSE)</f>
        <v>శుక్లపక్షం</v>
      </c>
      <c r="I291" s="6" t="str">
        <f>VLOOKUP(encoded!I291,thidhi!$A$1:$C$16,3,FALSE)</f>
        <v>తదియ</v>
      </c>
      <c r="J291" s="8">
        <f>IF(encoded!J291="","",encoded!J291)</f>
        <v>45659.140046296299</v>
      </c>
      <c r="K291" s="8" t="str">
        <f>IF(encoded!K291="","",encoded!K291)</f>
        <v>2025-01-03 02:18</v>
      </c>
      <c r="L291" s="6" t="str">
        <f>IF(encoded!N291="","",VLOOKUP(encoded!N291,nakshatram!$A$1:$C$27,3,FALSE))</f>
        <v>శ్రవణం</v>
      </c>
      <c r="M291" s="8">
        <f>IF(encoded!O291="","",encoded!O291)</f>
        <v>45659.047685185185</v>
      </c>
      <c r="N291" s="8" t="str">
        <f>IF(encoded!P291="","",encoded!P291)</f>
        <v>2025-01-03 00:45</v>
      </c>
      <c r="O291" s="9" t="str">
        <f>encoded!T291</f>
        <v>06:35:00</v>
      </c>
      <c r="P291" s="9" t="str">
        <f>encoded!U291</f>
        <v>17:33:00</v>
      </c>
    </row>
    <row r="292" spans="2:16" ht="23" customHeight="1" x14ac:dyDescent="0.35">
      <c r="B292" s="6" t="str">
        <f>CHOOSE(encoded!E292,"January","February","March","April","May","June","July","August","September","October","November","December")</f>
        <v>January</v>
      </c>
      <c r="C292" s="6" t="str">
        <f>CHOOSE(encoded!F292,"Sunday","Monday","Tuesday","Wednesday","Thursday","Friday","Saturday")</f>
        <v>Friday</v>
      </c>
      <c r="D292" s="6" t="str">
        <f>IF(encoded!B292="","",VLOOKUP(encoded!B292,samvathsaram!$A$1:$D$60,3,FALSE))</f>
        <v>క్రోధి నామ సంవత్సరం</v>
      </c>
      <c r="E292" s="6" t="str">
        <f>VLOOKUP(encoded!C292,ayanam!$A$1:$C$2,3,FALSE)</f>
        <v>ఉత్తరాయణం</v>
      </c>
      <c r="F292" s="6" t="str">
        <f>VLOOKUP(encoded!D292,ruthuvu!$A$1:$C$6,3,FALSE)</f>
        <v>హేమంతఋతువు</v>
      </c>
      <c r="G292" s="6" t="str">
        <f>IF(encoded!G292="","",VLOOKUP(encoded!G292,maasam!$A$1:$C$12,3,FALSE))</f>
        <v>పుష్యమాసము</v>
      </c>
      <c r="H292" s="6" t="str">
        <f>VLOOKUP(encoded!H292,paksham!$A$1:$C$2,3,FALSE)</f>
        <v>శుక్లపక్షం</v>
      </c>
      <c r="I292" s="6" t="str">
        <f>VLOOKUP(encoded!I292,thidhi!$A$1:$C$16,3,FALSE)</f>
        <v>చవితి</v>
      </c>
      <c r="J292" s="8">
        <f>IF(encoded!J292="","",encoded!J292)</f>
        <v>45660.096990740742</v>
      </c>
      <c r="K292" s="8" t="str">
        <f>IF(encoded!K292="","",encoded!K292)</f>
        <v>2025-01-04 00:53</v>
      </c>
      <c r="L292" s="6" t="str">
        <f>IF(encoded!N292="","",VLOOKUP(encoded!N292,nakshatram!$A$1:$C$27,3,FALSE))</f>
        <v>ధనిష్ఠ</v>
      </c>
      <c r="M292" s="8">
        <f>IF(encoded!O292="","",encoded!O292)</f>
        <v>45660.032407407409</v>
      </c>
      <c r="N292" s="8" t="str">
        <f>IF(encoded!P292="","",encoded!P292)</f>
        <v>2025-01-04 00:00</v>
      </c>
      <c r="O292" s="9" t="str">
        <f>encoded!T292</f>
        <v>06:36:00</v>
      </c>
      <c r="P292" s="9" t="str">
        <f>encoded!U292</f>
        <v>17:34:00</v>
      </c>
    </row>
    <row r="293" spans="2:16" ht="23" customHeight="1" x14ac:dyDescent="0.35">
      <c r="B293" s="6" t="str">
        <f>CHOOSE(encoded!E293,"January","February","March","April","May","June","July","August","September","October","November","December")</f>
        <v>January</v>
      </c>
      <c r="C293" s="6" t="str">
        <f>CHOOSE(encoded!F293,"Sunday","Monday","Tuesday","Wednesday","Thursday","Friday","Saturday")</f>
        <v>Saturday</v>
      </c>
      <c r="D293" s="6" t="str">
        <f>IF(encoded!B293="","",VLOOKUP(encoded!B293,samvathsaram!$A$1:$D$60,3,FALSE))</f>
        <v>క్రోధి నామ సంవత్సరం</v>
      </c>
      <c r="E293" s="6" t="str">
        <f>VLOOKUP(encoded!C293,ayanam!$A$1:$C$2,3,FALSE)</f>
        <v>ఉత్తరాయణం</v>
      </c>
      <c r="F293" s="6" t="str">
        <f>VLOOKUP(encoded!D293,ruthuvu!$A$1:$C$6,3,FALSE)</f>
        <v>హేమంతఋతువు</v>
      </c>
      <c r="G293" s="6" t="str">
        <f>IF(encoded!G293="","",VLOOKUP(encoded!G293,maasam!$A$1:$C$12,3,FALSE))</f>
        <v>పుష్యమాసము</v>
      </c>
      <c r="H293" s="6" t="str">
        <f>VLOOKUP(encoded!H293,paksham!$A$1:$C$2,3,FALSE)</f>
        <v>శుక్లపక్షం</v>
      </c>
      <c r="I293" s="6" t="str">
        <f>VLOOKUP(encoded!I293,thidhi!$A$1:$C$16,3,FALSE)</f>
        <v>పంచమి</v>
      </c>
      <c r="J293" s="8">
        <f>IF(encoded!J293="","",encoded!J293)</f>
        <v>45661.037962962968</v>
      </c>
      <c r="K293" s="8" t="str">
        <f>IF(encoded!K293="","",encoded!K293)</f>
        <v>2025-01-04 23:07</v>
      </c>
      <c r="L293" s="6" t="str">
        <f>IF(encoded!N293="","",VLOOKUP(encoded!N293,nakshatram!$A$1:$C$27,3,FALSE))</f>
        <v>శతభిషం</v>
      </c>
      <c r="M293" s="8">
        <f>IF(encoded!O293="","",encoded!O293)</f>
        <v>45661.001157407409</v>
      </c>
      <c r="N293" s="8" t="str">
        <f>IF(encoded!P293="","",encoded!P293)</f>
        <v>2025-01-04 22:55</v>
      </c>
      <c r="O293" s="9" t="str">
        <f>encoded!T293</f>
        <v>06:36:00</v>
      </c>
      <c r="P293" s="9" t="str">
        <f>encoded!U293</f>
        <v>17:35:00</v>
      </c>
    </row>
    <row r="294" spans="2:16" ht="23" customHeight="1" x14ac:dyDescent="0.35">
      <c r="B294" s="6" t="str">
        <f>CHOOSE(encoded!E294,"January","February","March","April","May","June","July","August","September","October","November","December")</f>
        <v>January</v>
      </c>
      <c r="C294" s="6" t="str">
        <f>CHOOSE(encoded!F294,"Sunday","Monday","Tuesday","Wednesday","Thursday","Friday","Saturday")</f>
        <v>Sunday</v>
      </c>
      <c r="D294" s="6" t="str">
        <f>IF(encoded!B294="","",VLOOKUP(encoded!B294,samvathsaram!$A$1:$D$60,3,FALSE))</f>
        <v>క్రోధి నామ సంవత్సరం</v>
      </c>
      <c r="E294" s="6" t="str">
        <f>VLOOKUP(encoded!C294,ayanam!$A$1:$C$2,3,FALSE)</f>
        <v>ఉత్తరాయణం</v>
      </c>
      <c r="F294" s="6" t="str">
        <f>VLOOKUP(encoded!D294,ruthuvu!$A$1:$C$6,3,FALSE)</f>
        <v>హేమంతఋతువు</v>
      </c>
      <c r="G294" s="6" t="str">
        <f>IF(encoded!G294="","",VLOOKUP(encoded!G294,maasam!$A$1:$C$12,3,FALSE))</f>
        <v>పుష్యమాసము</v>
      </c>
      <c r="H294" s="6" t="str">
        <f>VLOOKUP(encoded!H294,paksham!$A$1:$C$2,3,FALSE)</f>
        <v>శుక్లపక్షం</v>
      </c>
      <c r="I294" s="6" t="str">
        <f>VLOOKUP(encoded!I294,thidhi!$A$1:$C$16,3,FALSE)</f>
        <v>షష్ఠి</v>
      </c>
      <c r="J294" s="8">
        <f>IF(encoded!J294="","",encoded!J294)</f>
        <v>45661.96435185185</v>
      </c>
      <c r="K294" s="8" t="str">
        <f>IF(encoded!K294="","",encoded!K294)</f>
        <v>2025-01-05 21:05</v>
      </c>
      <c r="L294" s="6" t="str">
        <f>IF(encoded!N294="","",VLOOKUP(encoded!N294,nakshatram!$A$1:$C$27,3,FALSE))</f>
        <v>పూర్వాభాద్ర</v>
      </c>
      <c r="M294" s="8">
        <f>IF(encoded!O294="","",encoded!O294)</f>
        <v>45661.956018518518</v>
      </c>
      <c r="N294" s="8" t="str">
        <f>IF(encoded!P294="","",encoded!P294)</f>
        <v>2025-01-05 21:33</v>
      </c>
      <c r="O294" s="9" t="str">
        <f>encoded!T294</f>
        <v>06:36:00</v>
      </c>
      <c r="P294" s="9" t="str">
        <f>encoded!U294</f>
        <v>17:35:00</v>
      </c>
    </row>
    <row r="295" spans="2:16" ht="23" customHeight="1" x14ac:dyDescent="0.35">
      <c r="B295" s="6" t="str">
        <f>CHOOSE(encoded!E295,"January","February","March","April","May","June","July","August","September","October","November","December")</f>
        <v>January</v>
      </c>
      <c r="C295" s="6" t="str">
        <f>CHOOSE(encoded!F295,"Sunday","Monday","Tuesday","Wednesday","Thursday","Friday","Saturday")</f>
        <v>Monday</v>
      </c>
      <c r="D295" s="6" t="str">
        <f>IF(encoded!B295="","",VLOOKUP(encoded!B295,samvathsaram!$A$1:$D$60,3,FALSE))</f>
        <v>క్రోధి నామ సంవత్సరం</v>
      </c>
      <c r="E295" s="6" t="str">
        <f>VLOOKUP(encoded!C295,ayanam!$A$1:$C$2,3,FALSE)</f>
        <v>ఉత్తరాయణం</v>
      </c>
      <c r="F295" s="6" t="str">
        <f>VLOOKUP(encoded!D295,ruthuvu!$A$1:$C$6,3,FALSE)</f>
        <v>హేమంతఋతువు</v>
      </c>
      <c r="G295" s="6" t="str">
        <f>IF(encoded!G295="","",VLOOKUP(encoded!G295,maasam!$A$1:$C$12,3,FALSE))</f>
        <v>పుష్యమాసము</v>
      </c>
      <c r="H295" s="6" t="str">
        <f>VLOOKUP(encoded!H295,paksham!$A$1:$C$2,3,FALSE)</f>
        <v>శుక్లపక్షం</v>
      </c>
      <c r="I295" s="6" t="str">
        <f>VLOOKUP(encoded!I295,thidhi!$A$1:$C$16,3,FALSE)</f>
        <v>సప్తమి</v>
      </c>
      <c r="J295" s="8">
        <f>IF(encoded!J295="","",encoded!J295)</f>
        <v>45662.879629629628</v>
      </c>
      <c r="K295" s="8" t="str">
        <f>IF(encoded!K295="","",encoded!K295)</f>
        <v>2025-01-06 18:53</v>
      </c>
      <c r="L295" s="6" t="str">
        <f>IF(encoded!N295="","",VLOOKUP(encoded!N295,nakshatram!$A$1:$C$27,3,FALSE))</f>
        <v>ఉత్తరాభాద్ర</v>
      </c>
      <c r="M295" s="8">
        <f>IF(encoded!O295="","",encoded!O295)</f>
        <v>45662.899074074077</v>
      </c>
      <c r="N295" s="8" t="str">
        <f>IF(encoded!P295="","",encoded!P295)</f>
        <v>2025-01-06 20:01</v>
      </c>
      <c r="O295" s="9" t="str">
        <f>encoded!T295</f>
        <v>06:36:00</v>
      </c>
      <c r="P295" s="9" t="str">
        <f>encoded!U295</f>
        <v>17:35:00</v>
      </c>
    </row>
    <row r="296" spans="2:16" ht="23" customHeight="1" x14ac:dyDescent="0.35">
      <c r="B296" s="6" t="str">
        <f>CHOOSE(encoded!E296,"January","February","March","April","May","June","July","August","September","October","November","December")</f>
        <v>January</v>
      </c>
      <c r="C296" s="6" t="str">
        <f>CHOOSE(encoded!F296,"Sunday","Monday","Tuesday","Wednesday","Thursday","Friday","Saturday")</f>
        <v>Tuesday</v>
      </c>
      <c r="D296" s="6" t="str">
        <f>IF(encoded!B296="","",VLOOKUP(encoded!B296,samvathsaram!$A$1:$D$60,3,FALSE))</f>
        <v>క్రోధి నామ సంవత్సరం</v>
      </c>
      <c r="E296" s="6" t="str">
        <f>VLOOKUP(encoded!C296,ayanam!$A$1:$C$2,3,FALSE)</f>
        <v>ఉత్తరాయణం</v>
      </c>
      <c r="F296" s="6" t="str">
        <f>VLOOKUP(encoded!D296,ruthuvu!$A$1:$C$6,3,FALSE)</f>
        <v>హేమంతఋతువు</v>
      </c>
      <c r="G296" s="6" t="str">
        <f>IF(encoded!G296="","",VLOOKUP(encoded!G296,maasam!$A$1:$C$12,3,FALSE))</f>
        <v>పుష్యమాసము</v>
      </c>
      <c r="H296" s="6" t="str">
        <f>VLOOKUP(encoded!H296,paksham!$A$1:$C$2,3,FALSE)</f>
        <v>శుక్లపక్షం</v>
      </c>
      <c r="I296" s="6" t="str">
        <f>VLOOKUP(encoded!I296,thidhi!$A$1:$C$16,3,FALSE)</f>
        <v>అష్టమి</v>
      </c>
      <c r="J296" s="8">
        <f>IF(encoded!J296="","",encoded!J296)</f>
        <v>45663.787962962968</v>
      </c>
      <c r="K296" s="8" t="str">
        <f>IF(encoded!K296="","",encoded!K296)</f>
        <v>2025-01-07 16:33</v>
      </c>
      <c r="L296" s="6" t="str">
        <f>IF(encoded!N296="","",VLOOKUP(encoded!N296,nakshatram!$A$1:$C$27,3,FALSE))</f>
        <v>రేవతి</v>
      </c>
      <c r="M296" s="8">
        <f>IF(encoded!O296="","",encoded!O296)</f>
        <v>45663.835185185184</v>
      </c>
      <c r="N296" s="8" t="str">
        <f>IF(encoded!P296="","",encoded!P296)</f>
        <v>2025-01-07 18:23</v>
      </c>
      <c r="O296" s="9" t="str">
        <f>encoded!T296</f>
        <v>06:36:00</v>
      </c>
      <c r="P296" s="9" t="str">
        <f>encoded!U296</f>
        <v>17:36:00</v>
      </c>
    </row>
    <row r="297" spans="2:16" ht="23" customHeight="1" x14ac:dyDescent="0.35">
      <c r="B297" s="6" t="str">
        <f>CHOOSE(encoded!E297,"January","February","March","April","May","June","July","August","September","October","November","December")</f>
        <v>January</v>
      </c>
      <c r="C297" s="6" t="str">
        <f>CHOOSE(encoded!F297,"Sunday","Monday","Tuesday","Wednesday","Thursday","Friday","Saturday")</f>
        <v>Wednesday</v>
      </c>
      <c r="D297" s="6" t="str">
        <f>IF(encoded!B297="","",VLOOKUP(encoded!B297,samvathsaram!$A$1:$D$60,3,FALSE))</f>
        <v>క్రోధి నామ సంవత్సరం</v>
      </c>
      <c r="E297" s="6" t="str">
        <f>VLOOKUP(encoded!C297,ayanam!$A$1:$C$2,3,FALSE)</f>
        <v>ఉత్తరాయణం</v>
      </c>
      <c r="F297" s="6" t="str">
        <f>VLOOKUP(encoded!D297,ruthuvu!$A$1:$C$6,3,FALSE)</f>
        <v>హేమంతఋతువు</v>
      </c>
      <c r="G297" s="6" t="str">
        <f>IF(encoded!G297="","",VLOOKUP(encoded!G297,maasam!$A$1:$C$12,3,FALSE))</f>
        <v>పుష్యమాసము</v>
      </c>
      <c r="H297" s="6" t="str">
        <f>VLOOKUP(encoded!H297,paksham!$A$1:$C$2,3,FALSE)</f>
        <v>శుక్లపక్షం</v>
      </c>
      <c r="I297" s="6" t="str">
        <f>VLOOKUP(encoded!I297,thidhi!$A$1:$C$16,3,FALSE)</f>
        <v>నవమి</v>
      </c>
      <c r="J297" s="8">
        <f>IF(encoded!J297="","",encoded!J297)</f>
        <v>45664.690740740742</v>
      </c>
      <c r="K297" s="8" t="str">
        <f>IF(encoded!K297="","",encoded!K297)</f>
        <v>2025-01-08 14:12</v>
      </c>
      <c r="L297" s="6" t="str">
        <f>IF(encoded!N297="","",VLOOKUP(encoded!N297,nakshatram!$A$1:$C$27,3,FALSE))</f>
        <v>అశ్విని</v>
      </c>
      <c r="M297" s="8">
        <f>IF(encoded!O297="","",encoded!O297)</f>
        <v>45664.767129629632</v>
      </c>
      <c r="N297" s="8" t="str">
        <f>IF(encoded!P297="","",encoded!P297)</f>
        <v>2025-01-08 16:43</v>
      </c>
      <c r="O297" s="9" t="str">
        <f>encoded!T297</f>
        <v>06:36:00</v>
      </c>
      <c r="P297" s="9" t="str">
        <f>encoded!U297</f>
        <v>17:37:00</v>
      </c>
    </row>
    <row r="298" spans="2:16" ht="23" customHeight="1" x14ac:dyDescent="0.35">
      <c r="B298" s="6" t="str">
        <f>CHOOSE(encoded!E298,"January","February","March","April","May","June","July","August","September","October","November","December")</f>
        <v>January</v>
      </c>
      <c r="C298" s="6" t="str">
        <f>CHOOSE(encoded!F298,"Sunday","Monday","Tuesday","Wednesday","Thursday","Friday","Saturday")</f>
        <v>Thursday</v>
      </c>
      <c r="D298" s="6" t="str">
        <f>IF(encoded!B298="","",VLOOKUP(encoded!B298,samvathsaram!$A$1:$D$60,3,FALSE))</f>
        <v>క్రోధి నామ సంవత్సరం</v>
      </c>
      <c r="E298" s="6" t="str">
        <f>VLOOKUP(encoded!C298,ayanam!$A$1:$C$2,3,FALSE)</f>
        <v>ఉత్తరాయణం</v>
      </c>
      <c r="F298" s="6" t="str">
        <f>VLOOKUP(encoded!D298,ruthuvu!$A$1:$C$6,3,FALSE)</f>
        <v>హేమంతఋతువు</v>
      </c>
      <c r="G298" s="6" t="str">
        <f>IF(encoded!G298="","",VLOOKUP(encoded!G298,maasam!$A$1:$C$12,3,FALSE))</f>
        <v>పుష్యమాసము</v>
      </c>
      <c r="H298" s="6" t="str">
        <f>VLOOKUP(encoded!H298,paksham!$A$1:$C$2,3,FALSE)</f>
        <v>శుక్లపక్షం</v>
      </c>
      <c r="I298" s="6" t="str">
        <f>VLOOKUP(encoded!I298,thidhi!$A$1:$C$16,3,FALSE)</f>
        <v>దశమి</v>
      </c>
      <c r="J298" s="8">
        <f>IF(encoded!J298="","",encoded!J298)</f>
        <v>45665.592824074076</v>
      </c>
      <c r="K298" s="8" t="str">
        <f>IF(encoded!K298="","",encoded!K298)</f>
        <v>2025-01-09 11:55</v>
      </c>
      <c r="L298" s="6" t="str">
        <f>IF(encoded!N298="","",VLOOKUP(encoded!N298,nakshatram!$A$1:$C$27,3,FALSE))</f>
        <v>భరణి</v>
      </c>
      <c r="M298" s="8">
        <f>IF(encoded!O298="","",encoded!O298)</f>
        <v>45665.697685185187</v>
      </c>
      <c r="N298" s="8" t="str">
        <f>IF(encoded!P298="","",encoded!P298)</f>
        <v>2025-01-09 15:07</v>
      </c>
      <c r="O298" s="9" t="str">
        <f>encoded!T298</f>
        <v>06:37:00</v>
      </c>
      <c r="P298" s="9" t="str">
        <f>encoded!U298</f>
        <v>17:37:00</v>
      </c>
    </row>
    <row r="299" spans="2:16" ht="23" customHeight="1" x14ac:dyDescent="0.35">
      <c r="B299" s="6" t="str">
        <f>CHOOSE(encoded!E299,"January","February","March","April","May","June","July","August","September","October","November","December")</f>
        <v>January</v>
      </c>
      <c r="C299" s="6" t="str">
        <f>CHOOSE(encoded!F299,"Sunday","Monday","Tuesday","Wednesday","Thursday","Friday","Saturday")</f>
        <v>Friday</v>
      </c>
      <c r="D299" s="6" t="str">
        <f>IF(encoded!B299="","",VLOOKUP(encoded!B299,samvathsaram!$A$1:$D$60,3,FALSE))</f>
        <v>క్రోధి నామ సంవత్సరం</v>
      </c>
      <c r="E299" s="6" t="str">
        <f>VLOOKUP(encoded!C299,ayanam!$A$1:$C$2,3,FALSE)</f>
        <v>ఉత్తరాయణం</v>
      </c>
      <c r="F299" s="6" t="str">
        <f>VLOOKUP(encoded!D299,ruthuvu!$A$1:$C$6,3,FALSE)</f>
        <v>హేమంతఋతువు</v>
      </c>
      <c r="G299" s="6" t="str">
        <f>IF(encoded!G299="","",VLOOKUP(encoded!G299,maasam!$A$1:$C$12,3,FALSE))</f>
        <v>పుష్యమాసము</v>
      </c>
      <c r="H299" s="6" t="str">
        <f>VLOOKUP(encoded!H299,paksham!$A$1:$C$2,3,FALSE)</f>
        <v>శుక్లపక్షం</v>
      </c>
      <c r="I299" s="6" t="str">
        <f>VLOOKUP(encoded!I299,thidhi!$A$1:$C$16,3,FALSE)</f>
        <v>ఏకాదశి</v>
      </c>
      <c r="J299" s="8">
        <f>IF(encoded!J299="","",encoded!J299)</f>
        <v>45666.49768518519</v>
      </c>
      <c r="K299" s="8" t="str">
        <f>IF(encoded!K299="","",encoded!K299)</f>
        <v>2025-01-10 09:45</v>
      </c>
      <c r="L299" s="6" t="str">
        <f>IF(encoded!N299="","",VLOOKUP(encoded!N299,nakshatram!$A$1:$C$27,3,FALSE))</f>
        <v>కృత్తిక</v>
      </c>
      <c r="M299" s="8">
        <f>IF(encoded!O299="","",encoded!O299)</f>
        <v>45666.631018518521</v>
      </c>
      <c r="N299" s="8" t="str">
        <f>IF(encoded!P299="","",encoded!P299)</f>
        <v>2025-01-10 13:41</v>
      </c>
      <c r="O299" s="9" t="str">
        <f>encoded!T299</f>
        <v>06:38:00</v>
      </c>
      <c r="P299" s="9" t="str">
        <f>encoded!U299</f>
        <v>17:38:00</v>
      </c>
    </row>
    <row r="300" spans="2:16" ht="23" customHeight="1" x14ac:dyDescent="0.35">
      <c r="B300" s="6" t="str">
        <f>CHOOSE(encoded!E300,"January","February","March","April","May","June","July","August","September","October","November","December")</f>
        <v>January</v>
      </c>
      <c r="C300" s="6" t="str">
        <f>CHOOSE(encoded!F300,"Sunday","Monday","Tuesday","Wednesday","Thursday","Friday","Saturday")</f>
        <v>Saturday</v>
      </c>
      <c r="D300" s="6" t="str">
        <f>IF(encoded!B300="","",VLOOKUP(encoded!B300,samvathsaram!$A$1:$D$60,3,FALSE))</f>
        <v>క్రోధి నామ సంవత్సరం</v>
      </c>
      <c r="E300" s="6" t="str">
        <f>VLOOKUP(encoded!C300,ayanam!$A$1:$C$2,3,FALSE)</f>
        <v>ఉత్తరాయణం</v>
      </c>
      <c r="F300" s="6" t="str">
        <f>VLOOKUP(encoded!D300,ruthuvu!$A$1:$C$6,3,FALSE)</f>
        <v>హేమంతఋతువు</v>
      </c>
      <c r="G300" s="6" t="str">
        <f>IF(encoded!G300="","",VLOOKUP(encoded!G300,maasam!$A$1:$C$12,3,FALSE))</f>
        <v>పుష్యమాసము</v>
      </c>
      <c r="H300" s="6" t="str">
        <f>VLOOKUP(encoded!H300,paksham!$A$1:$C$2,3,FALSE)</f>
        <v>శుక్లపక్షం</v>
      </c>
      <c r="I300" s="6" t="str">
        <f>VLOOKUP(encoded!I300,thidhi!$A$1:$C$16,3,FALSE)</f>
        <v>ద్వాదశి</v>
      </c>
      <c r="J300" s="8">
        <f>IF(encoded!J300="","",encoded!J300)</f>
        <v>45667.407407407409</v>
      </c>
      <c r="K300" s="8" t="str">
        <f>IF(encoded!K300="","",encoded!K300)</f>
        <v>2025-01-11 07:48</v>
      </c>
      <c r="L300" s="6" t="str">
        <f>IF(encoded!N300="","",VLOOKUP(encoded!N300,nakshatram!$A$1:$C$27,3,FALSE))</f>
        <v>రోహిణి</v>
      </c>
      <c r="M300" s="8">
        <f>IF(encoded!O300="","",encoded!O300)</f>
        <v>45667.571296296301</v>
      </c>
      <c r="N300" s="8" t="str">
        <f>IF(encoded!P300="","",encoded!P300)</f>
        <v>2025-01-11 12:29</v>
      </c>
      <c r="O300" s="9" t="str">
        <f>encoded!T300</f>
        <v>06:38:00</v>
      </c>
      <c r="P300" s="9" t="str">
        <f>encoded!U300</f>
        <v>17:39:00</v>
      </c>
    </row>
    <row r="301" spans="2:16" ht="23" customHeight="1" x14ac:dyDescent="0.35">
      <c r="B301" s="6" t="str">
        <f>CHOOSE(encoded!E301,"January","February","March","April","May","June","July","August","September","October","November","December")</f>
        <v>January</v>
      </c>
      <c r="C301" s="6" t="str">
        <f>CHOOSE(encoded!F301,"Sunday","Monday","Tuesday","Wednesday","Thursday","Friday","Saturday")</f>
        <v>Saturday</v>
      </c>
      <c r="D301" s="6" t="str">
        <f>IF(encoded!B301="","",VLOOKUP(encoded!B301,samvathsaram!$A$1:$D$60,3,FALSE))</f>
        <v>క్రోధి నామ సంవత్సరం</v>
      </c>
      <c r="E301" s="6" t="str">
        <f>VLOOKUP(encoded!C301,ayanam!$A$1:$C$2,3,FALSE)</f>
        <v>ఉత్తరాయణం</v>
      </c>
      <c r="F301" s="6" t="str">
        <f>VLOOKUP(encoded!D301,ruthuvu!$A$1:$C$6,3,FALSE)</f>
        <v>హేమంతఋతువు</v>
      </c>
      <c r="G301" s="6" t="str">
        <f>IF(encoded!G301="","",VLOOKUP(encoded!G301,maasam!$A$1:$C$12,3,FALSE))</f>
        <v>పుష్యమాసము</v>
      </c>
      <c r="H301" s="6" t="str">
        <f>VLOOKUP(encoded!H301,paksham!$A$1:$C$2,3,FALSE)</f>
        <v>శుక్లపక్షం</v>
      </c>
      <c r="I301" s="6" t="str">
        <f>VLOOKUP(encoded!I301,thidhi!$A$1:$C$16,3,FALSE)</f>
        <v>త్రయోదశి</v>
      </c>
      <c r="J301" s="8">
        <f>IF(encoded!J301="","",encoded!J301)</f>
        <v>45668.326157407406</v>
      </c>
      <c r="K301" s="8" t="str">
        <f>IF(encoded!K301="","",encoded!K301)</f>
        <v>2025-01-12 06:12</v>
      </c>
      <c r="L301" s="6" t="str">
        <f>IF(encoded!N301="","",VLOOKUP(encoded!N301,nakshatram!$A$1:$C$27,3,FALSE))</f>
        <v>రోహిణి</v>
      </c>
      <c r="M301" s="8">
        <f>IF(encoded!O301="","",encoded!O301)</f>
        <v>45667.571296296301</v>
      </c>
      <c r="N301" s="8" t="str">
        <f>IF(encoded!P301="","",encoded!P301)</f>
        <v>2025-01-11 12:29</v>
      </c>
      <c r="O301" s="9" t="str">
        <f>encoded!T301</f>
        <v>06:38:00</v>
      </c>
      <c r="P301" s="9" t="str">
        <f>encoded!U301</f>
        <v>17:39:00</v>
      </c>
    </row>
    <row r="302" spans="2:16" ht="23" customHeight="1" x14ac:dyDescent="0.35">
      <c r="B302" s="6" t="str">
        <f>CHOOSE(encoded!E302,"January","February","March","April","May","June","July","August","September","October","November","December")</f>
        <v>January</v>
      </c>
      <c r="C302" s="6" t="str">
        <f>CHOOSE(encoded!F302,"Sunday","Monday","Tuesday","Wednesday","Thursday","Friday","Saturday")</f>
        <v>Sunday</v>
      </c>
      <c r="D302" s="6" t="str">
        <f>IF(encoded!B302="","",VLOOKUP(encoded!B302,samvathsaram!$A$1:$D$60,3,FALSE))</f>
        <v>క్రోధి నామ సంవత్సరం</v>
      </c>
      <c r="E302" s="6" t="str">
        <f>VLOOKUP(encoded!C302,ayanam!$A$1:$C$2,3,FALSE)</f>
        <v>ఉత్తరాయణం</v>
      </c>
      <c r="F302" s="6" t="str">
        <f>VLOOKUP(encoded!D302,ruthuvu!$A$1:$C$6,3,FALSE)</f>
        <v>హేమంతఋతువు</v>
      </c>
      <c r="G302" s="6" t="str">
        <f>IF(encoded!G302="","",VLOOKUP(encoded!G302,maasam!$A$1:$C$12,3,FALSE))</f>
        <v>పుష్యమాసము</v>
      </c>
      <c r="H302" s="6" t="str">
        <f>VLOOKUP(encoded!H302,paksham!$A$1:$C$2,3,FALSE)</f>
        <v>శుక్లపక్షం</v>
      </c>
      <c r="I302" s="6" t="str">
        <f>VLOOKUP(encoded!I302,thidhi!$A$1:$C$16,3,FALSE)</f>
        <v>చతుర్దశి</v>
      </c>
      <c r="J302" s="8">
        <f>IF(encoded!J302="","",encoded!J302)</f>
        <v>45669.25949074074</v>
      </c>
      <c r="K302" s="8" t="str">
        <f>IF(encoded!K302="","",encoded!K302)</f>
        <v>2025-01-13 04:55</v>
      </c>
      <c r="L302" s="6" t="str">
        <f>IF(encoded!N302="","",VLOOKUP(encoded!N302,nakshatram!$A$1:$C$27,3,FALSE))</f>
        <v>మృగశిర</v>
      </c>
      <c r="M302" s="8">
        <f>IF(encoded!O302="","",encoded!O302)</f>
        <v>45668.521296296298</v>
      </c>
      <c r="N302" s="8" t="str">
        <f>IF(encoded!P302="","",encoded!P302)</f>
        <v>2025-01-12 11:31</v>
      </c>
      <c r="O302" s="9" t="str">
        <f>encoded!T302</f>
        <v>06:38:00</v>
      </c>
      <c r="P302" s="9" t="str">
        <f>encoded!U302</f>
        <v>17:39:00</v>
      </c>
    </row>
    <row r="303" spans="2:16" ht="23" customHeight="1" x14ac:dyDescent="0.35">
      <c r="B303" s="6" t="str">
        <f>CHOOSE(encoded!E303,"January","February","March","April","May","June","July","August","September","October","November","December")</f>
        <v>January</v>
      </c>
      <c r="C303" s="6" t="str">
        <f>CHOOSE(encoded!F303,"Sunday","Monday","Tuesday","Wednesday","Thursday","Friday","Saturday")</f>
        <v>Monday</v>
      </c>
      <c r="D303" s="6" t="str">
        <f>IF(encoded!B303="","",VLOOKUP(encoded!B303,samvathsaram!$A$1:$D$60,3,FALSE))</f>
        <v>క్రోధి నామ సంవత్సరం</v>
      </c>
      <c r="E303" s="6" t="str">
        <f>VLOOKUP(encoded!C303,ayanam!$A$1:$C$2,3,FALSE)</f>
        <v>ఉత్తరాయణం</v>
      </c>
      <c r="F303" s="6" t="str">
        <f>VLOOKUP(encoded!D303,ruthuvu!$A$1:$C$6,3,FALSE)</f>
        <v>హేమంతఋతువు</v>
      </c>
      <c r="G303" s="6" t="str">
        <f>IF(encoded!G303="","",VLOOKUP(encoded!G303,maasam!$A$1:$C$12,3,FALSE))</f>
        <v>పుష్యమాసము</v>
      </c>
      <c r="H303" s="6" t="str">
        <f>VLOOKUP(encoded!H303,paksham!$A$1:$C$2,3,FALSE)</f>
        <v>శుక్లపక్షం</v>
      </c>
      <c r="I303" s="6" t="str">
        <f>VLOOKUP(encoded!I303,thidhi!$A$1:$C$16,3,FALSE)</f>
        <v>పూర్ణిమ</v>
      </c>
      <c r="J303" s="8">
        <f>IF(encoded!J303="","",encoded!J303)</f>
        <v>45670.206018518518</v>
      </c>
      <c r="K303" s="8" t="str">
        <f>IF(encoded!K303="","",encoded!K303)</f>
        <v>2025-01-14 04:03</v>
      </c>
      <c r="L303" s="6" t="str">
        <f>IF(encoded!N303="","",VLOOKUP(encoded!N303,nakshatram!$A$1:$C$27,3,FALSE))</f>
        <v>ఆర్ద్ర</v>
      </c>
      <c r="M303" s="8">
        <f>IF(encoded!O303="","",encoded!O303)</f>
        <v>45669.48101851852</v>
      </c>
      <c r="N303" s="8" t="str">
        <f>IF(encoded!P303="","",encoded!P303)</f>
        <v>2025-01-13 10:58</v>
      </c>
      <c r="O303" s="9" t="str">
        <f>encoded!T303</f>
        <v>06:38:00</v>
      </c>
      <c r="P303" s="9" t="str">
        <f>encoded!U303</f>
        <v>17:39:00</v>
      </c>
    </row>
    <row r="304" spans="2:16" ht="23" customHeight="1" x14ac:dyDescent="0.35">
      <c r="B304" s="6" t="str">
        <f>CHOOSE(encoded!E304,"January","February","March","April","May","June","July","August","September","October","November","December")</f>
        <v>January</v>
      </c>
      <c r="C304" s="6" t="str">
        <f>CHOOSE(encoded!F304,"Sunday","Monday","Tuesday","Wednesday","Thursday","Friday","Saturday")</f>
        <v>Tuesday</v>
      </c>
      <c r="D304" s="6" t="str">
        <f>IF(encoded!B304="","",VLOOKUP(encoded!B304,samvathsaram!$A$1:$D$60,3,FALSE))</f>
        <v>క్రోధి నామ సంవత్సరం</v>
      </c>
      <c r="E304" s="6" t="str">
        <f>VLOOKUP(encoded!C304,ayanam!$A$1:$C$2,3,FALSE)</f>
        <v>ఉత్తరాయణం</v>
      </c>
      <c r="F304" s="6" t="str">
        <f>VLOOKUP(encoded!D304,ruthuvu!$A$1:$C$6,3,FALSE)</f>
        <v>హేమంతఋతువు</v>
      </c>
      <c r="G304" s="6" t="str">
        <f>IF(encoded!G304="","",VLOOKUP(encoded!G304,maasam!$A$1:$C$12,3,FALSE))</f>
        <v>పుష్యమాసము</v>
      </c>
      <c r="H304" s="6" t="str">
        <f>VLOOKUP(encoded!H304,paksham!$A$1:$C$2,3,FALSE)</f>
        <v>బహుళపక్షం</v>
      </c>
      <c r="I304" s="6" t="str">
        <f>VLOOKUP(encoded!I304,thidhi!$A$1:$C$16,3,FALSE)</f>
        <v>పాడ్యమి</v>
      </c>
      <c r="J304" s="8">
        <f>IF(encoded!J304="","",encoded!J304)</f>
        <v>45671.169907407406</v>
      </c>
      <c r="K304" s="8" t="str">
        <f>IF(encoded!K304="","",encoded!K304)</f>
        <v>2025-01-15 03:41</v>
      </c>
      <c r="L304" s="6" t="str">
        <f>IF(encoded!N304="","",VLOOKUP(encoded!N304,nakshatram!$A$1:$C$27,3,FALSE))</f>
        <v>పునర్వసు</v>
      </c>
      <c r="M304" s="8">
        <f>IF(encoded!O304="","",encoded!O304)</f>
        <v>45670.458101851851</v>
      </c>
      <c r="N304" s="8" t="str">
        <f>IF(encoded!P304="","",encoded!P304)</f>
        <v>2025-01-14 10:50</v>
      </c>
      <c r="O304" s="9" t="str">
        <f>encoded!T304</f>
        <v>06:38:00</v>
      </c>
      <c r="P304" s="9" t="str">
        <f>encoded!U304</f>
        <v>17:40:00</v>
      </c>
    </row>
    <row r="305" spans="2:16" ht="23" customHeight="1" x14ac:dyDescent="0.35">
      <c r="B305" s="6" t="str">
        <f>CHOOSE(encoded!E305,"January","February","March","April","May","June","July","August","September","October","November","December")</f>
        <v>January</v>
      </c>
      <c r="C305" s="6" t="str">
        <f>CHOOSE(encoded!F305,"Sunday","Monday","Tuesday","Wednesday","Thursday","Friday","Saturday")</f>
        <v>Wednesday</v>
      </c>
      <c r="D305" s="6" t="str">
        <f>IF(encoded!B305="","",VLOOKUP(encoded!B305,samvathsaram!$A$1:$D$60,3,FALSE))</f>
        <v>క్రోధి నామ సంవత్సరం</v>
      </c>
      <c r="E305" s="6" t="str">
        <f>VLOOKUP(encoded!C305,ayanam!$A$1:$C$2,3,FALSE)</f>
        <v>ఉత్తరాయణం</v>
      </c>
      <c r="F305" s="6" t="str">
        <f>VLOOKUP(encoded!D305,ruthuvu!$A$1:$C$6,3,FALSE)</f>
        <v>హేమంతఋతువు</v>
      </c>
      <c r="G305" s="6" t="str">
        <f>IF(encoded!G305="","",VLOOKUP(encoded!G305,maasam!$A$1:$C$12,3,FALSE))</f>
        <v>పుష్యమాసము</v>
      </c>
      <c r="H305" s="6" t="str">
        <f>VLOOKUP(encoded!H305,paksham!$A$1:$C$2,3,FALSE)</f>
        <v>బహుళపక్షం</v>
      </c>
      <c r="I305" s="6" t="str">
        <f>VLOOKUP(encoded!I305,thidhi!$A$1:$C$16,3,FALSE)</f>
        <v>విదియ</v>
      </c>
      <c r="J305" s="8">
        <f>IF(encoded!J305="","",encoded!J305)</f>
        <v>45672.154629629629</v>
      </c>
      <c r="K305" s="8" t="str">
        <f>IF(encoded!K305="","",encoded!K305)</f>
        <v>2025-01-16 03:46</v>
      </c>
      <c r="L305" s="6" t="str">
        <f>IF(encoded!N305="","",VLOOKUP(encoded!N305,nakshatram!$A$1:$C$27,3,FALSE))</f>
        <v>పుష్యమి</v>
      </c>
      <c r="M305" s="8">
        <f>IF(encoded!O305="","",encoded!O305)</f>
        <v>45671.452546296299</v>
      </c>
      <c r="N305" s="8" t="str">
        <f>IF(encoded!P305="","",encoded!P305)</f>
        <v>2025-01-15 11:11</v>
      </c>
      <c r="O305" s="9" t="str">
        <f>encoded!T305</f>
        <v>06:38:00</v>
      </c>
      <c r="P305" s="9" t="str">
        <f>encoded!U305</f>
        <v>17:41:00</v>
      </c>
    </row>
    <row r="306" spans="2:16" ht="23" customHeight="1" x14ac:dyDescent="0.35">
      <c r="B306" s="6" t="str">
        <f>CHOOSE(encoded!E306,"January","February","March","April","May","June","July","August","September","October","November","December")</f>
        <v>January</v>
      </c>
      <c r="C306" s="6" t="str">
        <f>CHOOSE(encoded!F306,"Sunday","Monday","Tuesday","Wednesday","Thursday","Friday","Saturday")</f>
        <v>Thursday</v>
      </c>
      <c r="D306" s="6" t="str">
        <f>IF(encoded!B306="","",VLOOKUP(encoded!B306,samvathsaram!$A$1:$D$60,3,FALSE))</f>
        <v>క్రోధి నామ సంవత్సరం</v>
      </c>
      <c r="E306" s="6" t="str">
        <f>VLOOKUP(encoded!C306,ayanam!$A$1:$C$2,3,FALSE)</f>
        <v>ఉత్తరాయణం</v>
      </c>
      <c r="F306" s="6" t="str">
        <f>VLOOKUP(encoded!D306,ruthuvu!$A$1:$C$6,3,FALSE)</f>
        <v>హేమంతఋతువు</v>
      </c>
      <c r="G306" s="6" t="str">
        <f>IF(encoded!G306="","",VLOOKUP(encoded!G306,maasam!$A$1:$C$12,3,FALSE))</f>
        <v>పుష్యమాసము</v>
      </c>
      <c r="H306" s="6" t="str">
        <f>VLOOKUP(encoded!H306,paksham!$A$1:$C$2,3,FALSE)</f>
        <v>బహుళపక్షం</v>
      </c>
      <c r="I306" s="6" t="str">
        <f>VLOOKUP(encoded!I306,thidhi!$A$1:$C$16,3,FALSE)</f>
        <v>తదియ</v>
      </c>
      <c r="J306" s="8">
        <f>IF(encoded!J306="","",encoded!J306)</f>
        <v>45673.158101851855</v>
      </c>
      <c r="K306" s="8" t="str">
        <f>IF(encoded!K306="","",encoded!K306)</f>
        <v>2025-01-17 04:25</v>
      </c>
      <c r="L306" s="6" t="str">
        <f>IF(encoded!N306="","",VLOOKUP(encoded!N306,nakshatram!$A$1:$C$27,3,FALSE))</f>
        <v>ఆశ్రేష</v>
      </c>
      <c r="M306" s="8">
        <f>IF(encoded!O306="","",encoded!O306)</f>
        <v>45672.467129629629</v>
      </c>
      <c r="N306" s="8" t="str">
        <f>IF(encoded!P306="","",encoded!P306)</f>
        <v>2025-01-16 12:03</v>
      </c>
      <c r="O306" s="9" t="str">
        <f>encoded!T306</f>
        <v>06:39:00</v>
      </c>
      <c r="P306" s="9" t="str">
        <f>encoded!U306</f>
        <v>17:41:00</v>
      </c>
    </row>
    <row r="307" spans="2:16" ht="23" customHeight="1" x14ac:dyDescent="0.35">
      <c r="B307" s="6" t="str">
        <f>CHOOSE(encoded!E307,"January","February","March","April","May","June","July","August","September","October","November","December")</f>
        <v>January</v>
      </c>
      <c r="C307" s="6" t="str">
        <f>CHOOSE(encoded!F307,"Sunday","Monday","Tuesday","Wednesday","Thursday","Friday","Saturday")</f>
        <v>Friday</v>
      </c>
      <c r="D307" s="6" t="str">
        <f>IF(encoded!B307="","",VLOOKUP(encoded!B307,samvathsaram!$A$1:$D$60,3,FALSE))</f>
        <v>క్రోధి నామ సంవత్సరం</v>
      </c>
      <c r="E307" s="6" t="str">
        <f>VLOOKUP(encoded!C307,ayanam!$A$1:$C$2,3,FALSE)</f>
        <v>ఉత్తరాయణం</v>
      </c>
      <c r="F307" s="6" t="str">
        <f>VLOOKUP(encoded!D307,ruthuvu!$A$1:$C$6,3,FALSE)</f>
        <v>హేమంతఋతువు</v>
      </c>
      <c r="G307" s="6" t="str">
        <f>IF(encoded!G307="","",VLOOKUP(encoded!G307,maasam!$A$1:$C$12,3,FALSE))</f>
        <v>పుష్యమాసము</v>
      </c>
      <c r="H307" s="6" t="str">
        <f>VLOOKUP(encoded!H307,paksham!$A$1:$C$2,3,FALSE)</f>
        <v>బహుళపక్షం</v>
      </c>
      <c r="I307" s="6" t="str">
        <f>VLOOKUP(encoded!I307,thidhi!$A$1:$C$16,3,FALSE)</f>
        <v>చవితి</v>
      </c>
      <c r="J307" s="8">
        <f>IF(encoded!J307="","",encoded!J307)</f>
        <v>45674.18518518519</v>
      </c>
      <c r="K307" s="8" t="str">
        <f>IF(encoded!K307="","",encoded!K307)</f>
        <v>2025-01-18 05:31</v>
      </c>
      <c r="L307" s="6" t="str">
        <f>IF(encoded!N307="","",VLOOKUP(encoded!N307,nakshatram!$A$1:$C$27,3,FALSE))</f>
        <v>మఘ</v>
      </c>
      <c r="M307" s="8">
        <f>IF(encoded!O307="","",encoded!O307)</f>
        <v>45673.503240740742</v>
      </c>
      <c r="N307" s="8" t="str">
        <f>IF(encoded!P307="","",encoded!P307)</f>
        <v>2025-01-17 13:22</v>
      </c>
      <c r="O307" s="9" t="str">
        <f>encoded!T307</f>
        <v>06:38:00</v>
      </c>
      <c r="P307" s="9" t="str">
        <f>encoded!U307</f>
        <v>17:42:00</v>
      </c>
    </row>
    <row r="308" spans="2:16" ht="23" customHeight="1" x14ac:dyDescent="0.35">
      <c r="B308" s="6" t="str">
        <f>CHOOSE(encoded!E308,"January","February","March","April","May","June","July","August","September","October","November","December")</f>
        <v>January</v>
      </c>
      <c r="C308" s="6" t="str">
        <f>CHOOSE(encoded!F308,"Sunday","Monday","Tuesday","Wednesday","Thursday","Friday","Saturday")</f>
        <v>Saturday</v>
      </c>
      <c r="D308" s="6" t="str">
        <f>IF(encoded!B308="","",VLOOKUP(encoded!B308,samvathsaram!$A$1:$D$60,3,FALSE))</f>
        <v>క్రోధి నామ సంవత్సరం</v>
      </c>
      <c r="E308" s="6" t="str">
        <f>VLOOKUP(encoded!C308,ayanam!$A$1:$C$2,3,FALSE)</f>
        <v>ఉత్తరాయణం</v>
      </c>
      <c r="F308" s="6" t="str">
        <f>VLOOKUP(encoded!D308,ruthuvu!$A$1:$C$6,3,FALSE)</f>
        <v>హేమంతఋతువు</v>
      </c>
      <c r="G308" s="6" t="str">
        <f>IF(encoded!G308="","",VLOOKUP(encoded!G308,maasam!$A$1:$C$12,3,FALSE))</f>
        <v>పుష్యమాసము</v>
      </c>
      <c r="H308" s="6" t="str">
        <f>VLOOKUP(encoded!H308,paksham!$A$1:$C$2,3,FALSE)</f>
        <v>బహుళపక్షం</v>
      </c>
      <c r="I308" s="6" t="str">
        <f>VLOOKUP(encoded!I308,thidhi!$A$1:$C$16,3,FALSE)</f>
        <v>పంచమి</v>
      </c>
      <c r="J308" s="8">
        <f>IF(encoded!J308="","",encoded!J308)</f>
        <v>45675.23101851852</v>
      </c>
      <c r="K308" s="8" t="str">
        <f>IF(encoded!K308="","",encoded!K308)</f>
        <v/>
      </c>
      <c r="L308" s="6" t="str">
        <f>IF(encoded!N308="","",VLOOKUP(encoded!N308,nakshatram!$A$1:$C$27,3,FALSE))</f>
        <v>పుబ్బ</v>
      </c>
      <c r="M308" s="8">
        <f>IF(encoded!O308="","",encoded!O308)</f>
        <v>45674.55810185185</v>
      </c>
      <c r="N308" s="8" t="str">
        <f>IF(encoded!P308="","",encoded!P308)</f>
        <v>2025-01-18 15:11</v>
      </c>
      <c r="O308" s="9" t="str">
        <f>encoded!T308</f>
        <v>06:38:00</v>
      </c>
      <c r="P308" s="9" t="str">
        <f>encoded!U308</f>
        <v>17:43:00</v>
      </c>
    </row>
    <row r="309" spans="2:16" ht="23" customHeight="1" x14ac:dyDescent="0.35">
      <c r="B309" s="6" t="str">
        <f>CHOOSE(encoded!E309,"January","February","March","April","May","June","July","August","September","October","November","December")</f>
        <v>January</v>
      </c>
      <c r="C309" s="6" t="str">
        <f>CHOOSE(encoded!F309,"Sunday","Monday","Tuesday","Wednesday","Thursday","Friday","Saturday")</f>
        <v>Sunday</v>
      </c>
      <c r="D309" s="6" t="str">
        <f>IF(encoded!B309="","",VLOOKUP(encoded!B309,samvathsaram!$A$1:$D$60,3,FALSE))</f>
        <v>క్రోధి నామ సంవత్సరం</v>
      </c>
      <c r="E309" s="6" t="str">
        <f>VLOOKUP(encoded!C309,ayanam!$A$1:$C$2,3,FALSE)</f>
        <v>ఉత్తరాయణం</v>
      </c>
      <c r="F309" s="6" t="str">
        <f>VLOOKUP(encoded!D309,ruthuvu!$A$1:$C$6,3,FALSE)</f>
        <v>హేమంతఋతువు</v>
      </c>
      <c r="G309" s="6" t="str">
        <f>IF(encoded!G309="","",VLOOKUP(encoded!G309,maasam!$A$1:$C$12,3,FALSE))</f>
        <v>పుష్యమాసము</v>
      </c>
      <c r="H309" s="6" t="str">
        <f>VLOOKUP(encoded!H309,paksham!$A$1:$C$2,3,FALSE)</f>
        <v>బహుళపక్షం</v>
      </c>
      <c r="I309" s="6" t="str">
        <f>VLOOKUP(encoded!I309,thidhi!$A$1:$C$16,3,FALSE)</f>
        <v>పంచమి</v>
      </c>
      <c r="J309" s="8" t="str">
        <f>IF(encoded!J309="","",encoded!J309)</f>
        <v/>
      </c>
      <c r="K309" s="8" t="str">
        <f>IF(encoded!K309="","",encoded!K309)</f>
        <v>2025-01-19 07:03</v>
      </c>
      <c r="L309" s="6" t="str">
        <f>IF(encoded!N309="","",VLOOKUP(encoded!N309,nakshatram!$A$1:$C$27,3,FALSE))</f>
        <v>ఉత్తర</v>
      </c>
      <c r="M309" s="8">
        <f>IF(encoded!O309="","",encoded!O309)</f>
        <v>45675.633796296301</v>
      </c>
      <c r="N309" s="8" t="str">
        <f>IF(encoded!P309="","",encoded!P309)</f>
        <v>2025-01-19 17:23</v>
      </c>
      <c r="O309" s="9" t="str">
        <f>encoded!T309</f>
        <v>06:39:00</v>
      </c>
      <c r="P309" s="9" t="str">
        <f>encoded!U309</f>
        <v>17:43:00</v>
      </c>
    </row>
    <row r="310" spans="2:16" ht="23" customHeight="1" x14ac:dyDescent="0.35">
      <c r="B310" s="6" t="str">
        <f>CHOOSE(encoded!E310,"January","February","March","April","May","June","July","August","September","October","November","December")</f>
        <v>January</v>
      </c>
      <c r="C310" s="6" t="str">
        <f>CHOOSE(encoded!F310,"Sunday","Monday","Tuesday","Wednesday","Thursday","Friday","Saturday")</f>
        <v>Monday</v>
      </c>
      <c r="D310" s="6" t="str">
        <f>IF(encoded!B310="","",VLOOKUP(encoded!B310,samvathsaram!$A$1:$D$60,3,FALSE))</f>
        <v>క్రోధి నామ సంవత్సరం</v>
      </c>
      <c r="E310" s="6" t="str">
        <f>VLOOKUP(encoded!C310,ayanam!$A$1:$C$2,3,FALSE)</f>
        <v>ఉత్తరాయణం</v>
      </c>
      <c r="F310" s="6" t="str">
        <f>VLOOKUP(encoded!D310,ruthuvu!$A$1:$C$6,3,FALSE)</f>
        <v>హేమంతఋతువు</v>
      </c>
      <c r="G310" s="6" t="str">
        <f>IF(encoded!G310="","",VLOOKUP(encoded!G310,maasam!$A$1:$C$12,3,FALSE))</f>
        <v>పుష్యమాసము</v>
      </c>
      <c r="H310" s="6" t="str">
        <f>VLOOKUP(encoded!H310,paksham!$A$1:$C$2,3,FALSE)</f>
        <v>బహుళపక్షం</v>
      </c>
      <c r="I310" s="6" t="str">
        <f>VLOOKUP(encoded!I310,thidhi!$A$1:$C$16,3,FALSE)</f>
        <v>షష్ఠి</v>
      </c>
      <c r="J310" s="8">
        <f>IF(encoded!J310="","",encoded!J310)</f>
        <v>45676.294907407406</v>
      </c>
      <c r="K310" s="8" t="str">
        <f>IF(encoded!K310="","",encoded!K310)</f>
        <v>2025-01-20 08:58</v>
      </c>
      <c r="L310" s="6" t="str">
        <f>IF(encoded!N310="","",VLOOKUP(encoded!N310,nakshatram!$A$1:$C$27,3,FALSE))</f>
        <v>హస్త</v>
      </c>
      <c r="M310" s="8">
        <f>IF(encoded!O310="","",encoded!O310)</f>
        <v>45676.725462962968</v>
      </c>
      <c r="N310" s="8" t="str">
        <f>IF(encoded!P310="","",encoded!P310)</f>
        <v>2025-01-20 19:50</v>
      </c>
      <c r="O310" s="9" t="str">
        <f>encoded!T310</f>
        <v>06:39:00</v>
      </c>
      <c r="P310" s="9" t="str">
        <f>encoded!U310</f>
        <v>17:43:00</v>
      </c>
    </row>
    <row r="311" spans="2:16" ht="23" customHeight="1" x14ac:dyDescent="0.35">
      <c r="B311" s="6" t="str">
        <f>CHOOSE(encoded!E311,"January","February","March","April","May","June","July","August","September","October","November","December")</f>
        <v>January</v>
      </c>
      <c r="C311" s="6" t="str">
        <f>CHOOSE(encoded!F311,"Sunday","Monday","Tuesday","Wednesday","Thursday","Friday","Saturday")</f>
        <v>Tuesday</v>
      </c>
      <c r="D311" s="6" t="str">
        <f>IF(encoded!B311="","",VLOOKUP(encoded!B311,samvathsaram!$A$1:$D$60,3,FALSE))</f>
        <v>క్రోధి నామ సంవత్సరం</v>
      </c>
      <c r="E311" s="6" t="str">
        <f>VLOOKUP(encoded!C311,ayanam!$A$1:$C$2,3,FALSE)</f>
        <v>ఉత్తరాయణం</v>
      </c>
      <c r="F311" s="6" t="str">
        <f>VLOOKUP(encoded!D311,ruthuvu!$A$1:$C$6,3,FALSE)</f>
        <v>హేమంతఋతువు</v>
      </c>
      <c r="G311" s="6" t="str">
        <f>IF(encoded!G311="","",VLOOKUP(encoded!G311,maasam!$A$1:$C$12,3,FALSE))</f>
        <v>పుష్యమాసము</v>
      </c>
      <c r="H311" s="6" t="str">
        <f>VLOOKUP(encoded!H311,paksham!$A$1:$C$2,3,FALSE)</f>
        <v>బహుళపక్షం</v>
      </c>
      <c r="I311" s="6" t="str">
        <f>VLOOKUP(encoded!I311,thidhi!$A$1:$C$16,3,FALSE)</f>
        <v>సప్తమి</v>
      </c>
      <c r="J311" s="8">
        <f>IF(encoded!J311="","",encoded!J311)</f>
        <v>45677.374768518523</v>
      </c>
      <c r="K311" s="8" t="str">
        <f>IF(encoded!K311="","",encoded!K311)</f>
        <v>2025-01-21 11:06</v>
      </c>
      <c r="L311" s="6" t="str">
        <f>IF(encoded!N311="","",VLOOKUP(encoded!N311,nakshatram!$A$1:$C$27,3,FALSE))</f>
        <v>చిత్ర</v>
      </c>
      <c r="M311" s="8">
        <f>IF(encoded!O311="","",encoded!O311)</f>
        <v>45677.827546296299</v>
      </c>
      <c r="N311" s="8" t="str">
        <f>IF(encoded!P311="","",encoded!P311)</f>
        <v>2025-01-21 22:26</v>
      </c>
      <c r="O311" s="9" t="str">
        <f>encoded!T311</f>
        <v>06:38:00</v>
      </c>
      <c r="P311" s="9" t="str">
        <f>encoded!U311</f>
        <v>17:45:00</v>
      </c>
    </row>
    <row r="312" spans="2:16" ht="23" customHeight="1" x14ac:dyDescent="0.35">
      <c r="B312" s="6" t="str">
        <f>CHOOSE(encoded!E312,"January","February","March","April","May","June","July","August","September","October","November","December")</f>
        <v>January</v>
      </c>
      <c r="C312" s="6" t="str">
        <f>CHOOSE(encoded!F312,"Sunday","Monday","Tuesday","Wednesday","Thursday","Friday","Saturday")</f>
        <v>Wednesday</v>
      </c>
      <c r="D312" s="6" t="str">
        <f>IF(encoded!B312="","",VLOOKUP(encoded!B312,samvathsaram!$A$1:$D$60,3,FALSE))</f>
        <v>క్రోధి నామ సంవత్సరం</v>
      </c>
      <c r="E312" s="6" t="str">
        <f>VLOOKUP(encoded!C312,ayanam!$A$1:$C$2,3,FALSE)</f>
        <v>ఉత్తరాయణం</v>
      </c>
      <c r="F312" s="6" t="str">
        <f>VLOOKUP(encoded!D312,ruthuvu!$A$1:$C$6,3,FALSE)</f>
        <v>హేమంతఋతువు</v>
      </c>
      <c r="G312" s="6" t="str">
        <f>IF(encoded!G312="","",VLOOKUP(encoded!G312,maasam!$A$1:$C$12,3,FALSE))</f>
        <v>పుష్యమాసము</v>
      </c>
      <c r="H312" s="6" t="str">
        <f>VLOOKUP(encoded!H312,paksham!$A$1:$C$2,3,FALSE)</f>
        <v>బహుళపక్షం</v>
      </c>
      <c r="I312" s="6" t="str">
        <f>VLOOKUP(encoded!I312,thidhi!$A$1:$C$16,3,FALSE)</f>
        <v>అష్టమి</v>
      </c>
      <c r="J312" s="8">
        <f>IF(encoded!J312="","",encoded!J312)</f>
        <v>45678.46365740741</v>
      </c>
      <c r="K312" s="8" t="str">
        <f>IF(encoded!K312="","",encoded!K312)</f>
        <v>2025-01-22 13:17</v>
      </c>
      <c r="L312" s="6" t="str">
        <f>IF(encoded!N312="","",VLOOKUP(encoded!N312,nakshatram!$A$1:$C$27,3,FALSE))</f>
        <v>స్వాతి</v>
      </c>
      <c r="M312" s="8">
        <f>IF(encoded!O312="","",encoded!O312)</f>
        <v>45678.935879629629</v>
      </c>
      <c r="N312" s="8" t="str">
        <f>IF(encoded!P312="","",encoded!P312)</f>
        <v>2025-01-23 01:00</v>
      </c>
      <c r="O312" s="9" t="str">
        <f>encoded!T312</f>
        <v>06:38:00</v>
      </c>
      <c r="P312" s="9" t="str">
        <f>encoded!U312</f>
        <v>17:45:00</v>
      </c>
    </row>
    <row r="313" spans="2:16" ht="23" customHeight="1" x14ac:dyDescent="0.35">
      <c r="B313" s="6" t="str">
        <f>CHOOSE(encoded!E313,"January","February","March","April","May","June","July","August","September","October","November","December")</f>
        <v>January</v>
      </c>
      <c r="C313" s="6" t="str">
        <f>CHOOSE(encoded!F313,"Sunday","Monday","Tuesday","Wednesday","Thursday","Friday","Saturday")</f>
        <v>Thursday</v>
      </c>
      <c r="D313" s="6" t="str">
        <f>IF(encoded!B313="","",VLOOKUP(encoded!B313,samvathsaram!$A$1:$D$60,3,FALSE))</f>
        <v>క్రోధి నామ సంవత్సరం</v>
      </c>
      <c r="E313" s="6" t="str">
        <f>VLOOKUP(encoded!C313,ayanam!$A$1:$C$2,3,FALSE)</f>
        <v>ఉత్తరాయణం</v>
      </c>
      <c r="F313" s="6" t="str">
        <f>VLOOKUP(encoded!D313,ruthuvu!$A$1:$C$6,3,FALSE)</f>
        <v>హేమంతఋతువు</v>
      </c>
      <c r="G313" s="6" t="str">
        <f>IF(encoded!G313="","",VLOOKUP(encoded!G313,maasam!$A$1:$C$12,3,FALSE))</f>
        <v>పుష్యమాసము</v>
      </c>
      <c r="H313" s="6" t="str">
        <f>VLOOKUP(encoded!H313,paksham!$A$1:$C$2,3,FALSE)</f>
        <v>బహుళపక్షం</v>
      </c>
      <c r="I313" s="6" t="str">
        <f>VLOOKUP(encoded!I313,thidhi!$A$1:$C$16,3,FALSE)</f>
        <v>నవమి</v>
      </c>
      <c r="J313" s="8">
        <f>IF(encoded!J313="","",encoded!J313)</f>
        <v>45679.554629629631</v>
      </c>
      <c r="K313" s="8" t="str">
        <f>IF(encoded!K313="","",encoded!K313)</f>
        <v>2025-01-23 15:18</v>
      </c>
      <c r="L313" s="6" t="str">
        <f>IF(encoded!N313="","",VLOOKUP(encoded!N313,nakshatram!$A$1:$C$27,3,FALSE))</f>
        <v>విశాఖ</v>
      </c>
      <c r="M313" s="8">
        <f>IF(encoded!O313="","",encoded!O313)</f>
        <v>45680.042824074073</v>
      </c>
      <c r="N313" s="8" t="str">
        <f>IF(encoded!P313="","",encoded!P313)</f>
        <v>2025-01-24 03:22</v>
      </c>
      <c r="O313" s="9" t="str">
        <f>encoded!T313</f>
        <v>06:38:00</v>
      </c>
      <c r="P313" s="9" t="str">
        <f>encoded!U313</f>
        <v>17:46:00</v>
      </c>
    </row>
    <row r="314" spans="2:16" ht="23" customHeight="1" x14ac:dyDescent="0.35">
      <c r="B314" s="6" t="str">
        <f>CHOOSE(encoded!E314,"January","February","March","April","May","June","July","August","September","October","November","December")</f>
        <v>January</v>
      </c>
      <c r="C314" s="6" t="str">
        <f>CHOOSE(encoded!F314,"Sunday","Monday","Tuesday","Wednesday","Thursday","Friday","Saturday")</f>
        <v>Friday</v>
      </c>
      <c r="D314" s="6" t="str">
        <f>IF(encoded!B314="","",VLOOKUP(encoded!B314,samvathsaram!$A$1:$D$60,3,FALSE))</f>
        <v>క్రోధి నామ సంవత్సరం</v>
      </c>
      <c r="E314" s="6" t="str">
        <f>VLOOKUP(encoded!C314,ayanam!$A$1:$C$2,3,FALSE)</f>
        <v>ఉత్తరాయణం</v>
      </c>
      <c r="F314" s="6" t="str">
        <f>VLOOKUP(encoded!D314,ruthuvu!$A$1:$C$6,3,FALSE)</f>
        <v>హేమంతఋతువు</v>
      </c>
      <c r="G314" s="6" t="str">
        <f>IF(encoded!G314="","",VLOOKUP(encoded!G314,maasam!$A$1:$C$12,3,FALSE))</f>
        <v>పుష్యమాసము</v>
      </c>
      <c r="H314" s="6" t="str">
        <f>VLOOKUP(encoded!H314,paksham!$A$1:$C$2,3,FALSE)</f>
        <v>బహుళపక్షం</v>
      </c>
      <c r="I314" s="6" t="str">
        <f>VLOOKUP(encoded!I314,thidhi!$A$1:$C$16,3,FALSE)</f>
        <v>దశమి</v>
      </c>
      <c r="J314" s="8">
        <f>IF(encoded!J314="","",encoded!J314)</f>
        <v>45680.638657407406</v>
      </c>
      <c r="K314" s="8" t="str">
        <f>IF(encoded!K314="","",encoded!K314)</f>
        <v>2025-01-24 17:03</v>
      </c>
      <c r="L314" s="6" t="str">
        <f>IF(encoded!N314="","",VLOOKUP(encoded!N314,nakshatram!$A$1:$C$27,3,FALSE))</f>
        <v>అనూరాధ</v>
      </c>
      <c r="M314" s="8">
        <f>IF(encoded!O314="","",encoded!O314)</f>
        <v>45681.141435185185</v>
      </c>
      <c r="N314" s="8" t="str">
        <f>IF(encoded!P314="","",encoded!P314)</f>
        <v>2025-01-25 05:25</v>
      </c>
      <c r="O314" s="9" t="str">
        <f>encoded!T314</f>
        <v>06:38:00</v>
      </c>
      <c r="P314" s="9" t="str">
        <f>encoded!U314</f>
        <v>17:47:00</v>
      </c>
    </row>
    <row r="315" spans="2:16" ht="23" customHeight="1" x14ac:dyDescent="0.35">
      <c r="B315" s="6" t="str">
        <f>CHOOSE(encoded!E315,"January","February","March","April","May","June","July","August","September","October","November","December")</f>
        <v>January</v>
      </c>
      <c r="C315" s="6" t="str">
        <f>CHOOSE(encoded!F315,"Sunday","Monday","Tuesday","Wednesday","Thursday","Friday","Saturday")</f>
        <v>Saturday</v>
      </c>
      <c r="D315" s="6" t="str">
        <f>IF(encoded!B315="","",VLOOKUP(encoded!B315,samvathsaram!$A$1:$D$60,3,FALSE))</f>
        <v>క్రోధి నామ సంవత్సరం</v>
      </c>
      <c r="E315" s="6" t="str">
        <f>VLOOKUP(encoded!C315,ayanam!$A$1:$C$2,3,FALSE)</f>
        <v>ఉత్తరాయణం</v>
      </c>
      <c r="F315" s="6" t="str">
        <f>VLOOKUP(encoded!D315,ruthuvu!$A$1:$C$6,3,FALSE)</f>
        <v>హేమంతఋతువు</v>
      </c>
      <c r="G315" s="6" t="str">
        <f>IF(encoded!G315="","",VLOOKUP(encoded!G315,maasam!$A$1:$C$12,3,FALSE))</f>
        <v>పుష్యమాసము</v>
      </c>
      <c r="H315" s="6" t="str">
        <f>VLOOKUP(encoded!H315,paksham!$A$1:$C$2,3,FALSE)</f>
        <v>బహుళపక్షం</v>
      </c>
      <c r="I315" s="6" t="str">
        <f>VLOOKUP(encoded!I315,thidhi!$A$1:$C$16,3,FALSE)</f>
        <v>ఏకాదశి</v>
      </c>
      <c r="J315" s="8">
        <f>IF(encoded!J315="","",encoded!J315)</f>
        <v>45681.711574074077</v>
      </c>
      <c r="K315" s="8" t="str">
        <f>IF(encoded!K315="","",encoded!K315)</f>
        <v>2025-01-25 18:24</v>
      </c>
      <c r="L315" s="6" t="str">
        <f>IF(encoded!N315="","",VLOOKUP(encoded!N315,nakshatram!$A$1:$C$27,3,FALSE))</f>
        <v>జ్యేష్ఠ</v>
      </c>
      <c r="M315" s="8">
        <f>IF(encoded!O315="","",encoded!O315)</f>
        <v>45682.226851851854</v>
      </c>
      <c r="N315" s="8" t="str">
        <f>IF(encoded!P315="","",encoded!P315)</f>
        <v/>
      </c>
      <c r="O315" s="9" t="str">
        <f>encoded!T315</f>
        <v>06:38:00</v>
      </c>
      <c r="P315" s="9" t="str">
        <f>encoded!U315</f>
        <v>17:47:00</v>
      </c>
    </row>
    <row r="316" spans="2:16" ht="23" customHeight="1" x14ac:dyDescent="0.35">
      <c r="B316" s="6" t="str">
        <f>CHOOSE(encoded!E316,"January","February","March","April","May","June","July","August","September","October","November","December")</f>
        <v>January</v>
      </c>
      <c r="C316" s="6" t="str">
        <f>CHOOSE(encoded!F316,"Sunday","Monday","Tuesday","Wednesday","Thursday","Friday","Saturday")</f>
        <v>Sunday</v>
      </c>
      <c r="D316" s="6" t="str">
        <f>IF(encoded!B316="","",VLOOKUP(encoded!B316,samvathsaram!$A$1:$D$60,3,FALSE))</f>
        <v>క్రోధి నామ సంవత్సరం</v>
      </c>
      <c r="E316" s="6" t="str">
        <f>VLOOKUP(encoded!C316,ayanam!$A$1:$C$2,3,FALSE)</f>
        <v>ఉత్తరాయణం</v>
      </c>
      <c r="F316" s="6" t="str">
        <f>VLOOKUP(encoded!D316,ruthuvu!$A$1:$C$6,3,FALSE)</f>
        <v>హేమంతఋతువు</v>
      </c>
      <c r="G316" s="6" t="str">
        <f>IF(encoded!G316="","",VLOOKUP(encoded!G316,maasam!$A$1:$C$12,3,FALSE))</f>
        <v>పుష్యమాసము</v>
      </c>
      <c r="H316" s="6" t="str">
        <f>VLOOKUP(encoded!H316,paksham!$A$1:$C$2,3,FALSE)</f>
        <v>బహుళపక్షం</v>
      </c>
      <c r="I316" s="6" t="str">
        <f>VLOOKUP(encoded!I316,thidhi!$A$1:$C$16,3,FALSE)</f>
        <v>ద్వాదశి</v>
      </c>
      <c r="J316" s="8">
        <f>IF(encoded!J316="","",encoded!J316)</f>
        <v>45682.767824074079</v>
      </c>
      <c r="K316" s="8" t="str">
        <f>IF(encoded!K316="","",encoded!K316)</f>
        <v>2025-01-26 19:17</v>
      </c>
      <c r="L316" s="6" t="str">
        <f>IF(encoded!N316="","",VLOOKUP(encoded!N316,nakshatram!$A$1:$C$27,3,FALSE))</f>
        <v>జ్యేష్ఠ</v>
      </c>
      <c r="M316" s="8" t="str">
        <f>IF(encoded!O316="","",encoded!O316)</f>
        <v/>
      </c>
      <c r="N316" s="8" t="str">
        <f>IF(encoded!P316="","",encoded!P316)</f>
        <v>2025-01-26 07:11</v>
      </c>
      <c r="O316" s="9" t="str">
        <f>encoded!T316</f>
        <v>06:38:00</v>
      </c>
      <c r="P316" s="9" t="str">
        <f>encoded!U316</f>
        <v>17:48:00</v>
      </c>
    </row>
    <row r="317" spans="2:16" ht="23" customHeight="1" x14ac:dyDescent="0.35">
      <c r="B317" s="6" t="str">
        <f>CHOOSE(encoded!E317,"January","February","March","April","May","June","July","August","September","October","November","December")</f>
        <v>January</v>
      </c>
      <c r="C317" s="6" t="str">
        <f>CHOOSE(encoded!F317,"Sunday","Monday","Tuesday","Wednesday","Thursday","Friday","Saturday")</f>
        <v>Monday</v>
      </c>
      <c r="D317" s="6" t="str">
        <f>IF(encoded!B317="","",VLOOKUP(encoded!B317,samvathsaram!$A$1:$D$60,3,FALSE))</f>
        <v>క్రోధి నామ సంవత్సరం</v>
      </c>
      <c r="E317" s="6" t="str">
        <f>VLOOKUP(encoded!C317,ayanam!$A$1:$C$2,3,FALSE)</f>
        <v>ఉత్తరాయణం</v>
      </c>
      <c r="F317" s="6" t="str">
        <f>VLOOKUP(encoded!D317,ruthuvu!$A$1:$C$6,3,FALSE)</f>
        <v>హేమంతఋతువు</v>
      </c>
      <c r="G317" s="6" t="str">
        <f>IF(encoded!G317="","",VLOOKUP(encoded!G317,maasam!$A$1:$C$12,3,FALSE))</f>
        <v>పుష్యమాసము</v>
      </c>
      <c r="H317" s="6" t="str">
        <f>VLOOKUP(encoded!H317,paksham!$A$1:$C$2,3,FALSE)</f>
        <v>బహుళపక్షం</v>
      </c>
      <c r="I317" s="6" t="str">
        <f>VLOOKUP(encoded!I317,thidhi!$A$1:$C$16,3,FALSE)</f>
        <v>త్రయోదశి</v>
      </c>
      <c r="J317" s="8">
        <f>IF(encoded!J317="","",encoded!J317)</f>
        <v>45683.804629629631</v>
      </c>
      <c r="K317" s="8" t="str">
        <f>IF(encoded!K317="","",encoded!K317)</f>
        <v>2025-01-27 19:39</v>
      </c>
      <c r="L317" s="6" t="str">
        <f>IF(encoded!N317="","",VLOOKUP(encoded!N317,nakshatram!$A$1:$C$27,3,FALSE))</f>
        <v>మూల</v>
      </c>
      <c r="M317" s="8">
        <f>IF(encoded!O317="","",encoded!O317)</f>
        <v>45683.300462962965</v>
      </c>
      <c r="N317" s="8" t="str">
        <f>IF(encoded!P317="","",encoded!P317)</f>
        <v>2025-01-27 08:20</v>
      </c>
      <c r="O317" s="9" t="str">
        <f>encoded!T317</f>
        <v>06:38:00</v>
      </c>
      <c r="P317" s="9" t="str">
        <f>encoded!U317</f>
        <v>17:49:00</v>
      </c>
    </row>
    <row r="318" spans="2:16" ht="23" customHeight="1" x14ac:dyDescent="0.35">
      <c r="B318" s="6" t="str">
        <f>CHOOSE(encoded!E318,"January","February","March","April","May","June","July","August","September","October","November","December")</f>
        <v>January</v>
      </c>
      <c r="C318" s="6" t="str">
        <f>CHOOSE(encoded!F318,"Sunday","Monday","Tuesday","Wednesday","Thursday","Friday","Saturday")</f>
        <v>Tuesday</v>
      </c>
      <c r="D318" s="6" t="str">
        <f>IF(encoded!B318="","",VLOOKUP(encoded!B318,samvathsaram!$A$1:$D$60,3,FALSE))</f>
        <v>క్రోధి నామ సంవత్సరం</v>
      </c>
      <c r="E318" s="6" t="str">
        <f>VLOOKUP(encoded!C318,ayanam!$A$1:$C$2,3,FALSE)</f>
        <v>ఉత్తరాయణం</v>
      </c>
      <c r="F318" s="6" t="str">
        <f>VLOOKUP(encoded!D318,ruthuvu!$A$1:$C$6,3,FALSE)</f>
        <v>హేమంతఋతువు</v>
      </c>
      <c r="G318" s="6" t="str">
        <f>IF(encoded!G318="","",VLOOKUP(encoded!G318,maasam!$A$1:$C$12,3,FALSE))</f>
        <v>పుష్యమాసము</v>
      </c>
      <c r="H318" s="6" t="str">
        <f>VLOOKUP(encoded!H318,paksham!$A$1:$C$2,3,FALSE)</f>
        <v>బహుళపక్షం</v>
      </c>
      <c r="I318" s="6" t="str">
        <f>VLOOKUP(encoded!I318,thidhi!$A$1:$C$16,3,FALSE)</f>
        <v>చతుర్దశి</v>
      </c>
      <c r="J318" s="8">
        <f>IF(encoded!J318="","",encoded!J318)</f>
        <v>45684.819907407407</v>
      </c>
      <c r="K318" s="8" t="str">
        <f>IF(encoded!K318="","",encoded!K318)</f>
        <v>2025-01-28 19:29</v>
      </c>
      <c r="L318" s="6" t="str">
        <f>IF(encoded!N318="","",VLOOKUP(encoded!N318,nakshatram!$A$1:$C$27,3,FALSE))</f>
        <v>పూర్వాషాఢ</v>
      </c>
      <c r="M318" s="8">
        <f>IF(encoded!O318="","",encoded!O318)</f>
        <v>45684.348379629628</v>
      </c>
      <c r="N318" s="8" t="str">
        <f>IF(encoded!P318="","",encoded!P318)</f>
        <v>2025-01-28 08:58</v>
      </c>
      <c r="O318" s="9" t="str">
        <f>encoded!T318</f>
        <v>06:38:00</v>
      </c>
      <c r="P318" s="9" t="str">
        <f>encoded!U318</f>
        <v>17:49:00</v>
      </c>
    </row>
    <row r="319" spans="2:16" ht="23" customHeight="1" x14ac:dyDescent="0.35">
      <c r="B319" s="6" t="str">
        <f>CHOOSE(encoded!E319,"January","February","March","April","May","June","July","August","September","October","November","December")</f>
        <v>January</v>
      </c>
      <c r="C319" s="6" t="str">
        <f>CHOOSE(encoded!F319,"Sunday","Monday","Tuesday","Wednesday","Thursday","Friday","Saturday")</f>
        <v>Wednesday</v>
      </c>
      <c r="D319" s="6" t="str">
        <f>IF(encoded!B319="","",VLOOKUP(encoded!B319,samvathsaram!$A$1:$D$60,3,FALSE))</f>
        <v>క్రోధి నామ సంవత్సరం</v>
      </c>
      <c r="E319" s="6" t="str">
        <f>VLOOKUP(encoded!C319,ayanam!$A$1:$C$2,3,FALSE)</f>
        <v>ఉత్తరాయణం</v>
      </c>
      <c r="F319" s="6" t="str">
        <f>VLOOKUP(encoded!D319,ruthuvu!$A$1:$C$6,3,FALSE)</f>
        <v>హేమంతఋతువు</v>
      </c>
      <c r="G319" s="6" t="str">
        <f>IF(encoded!G319="","",VLOOKUP(encoded!G319,maasam!$A$1:$C$12,3,FALSE))</f>
        <v>పుష్యమాసము</v>
      </c>
      <c r="H319" s="6" t="str">
        <f>VLOOKUP(encoded!H319,paksham!$A$1:$C$2,3,FALSE)</f>
        <v>బహుళపక్షం</v>
      </c>
      <c r="I319" s="6" t="str">
        <f>VLOOKUP(encoded!I319,thidhi!$A$1:$C$16,3,FALSE)</f>
        <v>అమావాస్య</v>
      </c>
      <c r="J319" s="8">
        <f>IF(encoded!J319="","",encoded!J319)</f>
        <v>45685.812962962962</v>
      </c>
      <c r="K319" s="8" t="str">
        <f>IF(encoded!K319="","",encoded!K319)</f>
        <v>2025-01-29 18:51</v>
      </c>
      <c r="L319" s="6" t="str">
        <f>IF(encoded!N319="","",VLOOKUP(encoded!N319,nakshatram!$A$1:$C$27,3,FALSE))</f>
        <v>ఉత్తరాషాఢ</v>
      </c>
      <c r="M319" s="8">
        <f>IF(encoded!O319="","",encoded!O319)</f>
        <v>45685.374768518523</v>
      </c>
      <c r="N319" s="8" t="str">
        <f>IF(encoded!P319="","",encoded!P319)</f>
        <v>2025-01-29 09:08</v>
      </c>
      <c r="O319" s="9" t="str">
        <f>encoded!T319</f>
        <v>06:38:00</v>
      </c>
      <c r="P319" s="9" t="str">
        <f>encoded!U319</f>
        <v>17:49:00</v>
      </c>
    </row>
    <row r="320" spans="2:16" ht="23" customHeight="1" x14ac:dyDescent="0.35">
      <c r="B320" s="6" t="str">
        <f>CHOOSE(encoded!E320,"January","February","March","April","May","June","July","August","September","October","November","December")</f>
        <v>January</v>
      </c>
      <c r="C320" s="6" t="str">
        <f>CHOOSE(encoded!F320,"Sunday","Monday","Tuesday","Wednesday","Thursday","Friday","Saturday")</f>
        <v>Thursday</v>
      </c>
      <c r="D320" s="6" t="str">
        <f>IF(encoded!B320="","",VLOOKUP(encoded!B320,samvathsaram!$A$1:$D$60,3,FALSE))</f>
        <v>క్రోధి నామ సంవత్సరం</v>
      </c>
      <c r="E320" s="6" t="str">
        <f>VLOOKUP(encoded!C320,ayanam!$A$1:$C$2,3,FALSE)</f>
        <v>ఉత్తరాయణం</v>
      </c>
      <c r="F320" s="6" t="str">
        <f>VLOOKUP(encoded!D320,ruthuvu!$A$1:$C$6,3,FALSE)</f>
        <v>శిశిరఋతువు</v>
      </c>
      <c r="G320" s="6" t="str">
        <f>IF(encoded!G320="","",VLOOKUP(encoded!G320,maasam!$A$1:$C$12,3,FALSE))</f>
        <v>మాఘమాసము</v>
      </c>
      <c r="H320" s="6" t="str">
        <f>VLOOKUP(encoded!H320,paksham!$A$1:$C$2,3,FALSE)</f>
        <v>శుక్లపక్షం</v>
      </c>
      <c r="I320" s="6" t="str">
        <f>VLOOKUP(encoded!I320,thidhi!$A$1:$C$16,3,FALSE)</f>
        <v>పాడ్యమి</v>
      </c>
      <c r="J320" s="8">
        <f>IF(encoded!J320="","",encoded!J320)</f>
        <v>45686.786574074074</v>
      </c>
      <c r="K320" s="8" t="str">
        <f>IF(encoded!K320="","",encoded!K320)</f>
        <v>2025-01-30 17:47</v>
      </c>
      <c r="L320" s="6" t="str">
        <f>IF(encoded!N320="","",VLOOKUP(encoded!N320,nakshatram!$A$1:$C$27,3,FALSE))</f>
        <v>శ్రవణం</v>
      </c>
      <c r="M320" s="8">
        <f>IF(encoded!O320="","",encoded!O320)</f>
        <v>45686.381712962968</v>
      </c>
      <c r="N320" s="8" t="str">
        <f>IF(encoded!P320="","",encoded!P320)</f>
        <v>2025-01-30 08:51</v>
      </c>
      <c r="O320" s="9" t="str">
        <f>encoded!T320</f>
        <v>06:38:00</v>
      </c>
      <c r="P320" s="9" t="str">
        <f>encoded!U320</f>
        <v>17:50:00</v>
      </c>
    </row>
    <row r="321" spans="2:16" ht="23" customHeight="1" x14ac:dyDescent="0.35">
      <c r="B321" s="6" t="str">
        <f>CHOOSE(encoded!E321,"January","February","March","April","May","June","July","August","September","October","November","December")</f>
        <v>January</v>
      </c>
      <c r="C321" s="6" t="str">
        <f>CHOOSE(encoded!F321,"Sunday","Monday","Tuesday","Wednesday","Thursday","Friday","Saturday")</f>
        <v>Friday</v>
      </c>
      <c r="D321" s="6" t="str">
        <f>IF(encoded!B321="","",VLOOKUP(encoded!B321,samvathsaram!$A$1:$D$60,3,FALSE))</f>
        <v>క్రోధి నామ సంవత్సరం</v>
      </c>
      <c r="E321" s="6" t="str">
        <f>VLOOKUP(encoded!C321,ayanam!$A$1:$C$2,3,FALSE)</f>
        <v>ఉత్తరాయణం</v>
      </c>
      <c r="F321" s="6" t="str">
        <f>VLOOKUP(encoded!D321,ruthuvu!$A$1:$C$6,3,FALSE)</f>
        <v>శిశిరఋతువు</v>
      </c>
      <c r="G321" s="6" t="str">
        <f>IF(encoded!G321="","",VLOOKUP(encoded!G321,maasam!$A$1:$C$12,3,FALSE))</f>
        <v>మాఘమాసము</v>
      </c>
      <c r="H321" s="6" t="str">
        <f>VLOOKUP(encoded!H321,paksham!$A$1:$C$2,3,FALSE)</f>
        <v>శుక్లపక్షం</v>
      </c>
      <c r="I321" s="6" t="str">
        <f>VLOOKUP(encoded!I321,thidhi!$A$1:$C$16,3,FALSE)</f>
        <v>విదియ</v>
      </c>
      <c r="J321" s="8">
        <f>IF(encoded!J321="","",encoded!J321)</f>
        <v>45687.742129629631</v>
      </c>
      <c r="K321" s="8" t="str">
        <f>IF(encoded!K321="","",encoded!K321)</f>
        <v>2025-01-31 16:18</v>
      </c>
      <c r="L321" s="6" t="str">
        <f>IF(encoded!N321="","",VLOOKUP(encoded!N321,nakshatram!$A$1:$C$27,3,FALSE))</f>
        <v>ధనిష్ఠ</v>
      </c>
      <c r="M321" s="8">
        <f>IF(encoded!O321="","",encoded!O321)</f>
        <v>45687.36990740741</v>
      </c>
      <c r="N321" s="8" t="str">
        <f>IF(encoded!P321="","",encoded!P321)</f>
        <v>2025-01-31 08:09</v>
      </c>
      <c r="O321" s="9" t="str">
        <f>encoded!T321</f>
        <v>06:38:00</v>
      </c>
      <c r="P321" s="9" t="str">
        <f>encoded!U321</f>
        <v>17:50:00</v>
      </c>
    </row>
    <row r="322" spans="2:16" ht="23" customHeight="1" x14ac:dyDescent="0.35">
      <c r="B322" s="6" t="str">
        <f>CHOOSE(encoded!E322,"January","February","March","April","May","June","July","August","September","October","November","December")</f>
        <v>February</v>
      </c>
      <c r="C322" s="6" t="str">
        <f>CHOOSE(encoded!F322,"Sunday","Monday","Tuesday","Wednesday","Thursday","Friday","Saturday")</f>
        <v>Saturday</v>
      </c>
      <c r="D322" s="6" t="str">
        <f>IF(encoded!B322="","",VLOOKUP(encoded!B322,samvathsaram!$A$1:$D$60,3,FALSE))</f>
        <v>క్రోధి నామ సంవత్సరం</v>
      </c>
      <c r="E322" s="6" t="str">
        <f>VLOOKUP(encoded!C322,ayanam!$A$1:$C$2,3,FALSE)</f>
        <v>ఉత్తరాయణం</v>
      </c>
      <c r="F322" s="6" t="str">
        <f>VLOOKUP(encoded!D322,ruthuvu!$A$1:$C$6,3,FALSE)</f>
        <v>శిశిరఋతువు</v>
      </c>
      <c r="G322" s="6" t="str">
        <f>IF(encoded!G322="","",VLOOKUP(encoded!G322,maasam!$A$1:$C$12,3,FALSE))</f>
        <v>మాఘమాసము</v>
      </c>
      <c r="H322" s="6" t="str">
        <f>VLOOKUP(encoded!H322,paksham!$A$1:$C$2,3,FALSE)</f>
        <v>శుక్లపక్షం</v>
      </c>
      <c r="I322" s="6" t="str">
        <f>VLOOKUP(encoded!I322,thidhi!$A$1:$C$16,3,FALSE)</f>
        <v>తదియ</v>
      </c>
      <c r="J322" s="8">
        <f>IF(encoded!J322="","",encoded!J322)</f>
        <v>45688.680324074077</v>
      </c>
      <c r="K322" s="8" t="str">
        <f>IF(encoded!K322="","",encoded!K322)</f>
        <v>2025-02-01 14:30</v>
      </c>
      <c r="L322" s="6" t="str">
        <f>IF(encoded!N322="","",VLOOKUP(encoded!N322,nakshatram!$A$1:$C$27,3,FALSE))</f>
        <v>శతభిషం</v>
      </c>
      <c r="M322" s="8">
        <f>IF(encoded!O322="","",encoded!O322)</f>
        <v>45688.340740740743</v>
      </c>
      <c r="N322" s="8" t="str">
        <f>IF(encoded!P322="","",encoded!P322)</f>
        <v>2025-02-01 07:06</v>
      </c>
      <c r="O322" s="9" t="str">
        <f>encoded!T322</f>
        <v>06:38:00</v>
      </c>
      <c r="P322" s="9" t="str">
        <f>encoded!U322</f>
        <v>17:50:00</v>
      </c>
    </row>
    <row r="323" spans="2:16" ht="23" customHeight="1" x14ac:dyDescent="0.35">
      <c r="B323" s="6" t="str">
        <f>CHOOSE(encoded!E323,"January","February","March","April","May","June","July","August","September","October","November","December")</f>
        <v>February</v>
      </c>
      <c r="C323" s="6" t="str">
        <f>CHOOSE(encoded!F323,"Sunday","Monday","Tuesday","Wednesday","Thursday","Friday","Saturday")</f>
        <v>Saturday</v>
      </c>
      <c r="D323" s="6" t="str">
        <f>IF(encoded!B323="","",VLOOKUP(encoded!B323,samvathsaram!$A$1:$D$60,3,FALSE))</f>
        <v>క్రోధి నామ సంవత్సరం</v>
      </c>
      <c r="E323" s="6" t="str">
        <f>VLOOKUP(encoded!C323,ayanam!$A$1:$C$2,3,FALSE)</f>
        <v>ఉత్తరాయణం</v>
      </c>
      <c r="F323" s="6" t="str">
        <f>VLOOKUP(encoded!D323,ruthuvu!$A$1:$C$6,3,FALSE)</f>
        <v>శిశిరఋతువు</v>
      </c>
      <c r="G323" s="6" t="str">
        <f>IF(encoded!G323="","",VLOOKUP(encoded!G323,maasam!$A$1:$C$12,3,FALSE))</f>
        <v>మాఘమాసము</v>
      </c>
      <c r="H323" s="6" t="str">
        <f>VLOOKUP(encoded!H323,paksham!$A$1:$C$2,3,FALSE)</f>
        <v>శుక్లపక్షం</v>
      </c>
      <c r="I323" s="6" t="str">
        <f>VLOOKUP(encoded!I323,thidhi!$A$1:$C$16,3,FALSE)</f>
        <v>తదియ</v>
      </c>
      <c r="J323" s="8">
        <f>IF(encoded!J323="","",encoded!J323)</f>
        <v>45688.680324074077</v>
      </c>
      <c r="K323" s="8" t="str">
        <f>IF(encoded!K323="","",encoded!K323)</f>
        <v>2025-02-01 14:30</v>
      </c>
      <c r="L323" s="6" t="str">
        <f>IF(encoded!N323="","",VLOOKUP(encoded!N323,nakshatram!$A$1:$C$27,3,FALSE))</f>
        <v>పూర్వాభాద్ర</v>
      </c>
      <c r="M323" s="8">
        <f>IF(encoded!O323="","",encoded!O323)</f>
        <v>45689.296990740739</v>
      </c>
      <c r="N323" s="8" t="str">
        <f>IF(encoded!P323="","",encoded!P323)</f>
        <v>2025-02-02 05:45</v>
      </c>
      <c r="O323" s="9" t="str">
        <f>encoded!T323</f>
        <v>06:38:00</v>
      </c>
      <c r="P323" s="9" t="str">
        <f>encoded!U323</f>
        <v>17:50:00</v>
      </c>
    </row>
    <row r="324" spans="2:16" ht="23" customHeight="1" x14ac:dyDescent="0.35">
      <c r="B324" s="6" t="str">
        <f>CHOOSE(encoded!E324,"January","February","March","April","May","June","July","August","September","October","November","December")</f>
        <v>February</v>
      </c>
      <c r="C324" s="6" t="str">
        <f>CHOOSE(encoded!F324,"Sunday","Monday","Tuesday","Wednesday","Thursday","Friday","Saturday")</f>
        <v>Sunday</v>
      </c>
      <c r="D324" s="6" t="str">
        <f>IF(encoded!B324="","",VLOOKUP(encoded!B324,samvathsaram!$A$1:$D$60,3,FALSE))</f>
        <v>క్రోధి నామ సంవత్సరం</v>
      </c>
      <c r="E324" s="6" t="str">
        <f>VLOOKUP(encoded!C324,ayanam!$A$1:$C$2,3,FALSE)</f>
        <v>ఉత్తరాయణం</v>
      </c>
      <c r="F324" s="6" t="str">
        <f>VLOOKUP(encoded!D324,ruthuvu!$A$1:$C$6,3,FALSE)</f>
        <v>శిశిరఋతువు</v>
      </c>
      <c r="G324" s="6" t="str">
        <f>IF(encoded!G324="","",VLOOKUP(encoded!G324,maasam!$A$1:$C$12,3,FALSE))</f>
        <v>మాఘమాసము</v>
      </c>
      <c r="H324" s="6" t="str">
        <f>VLOOKUP(encoded!H324,paksham!$A$1:$C$2,3,FALSE)</f>
        <v>శుక్లపక్షం</v>
      </c>
      <c r="I324" s="6" t="str">
        <f>VLOOKUP(encoded!I324,thidhi!$A$1:$C$16,3,FALSE)</f>
        <v>చవితి</v>
      </c>
      <c r="J324" s="8">
        <f>IF(encoded!J324="","",encoded!J324)</f>
        <v>45689.605324074073</v>
      </c>
      <c r="K324" s="8" t="str">
        <f>IF(encoded!K324="","",encoded!K324)</f>
        <v>2025-02-02 12:27</v>
      </c>
      <c r="L324" s="6" t="str">
        <f>IF(encoded!N324="","",VLOOKUP(encoded!N324,nakshatram!$A$1:$C$27,3,FALSE))</f>
        <v>ఉత్తరాభాద్ర</v>
      </c>
      <c r="M324" s="8">
        <f>IF(encoded!O324="","",encoded!O324)</f>
        <v>45690.240740740745</v>
      </c>
      <c r="N324" s="8" t="str">
        <f>IF(encoded!P324="","",encoded!P324)</f>
        <v>2025-02-03 04:14</v>
      </c>
      <c r="O324" s="9" t="str">
        <f>encoded!T324</f>
        <v>06:36:00</v>
      </c>
      <c r="P324" s="9" t="str">
        <f>encoded!U324</f>
        <v>17:51:00</v>
      </c>
    </row>
    <row r="325" spans="2:16" ht="23" customHeight="1" x14ac:dyDescent="0.35">
      <c r="B325" s="6" t="str">
        <f>CHOOSE(encoded!E325,"January","February","March","April","May","June","July","August","September","October","November","December")</f>
        <v>February</v>
      </c>
      <c r="C325" s="6" t="str">
        <f>CHOOSE(encoded!F325,"Sunday","Monday","Tuesday","Wednesday","Thursday","Friday","Saturday")</f>
        <v>Monday</v>
      </c>
      <c r="D325" s="6" t="str">
        <f>IF(encoded!B325="","",VLOOKUP(encoded!B325,samvathsaram!$A$1:$D$60,3,FALSE))</f>
        <v>క్రోధి నామ సంవత్సరం</v>
      </c>
      <c r="E325" s="6" t="str">
        <f>VLOOKUP(encoded!C325,ayanam!$A$1:$C$2,3,FALSE)</f>
        <v>ఉత్తరాయణం</v>
      </c>
      <c r="F325" s="6" t="str">
        <f>VLOOKUP(encoded!D325,ruthuvu!$A$1:$C$6,3,FALSE)</f>
        <v>శిశిరఋతువు</v>
      </c>
      <c r="G325" s="6" t="str">
        <f>IF(encoded!G325="","",VLOOKUP(encoded!G325,maasam!$A$1:$C$12,3,FALSE))</f>
        <v>మాఘమాసము</v>
      </c>
      <c r="H325" s="6" t="str">
        <f>VLOOKUP(encoded!H325,paksham!$A$1:$C$2,3,FALSE)</f>
        <v>శుక్లపక్షం</v>
      </c>
      <c r="I325" s="6" t="str">
        <f>VLOOKUP(encoded!I325,thidhi!$A$1:$C$16,3,FALSE)</f>
        <v>పంచమి</v>
      </c>
      <c r="J325" s="8">
        <f>IF(encoded!J325="","",encoded!J325)</f>
        <v>45690.519907407412</v>
      </c>
      <c r="K325" s="8" t="str">
        <f>IF(encoded!K325="","",encoded!K325)</f>
        <v>2025-02-03 10:13</v>
      </c>
      <c r="L325" s="6" t="str">
        <f>IF(encoded!N325="","",VLOOKUP(encoded!N325,nakshatram!$A$1:$C$27,3,FALSE))</f>
        <v>రేవతి</v>
      </c>
      <c r="M325" s="8">
        <f>IF(encoded!O325="","",encoded!O325)</f>
        <v>45691.177546296298</v>
      </c>
      <c r="N325" s="8" t="str">
        <f>IF(encoded!P325="","",encoded!P325)</f>
        <v>2025-02-04 02:38</v>
      </c>
      <c r="O325" s="9" t="str">
        <f>encoded!T325</f>
        <v>06:36:00</v>
      </c>
      <c r="P325" s="9" t="str">
        <f>encoded!U325</f>
        <v>17:52:00</v>
      </c>
    </row>
    <row r="326" spans="2:16" ht="23" customHeight="1" x14ac:dyDescent="0.35">
      <c r="B326" s="6" t="str">
        <f>CHOOSE(encoded!E326,"January","February","March","April","May","June","July","August","September","October","November","December")</f>
        <v>February</v>
      </c>
      <c r="C326" s="6" t="str">
        <f>CHOOSE(encoded!F326,"Sunday","Monday","Tuesday","Wednesday","Thursday","Friday","Saturday")</f>
        <v>Tuesday</v>
      </c>
      <c r="D326" s="6" t="str">
        <f>IF(encoded!B326="","",VLOOKUP(encoded!B326,samvathsaram!$A$1:$D$60,3,FALSE))</f>
        <v>క్రోధి నామ సంవత్సరం</v>
      </c>
      <c r="E326" s="6" t="str">
        <f>VLOOKUP(encoded!C326,ayanam!$A$1:$C$2,3,FALSE)</f>
        <v>ఉత్తరాయణం</v>
      </c>
      <c r="F326" s="6" t="str">
        <f>VLOOKUP(encoded!D326,ruthuvu!$A$1:$C$6,3,FALSE)</f>
        <v>శిశిరఋతువు</v>
      </c>
      <c r="G326" s="6" t="str">
        <f>IF(encoded!G326="","",VLOOKUP(encoded!G326,maasam!$A$1:$C$12,3,FALSE))</f>
        <v>మాఘమాసము</v>
      </c>
      <c r="H326" s="6" t="str">
        <f>VLOOKUP(encoded!H326,paksham!$A$1:$C$2,3,FALSE)</f>
        <v>శుక్లపక్షం</v>
      </c>
      <c r="I326" s="6" t="str">
        <f>VLOOKUP(encoded!I326,thidhi!$A$1:$C$16,3,FALSE)</f>
        <v>షష్ఠి</v>
      </c>
      <c r="J326" s="8">
        <f>IF(encoded!J326="","",encoded!J326)</f>
        <v>45691.426851851851</v>
      </c>
      <c r="K326" s="8" t="str">
        <f>IF(encoded!K326="","",encoded!K326)</f>
        <v>2025-02-04 07:53</v>
      </c>
      <c r="L326" s="6" t="str">
        <f>IF(encoded!N326="","",VLOOKUP(encoded!N326,nakshatram!$A$1:$C$27,3,FALSE))</f>
        <v>అశ్విని</v>
      </c>
      <c r="M326" s="8">
        <f>IF(encoded!O326="","",encoded!O326)</f>
        <v>45692.110879629632</v>
      </c>
      <c r="N326" s="8" t="str">
        <f>IF(encoded!P326="","",encoded!P326)</f>
        <v>2025-02-05 00:58</v>
      </c>
      <c r="O326" s="9" t="str">
        <f>encoded!T326</f>
        <v>06:36:00</v>
      </c>
      <c r="P326" s="9" t="str">
        <f>encoded!U326</f>
        <v>17:53:00</v>
      </c>
    </row>
    <row r="327" spans="2:16" ht="23" customHeight="1" x14ac:dyDescent="0.35">
      <c r="B327" s="6" t="str">
        <f>CHOOSE(encoded!E327,"January","February","March","April","May","June","July","August","September","October","November","December")</f>
        <v>February</v>
      </c>
      <c r="C327" s="6" t="str">
        <f>CHOOSE(encoded!F327,"Sunday","Monday","Tuesday","Wednesday","Thursday","Friday","Saturday")</f>
        <v>Tuesday</v>
      </c>
      <c r="D327" s="6" t="str">
        <f>IF(encoded!B327="","",VLOOKUP(encoded!B327,samvathsaram!$A$1:$D$60,3,FALSE))</f>
        <v>క్రోధి నామ సంవత్సరం</v>
      </c>
      <c r="E327" s="6" t="str">
        <f>VLOOKUP(encoded!C327,ayanam!$A$1:$C$2,3,FALSE)</f>
        <v>ఉత్తరాయణం</v>
      </c>
      <c r="F327" s="6" t="str">
        <f>VLOOKUP(encoded!D327,ruthuvu!$A$1:$C$6,3,FALSE)</f>
        <v>శిశిరఋతువు</v>
      </c>
      <c r="G327" s="6" t="str">
        <f>IF(encoded!G327="","",VLOOKUP(encoded!G327,maasam!$A$1:$C$12,3,FALSE))</f>
        <v>మాఘమాసము</v>
      </c>
      <c r="H327" s="6" t="str">
        <f>VLOOKUP(encoded!H327,paksham!$A$1:$C$2,3,FALSE)</f>
        <v>శుక్లపక్షం</v>
      </c>
      <c r="I327" s="6" t="str">
        <f>VLOOKUP(encoded!I327,thidhi!$A$1:$C$16,3,FALSE)</f>
        <v>సప్తమి</v>
      </c>
      <c r="J327" s="8">
        <f>IF(encoded!J327="","",encoded!J327)</f>
        <v>45692.329629629632</v>
      </c>
      <c r="K327" s="8" t="str">
        <f>IF(encoded!K327="","",encoded!K327)</f>
        <v>2025-02-05 05:31</v>
      </c>
      <c r="L327" s="6" t="str">
        <f>IF(encoded!N327="","",VLOOKUP(encoded!N327,nakshatram!$A$1:$C$27,3,FALSE))</f>
        <v>అశ్విని</v>
      </c>
      <c r="M327" s="8">
        <f>IF(encoded!O327="","",encoded!O327)</f>
        <v>45692.110879629632</v>
      </c>
      <c r="N327" s="8" t="str">
        <f>IF(encoded!P327="","",encoded!P327)</f>
        <v>2025-02-05 00:58</v>
      </c>
      <c r="O327" s="9" t="str">
        <f>encoded!T327</f>
        <v>06:36:00</v>
      </c>
      <c r="P327" s="9" t="str">
        <f>encoded!U327</f>
        <v>17:53:00</v>
      </c>
    </row>
    <row r="328" spans="2:16" ht="23" customHeight="1" x14ac:dyDescent="0.35">
      <c r="B328" s="6" t="str">
        <f>CHOOSE(encoded!E328,"January","February","March","April","May","June","July","August","September","October","November","December")</f>
        <v>February</v>
      </c>
      <c r="C328" s="6" t="str">
        <f>CHOOSE(encoded!F328,"Sunday","Monday","Tuesday","Wednesday","Thursday","Friday","Saturday")</f>
        <v>Wednesday</v>
      </c>
      <c r="D328" s="6" t="str">
        <f>IF(encoded!B328="","",VLOOKUP(encoded!B328,samvathsaram!$A$1:$D$60,3,FALSE))</f>
        <v>క్రోధి నామ సంవత్సరం</v>
      </c>
      <c r="E328" s="6" t="str">
        <f>VLOOKUP(encoded!C328,ayanam!$A$1:$C$2,3,FALSE)</f>
        <v>ఉత్తరాయణం</v>
      </c>
      <c r="F328" s="6" t="str">
        <f>VLOOKUP(encoded!D328,ruthuvu!$A$1:$C$6,3,FALSE)</f>
        <v>శిశిరఋతువు</v>
      </c>
      <c r="G328" s="6" t="str">
        <f>IF(encoded!G328="","",VLOOKUP(encoded!G328,maasam!$A$1:$C$12,3,FALSE))</f>
        <v>మాఘమాసము</v>
      </c>
      <c r="H328" s="6" t="str">
        <f>VLOOKUP(encoded!H328,paksham!$A$1:$C$2,3,FALSE)</f>
        <v>శుక్లపక్షం</v>
      </c>
      <c r="I328" s="6" t="str">
        <f>VLOOKUP(encoded!I328,thidhi!$A$1:$C$16,3,FALSE)</f>
        <v>అష్టమి</v>
      </c>
      <c r="J328" s="8">
        <f>IF(encoded!J328="","",encoded!J328)</f>
        <v>45693.23101851852</v>
      </c>
      <c r="K328" s="8" t="str">
        <f>IF(encoded!K328="","",encoded!K328)</f>
        <v>2025-02-06 03:13</v>
      </c>
      <c r="L328" s="6" t="str">
        <f>IF(encoded!N328="","",VLOOKUP(encoded!N328,nakshatram!$A$1:$C$27,3,FALSE))</f>
        <v>భరణి</v>
      </c>
      <c r="M328" s="8">
        <f>IF(encoded!O328="","",encoded!O328)</f>
        <v>45693.041435185187</v>
      </c>
      <c r="N328" s="8" t="str">
        <f>IF(encoded!P328="","",encoded!P328)</f>
        <v>2025-02-05 23:20</v>
      </c>
      <c r="O328" s="9" t="str">
        <f>encoded!T328</f>
        <v>06:36:00</v>
      </c>
      <c r="P328" s="9" t="str">
        <f>encoded!U328</f>
        <v>17:53:00</v>
      </c>
    </row>
    <row r="329" spans="2:16" ht="23" customHeight="1" x14ac:dyDescent="0.35">
      <c r="B329" s="6" t="str">
        <f>CHOOSE(encoded!E329,"January","February","March","April","May","June","July","August","September","October","November","December")</f>
        <v>February</v>
      </c>
      <c r="C329" s="6" t="str">
        <f>CHOOSE(encoded!F329,"Sunday","Monday","Tuesday","Wednesday","Thursday","Friday","Saturday")</f>
        <v>Thursday</v>
      </c>
      <c r="D329" s="6" t="str">
        <f>IF(encoded!B329="","",VLOOKUP(encoded!B329,samvathsaram!$A$1:$D$60,3,FALSE))</f>
        <v>క్రోధి నామ సంవత్సరం</v>
      </c>
      <c r="E329" s="6" t="str">
        <f>VLOOKUP(encoded!C329,ayanam!$A$1:$C$2,3,FALSE)</f>
        <v>ఉత్తరాయణం</v>
      </c>
      <c r="F329" s="6" t="str">
        <f>VLOOKUP(encoded!D329,ruthuvu!$A$1:$C$6,3,FALSE)</f>
        <v>శిశిరఋతువు</v>
      </c>
      <c r="G329" s="6" t="str">
        <f>IF(encoded!G329="","",VLOOKUP(encoded!G329,maasam!$A$1:$C$12,3,FALSE))</f>
        <v>మాఘమాసము</v>
      </c>
      <c r="H329" s="6" t="str">
        <f>VLOOKUP(encoded!H329,paksham!$A$1:$C$2,3,FALSE)</f>
        <v>శుక్లపక్షం</v>
      </c>
      <c r="I329" s="6" t="str">
        <f>VLOOKUP(encoded!I329,thidhi!$A$1:$C$16,3,FALSE)</f>
        <v>నవమి</v>
      </c>
      <c r="J329" s="8">
        <f>IF(encoded!J329="","",encoded!J329)</f>
        <v>45694.135185185187</v>
      </c>
      <c r="K329" s="8" t="str">
        <f>IF(encoded!K329="","",encoded!K329)</f>
        <v>2025-02-07 01:03</v>
      </c>
      <c r="L329" s="6" t="str">
        <f>IF(encoded!N329="","",VLOOKUP(encoded!N329,nakshatram!$A$1:$C$27,3,FALSE))</f>
        <v>కృత్తిక</v>
      </c>
      <c r="M329" s="8">
        <f>IF(encoded!O329="","",encoded!O329)</f>
        <v>45693.973379629628</v>
      </c>
      <c r="N329" s="8" t="str">
        <f>IF(encoded!P329="","",encoded!P329)</f>
        <v>2025-02-06 21:51</v>
      </c>
      <c r="O329" s="9" t="str">
        <f>encoded!T329</f>
        <v>06:35:00</v>
      </c>
      <c r="P329" s="9" t="str">
        <f>encoded!U329</f>
        <v>17:53:00</v>
      </c>
    </row>
    <row r="330" spans="2:16" ht="23" customHeight="1" x14ac:dyDescent="0.35">
      <c r="B330" s="6" t="str">
        <f>CHOOSE(encoded!E330,"January","February","March","April","May","June","July","August","September","October","November","December")</f>
        <v>February</v>
      </c>
      <c r="C330" s="6" t="str">
        <f>CHOOSE(encoded!F330,"Sunday","Monday","Tuesday","Wednesday","Thursday","Friday","Saturday")</f>
        <v>Friday</v>
      </c>
      <c r="D330" s="6" t="str">
        <f>IF(encoded!B330="","",VLOOKUP(encoded!B330,samvathsaram!$A$1:$D$60,3,FALSE))</f>
        <v>క్రోధి నామ సంవత్సరం</v>
      </c>
      <c r="E330" s="6" t="str">
        <f>VLOOKUP(encoded!C330,ayanam!$A$1:$C$2,3,FALSE)</f>
        <v>ఉత్తరాయణం</v>
      </c>
      <c r="F330" s="6" t="str">
        <f>VLOOKUP(encoded!D330,ruthuvu!$A$1:$C$6,3,FALSE)</f>
        <v>శిశిరఋతువు</v>
      </c>
      <c r="G330" s="6" t="str">
        <f>IF(encoded!G330="","",VLOOKUP(encoded!G330,maasam!$A$1:$C$12,3,FALSE))</f>
        <v>మాఘమాసము</v>
      </c>
      <c r="H330" s="6" t="str">
        <f>VLOOKUP(encoded!H330,paksham!$A$1:$C$2,3,FALSE)</f>
        <v>శుక్లపక్షం</v>
      </c>
      <c r="I330" s="6" t="str">
        <f>VLOOKUP(encoded!I330,thidhi!$A$1:$C$16,3,FALSE)</f>
        <v>దశమి</v>
      </c>
      <c r="J330" s="8">
        <f>IF(encoded!J330="","",encoded!J330)</f>
        <v>45695.044907407406</v>
      </c>
      <c r="K330" s="8" t="str">
        <f>IF(encoded!K330="","",encoded!K330)</f>
        <v>2025-02-07 23:09</v>
      </c>
      <c r="L330" s="6" t="str">
        <f>IF(encoded!N330="","",VLOOKUP(encoded!N330,nakshatram!$A$1:$C$27,3,FALSE))</f>
        <v>రోహిణి</v>
      </c>
      <c r="M330" s="8">
        <f>IF(encoded!O330="","",encoded!O330)</f>
        <v>45694.911574074074</v>
      </c>
      <c r="N330" s="8" t="str">
        <f>IF(encoded!P330="","",encoded!P330)</f>
        <v>2025-02-07 20:36</v>
      </c>
      <c r="O330" s="9" t="str">
        <f>encoded!T330</f>
        <v>06:35:00</v>
      </c>
      <c r="P330" s="9" t="str">
        <f>encoded!U330</f>
        <v>17:53:00</v>
      </c>
    </row>
    <row r="331" spans="2:16" ht="23" customHeight="1" x14ac:dyDescent="0.35">
      <c r="B331" s="6" t="str">
        <f>CHOOSE(encoded!E331,"January","February","March","April","May","June","July","August","September","October","November","December")</f>
        <v>February</v>
      </c>
      <c r="C331" s="6" t="str">
        <f>CHOOSE(encoded!F331,"Sunday","Monday","Tuesday","Wednesday","Thursday","Friday","Saturday")</f>
        <v>Saturday</v>
      </c>
      <c r="D331" s="6" t="str">
        <f>IF(encoded!B331="","",VLOOKUP(encoded!B331,samvathsaram!$A$1:$D$60,3,FALSE))</f>
        <v>క్రోధి నామ సంవత్సరం</v>
      </c>
      <c r="E331" s="6" t="str">
        <f>VLOOKUP(encoded!C331,ayanam!$A$1:$C$2,3,FALSE)</f>
        <v>ఉత్తరాయణం</v>
      </c>
      <c r="F331" s="6" t="str">
        <f>VLOOKUP(encoded!D331,ruthuvu!$A$1:$C$6,3,FALSE)</f>
        <v>శిశిరఋతువు</v>
      </c>
      <c r="G331" s="6" t="str">
        <f>IF(encoded!G331="","",VLOOKUP(encoded!G331,maasam!$A$1:$C$12,3,FALSE))</f>
        <v>మాఘమాసము</v>
      </c>
      <c r="H331" s="6" t="str">
        <f>VLOOKUP(encoded!H331,paksham!$A$1:$C$2,3,FALSE)</f>
        <v>శుక్లపక్షం</v>
      </c>
      <c r="I331" s="6" t="str">
        <f>VLOOKUP(encoded!I331,thidhi!$A$1:$C$16,3,FALSE)</f>
        <v>ఏకాదశి</v>
      </c>
      <c r="J331" s="8">
        <f>IF(encoded!J331="","",encoded!J331)</f>
        <v>45695.965740740743</v>
      </c>
      <c r="K331" s="8" t="str">
        <f>IF(encoded!K331="","",encoded!K331)</f>
        <v>2025-02-08 21:30</v>
      </c>
      <c r="L331" s="6" t="str">
        <f>IF(encoded!N331="","",VLOOKUP(encoded!N331,nakshatram!$A$1:$C$27,3,FALSE))</f>
        <v>మృగశిర</v>
      </c>
      <c r="M331" s="8">
        <f>IF(encoded!O331="","",encoded!O331)</f>
        <v>45695.859490740739</v>
      </c>
      <c r="N331" s="8" t="str">
        <f>IF(encoded!P331="","",encoded!P331)</f>
        <v>2025-02-08 19:35</v>
      </c>
      <c r="O331" s="9" t="str">
        <f>encoded!T331</f>
        <v>06:35:00</v>
      </c>
      <c r="P331" s="9" t="str">
        <f>encoded!U331</f>
        <v>17:54:00</v>
      </c>
    </row>
    <row r="332" spans="2:16" ht="23" customHeight="1" x14ac:dyDescent="0.35">
      <c r="B332" s="6" t="str">
        <f>CHOOSE(encoded!E332,"January","February","March","April","May","June","July","August","September","October","November","December")</f>
        <v>February</v>
      </c>
      <c r="C332" s="6" t="str">
        <f>CHOOSE(encoded!F332,"Sunday","Monday","Tuesday","Wednesday","Thursday","Friday","Saturday")</f>
        <v>Sunday</v>
      </c>
      <c r="D332" s="6" t="str">
        <f>IF(encoded!B332="","",VLOOKUP(encoded!B332,samvathsaram!$A$1:$D$60,3,FALSE))</f>
        <v>క్రోధి నామ సంవత్సరం</v>
      </c>
      <c r="E332" s="6" t="str">
        <f>VLOOKUP(encoded!C332,ayanam!$A$1:$C$2,3,FALSE)</f>
        <v>ఉత్తరాయణం</v>
      </c>
      <c r="F332" s="6" t="str">
        <f>VLOOKUP(encoded!D332,ruthuvu!$A$1:$C$6,3,FALSE)</f>
        <v>శిశిరఋతువు</v>
      </c>
      <c r="G332" s="6" t="str">
        <f>IF(encoded!G332="","",VLOOKUP(encoded!G332,maasam!$A$1:$C$12,3,FALSE))</f>
        <v>మాఘమాసము</v>
      </c>
      <c r="H332" s="6" t="str">
        <f>VLOOKUP(encoded!H332,paksham!$A$1:$C$2,3,FALSE)</f>
        <v>శుక్లపక్షం</v>
      </c>
      <c r="I332" s="6" t="str">
        <f>VLOOKUP(encoded!I332,thidhi!$A$1:$C$16,3,FALSE)</f>
        <v>ద్వాదశి</v>
      </c>
      <c r="J332" s="8">
        <f>IF(encoded!J332="","",encoded!J332)</f>
        <v>45696.896990740745</v>
      </c>
      <c r="K332" s="8" t="str">
        <f>IF(encoded!K332="","",encoded!K332)</f>
        <v>2025-02-09 20:13</v>
      </c>
      <c r="L332" s="6" t="str">
        <f>IF(encoded!N332="","",VLOOKUP(encoded!N332,nakshatram!$A$1:$C$27,3,FALSE))</f>
        <v>ఆర్ద్ర</v>
      </c>
      <c r="M332" s="8">
        <f>IF(encoded!O332="","",encoded!O332)</f>
        <v>45696.817129629628</v>
      </c>
      <c r="N332" s="8" t="str">
        <f>IF(encoded!P332="","",encoded!P332)</f>
        <v>2025-02-09 18:56</v>
      </c>
      <c r="O332" s="9" t="str">
        <f>encoded!T332</f>
        <v>06:35:00</v>
      </c>
      <c r="P332" s="9" t="str">
        <f>encoded!U332</f>
        <v>17:54:00</v>
      </c>
    </row>
    <row r="333" spans="2:16" ht="23" customHeight="1" x14ac:dyDescent="0.35">
      <c r="B333" s="6" t="str">
        <f>CHOOSE(encoded!E333,"January","February","March","April","May","June","July","August","September","October","November","December")</f>
        <v>February</v>
      </c>
      <c r="C333" s="6" t="str">
        <f>CHOOSE(encoded!F333,"Sunday","Monday","Tuesday","Wednesday","Thursday","Friday","Saturday")</f>
        <v>Monday</v>
      </c>
      <c r="D333" s="6" t="str">
        <f>IF(encoded!B333="","",VLOOKUP(encoded!B333,samvathsaram!$A$1:$D$60,3,FALSE))</f>
        <v>క్రోధి నామ సంవత్సరం</v>
      </c>
      <c r="E333" s="6" t="str">
        <f>VLOOKUP(encoded!C333,ayanam!$A$1:$C$2,3,FALSE)</f>
        <v>ఉత్తరాయణం</v>
      </c>
      <c r="F333" s="6" t="str">
        <f>VLOOKUP(encoded!D333,ruthuvu!$A$1:$C$6,3,FALSE)</f>
        <v>శిశిరఋతువు</v>
      </c>
      <c r="G333" s="6" t="str">
        <f>IF(encoded!G333="","",VLOOKUP(encoded!G333,maasam!$A$1:$C$12,3,FALSE))</f>
        <v>మాఘమాసము</v>
      </c>
      <c r="H333" s="6" t="str">
        <f>VLOOKUP(encoded!H333,paksham!$A$1:$C$2,3,FALSE)</f>
        <v>శుక్లపక్షం</v>
      </c>
      <c r="I333" s="6" t="str">
        <f>VLOOKUP(encoded!I333,thidhi!$A$1:$C$16,3,FALSE)</f>
        <v>త్రయోదశి</v>
      </c>
      <c r="J333" s="8">
        <f>IF(encoded!J333="","",encoded!J333)</f>
        <v>45697.843518518523</v>
      </c>
      <c r="K333" s="8" t="str">
        <f>IF(encoded!K333="","",encoded!K333)</f>
        <v>2025-02-10 19:23</v>
      </c>
      <c r="L333" s="6" t="str">
        <f>IF(encoded!N333="","",VLOOKUP(encoded!N333,nakshatram!$A$1:$C$27,3,FALSE))</f>
        <v>పునర్వసు</v>
      </c>
      <c r="M333" s="8">
        <f>IF(encoded!O333="","",encoded!O333)</f>
        <v>45697.790046296301</v>
      </c>
      <c r="N333" s="8" t="str">
        <f>IF(encoded!P333="","",encoded!P333)</f>
        <v>2025-02-10 18:42</v>
      </c>
      <c r="O333" s="9" t="str">
        <f>encoded!T333</f>
        <v>06:34:00</v>
      </c>
      <c r="P333" s="9" t="str">
        <f>encoded!U333</f>
        <v>17:55:00</v>
      </c>
    </row>
    <row r="334" spans="2:16" ht="23" customHeight="1" x14ac:dyDescent="0.35">
      <c r="B334" s="6" t="str">
        <f>CHOOSE(encoded!E334,"January","February","March","April","May","June","July","August","September","October","November","December")</f>
        <v>February</v>
      </c>
      <c r="C334" s="6" t="str">
        <f>CHOOSE(encoded!F334,"Sunday","Monday","Tuesday","Wednesday","Thursday","Friday","Saturday")</f>
        <v>Tuesday</v>
      </c>
      <c r="D334" s="6" t="str">
        <f>IF(encoded!B334="","",VLOOKUP(encoded!B334,samvathsaram!$A$1:$D$60,3,FALSE))</f>
        <v>క్రోధి నామ సంవత్సరం</v>
      </c>
      <c r="E334" s="6" t="str">
        <f>VLOOKUP(encoded!C334,ayanam!$A$1:$C$2,3,FALSE)</f>
        <v>ఉత్తరాయణం</v>
      </c>
      <c r="F334" s="6" t="str">
        <f>VLOOKUP(encoded!D334,ruthuvu!$A$1:$C$6,3,FALSE)</f>
        <v>శిశిరఋతువు</v>
      </c>
      <c r="G334" s="6" t="str">
        <f>IF(encoded!G334="","",VLOOKUP(encoded!G334,maasam!$A$1:$C$12,3,FALSE))</f>
        <v>మాఘమాసము</v>
      </c>
      <c r="H334" s="6" t="str">
        <f>VLOOKUP(encoded!H334,paksham!$A$1:$C$2,3,FALSE)</f>
        <v>శుక్లపక్షం</v>
      </c>
      <c r="I334" s="6" t="str">
        <f>VLOOKUP(encoded!I334,thidhi!$A$1:$C$16,3,FALSE)</f>
        <v>చతుర్దశి</v>
      </c>
      <c r="J334" s="8">
        <f>IF(encoded!J334="","",encoded!J334)</f>
        <v>45698.808796296296</v>
      </c>
      <c r="K334" s="8" t="str">
        <f>IF(encoded!K334="","",encoded!K334)</f>
        <v>2025-02-11 19:00</v>
      </c>
      <c r="L334" s="6" t="str">
        <f>IF(encoded!N334="","",VLOOKUP(encoded!N334,nakshatram!$A$1:$C$27,3,FALSE))</f>
        <v>పుష్యమి</v>
      </c>
      <c r="M334" s="8">
        <f>IF(encoded!O334="","",encoded!O334)</f>
        <v>45698.780324074076</v>
      </c>
      <c r="N334" s="8" t="str">
        <f>IF(encoded!P334="","",encoded!P334)</f>
        <v>2025-02-11 18:55</v>
      </c>
      <c r="O334" s="9" t="str">
        <f>encoded!T334</f>
        <v>06:34:00</v>
      </c>
      <c r="P334" s="9" t="str">
        <f>encoded!U334</f>
        <v>17:55:00</v>
      </c>
    </row>
    <row r="335" spans="2:16" ht="23" customHeight="1" x14ac:dyDescent="0.35">
      <c r="B335" s="6" t="str">
        <f>CHOOSE(encoded!E335,"January","February","March","April","May","June","July","August","September","October","November","December")</f>
        <v>February</v>
      </c>
      <c r="C335" s="6" t="str">
        <f>CHOOSE(encoded!F335,"Sunday","Monday","Tuesday","Wednesday","Thursday","Friday","Saturday")</f>
        <v>Wednesday</v>
      </c>
      <c r="D335" s="6" t="str">
        <f>IF(encoded!B335="","",VLOOKUP(encoded!B335,samvathsaram!$A$1:$D$60,3,FALSE))</f>
        <v>క్రోధి నామ సంవత్సరం</v>
      </c>
      <c r="E335" s="6" t="str">
        <f>VLOOKUP(encoded!C335,ayanam!$A$1:$C$2,3,FALSE)</f>
        <v>ఉత్తరాయణం</v>
      </c>
      <c r="F335" s="6" t="str">
        <f>VLOOKUP(encoded!D335,ruthuvu!$A$1:$C$6,3,FALSE)</f>
        <v>శిశిరఋతువు</v>
      </c>
      <c r="G335" s="6" t="str">
        <f>IF(encoded!G335="","",VLOOKUP(encoded!G335,maasam!$A$1:$C$12,3,FALSE))</f>
        <v>మాఘమాసము</v>
      </c>
      <c r="H335" s="6" t="str">
        <f>VLOOKUP(encoded!H335,paksham!$A$1:$C$2,3,FALSE)</f>
        <v>శుక్లపక్షం</v>
      </c>
      <c r="I335" s="6" t="str">
        <f>VLOOKUP(encoded!I335,thidhi!$A$1:$C$16,3,FALSE)</f>
        <v>పూర్ణిమ</v>
      </c>
      <c r="J335" s="8">
        <f>IF(encoded!J335="","",encoded!J335)</f>
        <v>45699.792824074073</v>
      </c>
      <c r="K335" s="8" t="str">
        <f>IF(encoded!K335="","",encoded!K335)</f>
        <v>2025-02-12 19:08</v>
      </c>
      <c r="L335" s="6" t="str">
        <f>IF(encoded!N335="","",VLOOKUP(encoded!N335,nakshatram!$A$1:$C$27,3,FALSE))</f>
        <v>ఆశ్రేష</v>
      </c>
      <c r="M335" s="8">
        <f>IF(encoded!O335="","",encoded!O335)</f>
        <v>45699.789351851854</v>
      </c>
      <c r="N335" s="8" t="str">
        <f>IF(encoded!P335="","",encoded!P335)</f>
        <v>2025-02-12 19:39</v>
      </c>
      <c r="O335" s="9" t="str">
        <f>encoded!T335</f>
        <v>06:33:00</v>
      </c>
      <c r="P335" s="9" t="str">
        <f>encoded!U335</f>
        <v>17:56:00</v>
      </c>
    </row>
    <row r="336" spans="2:16" ht="23" customHeight="1" x14ac:dyDescent="0.35">
      <c r="B336" s="6" t="str">
        <f>CHOOSE(encoded!E336,"January","February","March","April","May","June","July","August","September","October","November","December")</f>
        <v>February</v>
      </c>
      <c r="C336" s="6" t="str">
        <f>CHOOSE(encoded!F336,"Sunday","Monday","Tuesday","Wednesday","Thursday","Friday","Saturday")</f>
        <v>Thursday</v>
      </c>
      <c r="D336" s="6" t="str">
        <f>IF(encoded!B336="","",VLOOKUP(encoded!B336,samvathsaram!$A$1:$D$60,3,FALSE))</f>
        <v>క్రోధి నామ సంవత్సరం</v>
      </c>
      <c r="E336" s="6" t="str">
        <f>VLOOKUP(encoded!C336,ayanam!$A$1:$C$2,3,FALSE)</f>
        <v>ఉత్తరాయణం</v>
      </c>
      <c r="F336" s="6" t="str">
        <f>VLOOKUP(encoded!D336,ruthuvu!$A$1:$C$6,3,FALSE)</f>
        <v>శిశిరఋతువు</v>
      </c>
      <c r="G336" s="6" t="str">
        <f>IF(encoded!G336="","",VLOOKUP(encoded!G336,maasam!$A$1:$C$12,3,FALSE))</f>
        <v>మాఘమాసము</v>
      </c>
      <c r="H336" s="6" t="str">
        <f>VLOOKUP(encoded!H336,paksham!$A$1:$C$2,3,FALSE)</f>
        <v>బహుళపక్షం</v>
      </c>
      <c r="I336" s="6" t="str">
        <f>VLOOKUP(encoded!I336,thidhi!$A$1:$C$16,3,FALSE)</f>
        <v>పాడ్యమి</v>
      </c>
      <c r="J336" s="8">
        <f>IF(encoded!J336="","",encoded!J336)</f>
        <v>45700.798379629632</v>
      </c>
      <c r="K336" s="8" t="str">
        <f>IF(encoded!K336="","",encoded!K336)</f>
        <v>2025-02-13 19:47</v>
      </c>
      <c r="L336" s="6" t="str">
        <f>IF(encoded!N336="","",VLOOKUP(encoded!N336,nakshatram!$A$1:$C$27,3,FALSE))</f>
        <v>మఘ</v>
      </c>
      <c r="M336" s="8">
        <f>IF(encoded!O336="","",encoded!O336)</f>
        <v>45700.819907407407</v>
      </c>
      <c r="N336" s="8" t="str">
        <f>IF(encoded!P336="","",encoded!P336)</f>
        <v>2025-02-13 20:52</v>
      </c>
      <c r="O336" s="9" t="str">
        <f>encoded!T336</f>
        <v>06:33:00</v>
      </c>
      <c r="P336" s="9" t="str">
        <f>encoded!U336</f>
        <v>17:56:00</v>
      </c>
    </row>
    <row r="337" spans="2:16" ht="23" customHeight="1" x14ac:dyDescent="0.35">
      <c r="B337" s="6" t="str">
        <f>CHOOSE(encoded!E337,"January","February","March","April","May","June","July","August","September","October","November","December")</f>
        <v>February</v>
      </c>
      <c r="C337" s="6" t="str">
        <f>CHOOSE(encoded!F337,"Sunday","Monday","Tuesday","Wednesday","Thursday","Friday","Saturday")</f>
        <v>Friday</v>
      </c>
      <c r="D337" s="6" t="str">
        <f>IF(encoded!B337="","",VLOOKUP(encoded!B337,samvathsaram!$A$1:$D$60,3,FALSE))</f>
        <v>క్రోధి నామ సంవత్సరం</v>
      </c>
      <c r="E337" s="6" t="str">
        <f>VLOOKUP(encoded!C337,ayanam!$A$1:$C$2,3,FALSE)</f>
        <v>ఉత్తరాయణం</v>
      </c>
      <c r="F337" s="6" t="str">
        <f>VLOOKUP(encoded!D337,ruthuvu!$A$1:$C$6,3,FALSE)</f>
        <v>శిశిరఋతువు</v>
      </c>
      <c r="G337" s="6" t="str">
        <f>IF(encoded!G337="","",VLOOKUP(encoded!G337,maasam!$A$1:$C$12,3,FALSE))</f>
        <v>మాఘమాసము</v>
      </c>
      <c r="H337" s="6" t="str">
        <f>VLOOKUP(encoded!H337,paksham!$A$1:$C$2,3,FALSE)</f>
        <v>బహుళపక్షం</v>
      </c>
      <c r="I337" s="6" t="str">
        <f>VLOOKUP(encoded!I337,thidhi!$A$1:$C$16,3,FALSE)</f>
        <v>విదియ</v>
      </c>
      <c r="J337" s="8">
        <f>IF(encoded!J337="","",encoded!J337)</f>
        <v>45701.825462962966</v>
      </c>
      <c r="K337" s="8" t="str">
        <f>IF(encoded!K337="","",encoded!K337)</f>
        <v>2025-02-14 20:55</v>
      </c>
      <c r="L337" s="6" t="str">
        <f>IF(encoded!N337="","",VLOOKUP(encoded!N337,nakshatram!$A$1:$C$27,3,FALSE))</f>
        <v>పుబ్బ</v>
      </c>
      <c r="M337" s="8">
        <f>IF(encoded!O337="","",encoded!O337)</f>
        <v>45701.87060185185</v>
      </c>
      <c r="N337" s="8" t="str">
        <f>IF(encoded!P337="","",encoded!P337)</f>
        <v>2025-02-14 22:32</v>
      </c>
      <c r="O337" s="9" t="str">
        <f>encoded!T337</f>
        <v>06:32:00</v>
      </c>
      <c r="P337" s="9" t="str">
        <f>encoded!U337</f>
        <v>17:57:00</v>
      </c>
    </row>
    <row r="338" spans="2:16" ht="23" customHeight="1" x14ac:dyDescent="0.35">
      <c r="B338" s="6" t="str">
        <f>CHOOSE(encoded!E338,"January","February","March","April","May","June","July","August","September","October","November","December")</f>
        <v>February</v>
      </c>
      <c r="C338" s="6" t="str">
        <f>CHOOSE(encoded!F338,"Sunday","Monday","Tuesday","Wednesday","Thursday","Friday","Saturday")</f>
        <v>Saturday</v>
      </c>
      <c r="D338" s="6" t="str">
        <f>IF(encoded!B338="","",VLOOKUP(encoded!B338,samvathsaram!$A$1:$D$60,3,FALSE))</f>
        <v>క్రోధి నామ సంవత్సరం</v>
      </c>
      <c r="E338" s="6" t="str">
        <f>VLOOKUP(encoded!C338,ayanam!$A$1:$C$2,3,FALSE)</f>
        <v>ఉత్తరాయణం</v>
      </c>
      <c r="F338" s="6" t="str">
        <f>VLOOKUP(encoded!D338,ruthuvu!$A$1:$C$6,3,FALSE)</f>
        <v>శిశిరఋతువు</v>
      </c>
      <c r="G338" s="6" t="str">
        <f>IF(encoded!G338="","",VLOOKUP(encoded!G338,maasam!$A$1:$C$12,3,FALSE))</f>
        <v>మాఘమాసము</v>
      </c>
      <c r="H338" s="6" t="str">
        <f>VLOOKUP(encoded!H338,paksham!$A$1:$C$2,3,FALSE)</f>
        <v>బహుళపక్షం</v>
      </c>
      <c r="I338" s="6" t="str">
        <f>VLOOKUP(encoded!I338,thidhi!$A$1:$C$16,3,FALSE)</f>
        <v>తదియ</v>
      </c>
      <c r="J338" s="8">
        <f>IF(encoded!J338="","",encoded!J338)</f>
        <v>45702.87268518519</v>
      </c>
      <c r="K338" s="8" t="str">
        <f>IF(encoded!K338="","",encoded!K338)</f>
        <v>2025-02-15 22:28</v>
      </c>
      <c r="L338" s="6" t="str">
        <f>IF(encoded!N338="","",VLOOKUP(encoded!N338,nakshatram!$A$1:$C$27,3,FALSE))</f>
        <v>ఉత్తర</v>
      </c>
      <c r="M338" s="8">
        <f>IF(encoded!O338="","",encoded!O338)</f>
        <v>45702.940046296295</v>
      </c>
      <c r="N338" s="8" t="str">
        <f>IF(encoded!P338="","",encoded!P338)</f>
        <v>2025-02-16 00:38</v>
      </c>
      <c r="O338" s="9" t="str">
        <f>encoded!T338</f>
        <v>06:31:00</v>
      </c>
      <c r="P338" s="9" t="str">
        <f>encoded!U338</f>
        <v>17:56:00</v>
      </c>
    </row>
    <row r="339" spans="2:16" ht="23" customHeight="1" x14ac:dyDescent="0.35">
      <c r="B339" s="6" t="str">
        <f>CHOOSE(encoded!E339,"January","February","March","April","May","June","July","August","September","October","November","December")</f>
        <v>February</v>
      </c>
      <c r="C339" s="6" t="str">
        <f>CHOOSE(encoded!F339,"Sunday","Monday","Tuesday","Wednesday","Thursday","Friday","Saturday")</f>
        <v>Sunday</v>
      </c>
      <c r="D339" s="6" t="str">
        <f>IF(encoded!B339="","",VLOOKUP(encoded!B339,samvathsaram!$A$1:$D$60,3,FALSE))</f>
        <v>క్రోధి నామ సంవత్సరం</v>
      </c>
      <c r="E339" s="6" t="str">
        <f>VLOOKUP(encoded!C339,ayanam!$A$1:$C$2,3,FALSE)</f>
        <v>ఉత్తరాయణం</v>
      </c>
      <c r="F339" s="6" t="str">
        <f>VLOOKUP(encoded!D339,ruthuvu!$A$1:$C$6,3,FALSE)</f>
        <v>శిశిరఋతువు</v>
      </c>
      <c r="G339" s="6" t="str">
        <f>IF(encoded!G339="","",VLOOKUP(encoded!G339,maasam!$A$1:$C$12,3,FALSE))</f>
        <v>మాఘమాసము</v>
      </c>
      <c r="H339" s="6" t="str">
        <f>VLOOKUP(encoded!H339,paksham!$A$1:$C$2,3,FALSE)</f>
        <v>బహుళపక్షం</v>
      </c>
      <c r="I339" s="6" t="str">
        <f>VLOOKUP(encoded!I339,thidhi!$A$1:$C$16,3,FALSE)</f>
        <v>చవితి</v>
      </c>
      <c r="J339" s="8">
        <f>IF(encoded!J339="","",encoded!J339)</f>
        <v>45703.937268518523</v>
      </c>
      <c r="K339" s="8" t="str">
        <f>IF(encoded!K339="","",encoded!K339)</f>
        <v>2025-02-17 00:23</v>
      </c>
      <c r="L339" s="6" t="str">
        <f>IF(encoded!N339="","",VLOOKUP(encoded!N339,nakshatram!$A$1:$C$27,3,FALSE))</f>
        <v>హస్త</v>
      </c>
      <c r="M339" s="8">
        <f>IF(encoded!O339="","",encoded!O339)</f>
        <v>45704.027546296296</v>
      </c>
      <c r="N339" s="8" t="str">
        <f>IF(encoded!P339="","",encoded!P339)</f>
        <v>2025-02-17 03:02</v>
      </c>
      <c r="O339" s="9" t="str">
        <f>encoded!T339</f>
        <v>06:31:00</v>
      </c>
      <c r="P339" s="9" t="str">
        <f>encoded!U339</f>
        <v>17:57:00</v>
      </c>
    </row>
    <row r="340" spans="2:16" ht="23" customHeight="1" x14ac:dyDescent="0.35">
      <c r="B340" s="6" t="str">
        <f>CHOOSE(encoded!E340,"January","February","March","April","May","June","July","August","September","October","November","December")</f>
        <v>February</v>
      </c>
      <c r="C340" s="6" t="str">
        <f>CHOOSE(encoded!F340,"Sunday","Monday","Tuesday","Wednesday","Thursday","Friday","Saturday")</f>
        <v>Monday</v>
      </c>
      <c r="D340" s="6" t="str">
        <f>IF(encoded!B340="","",VLOOKUP(encoded!B340,samvathsaram!$A$1:$D$60,3,FALSE))</f>
        <v>క్రోధి నామ సంవత్సరం</v>
      </c>
      <c r="E340" s="6" t="str">
        <f>VLOOKUP(encoded!C340,ayanam!$A$1:$C$2,3,FALSE)</f>
        <v>ఉత్తరాయణం</v>
      </c>
      <c r="F340" s="6" t="str">
        <f>VLOOKUP(encoded!D340,ruthuvu!$A$1:$C$6,3,FALSE)</f>
        <v>శిశిరఋతువు</v>
      </c>
      <c r="G340" s="6" t="str">
        <f>IF(encoded!G340="","",VLOOKUP(encoded!G340,maasam!$A$1:$C$12,3,FALSE))</f>
        <v>మాఘమాసము</v>
      </c>
      <c r="H340" s="6" t="str">
        <f>VLOOKUP(encoded!H340,paksham!$A$1:$C$2,3,FALSE)</f>
        <v>బహుళపక్షం</v>
      </c>
      <c r="I340" s="6" t="str">
        <f>VLOOKUP(encoded!I340,thidhi!$A$1:$C$16,3,FALSE)</f>
        <v>పంచమి</v>
      </c>
      <c r="J340" s="8">
        <f>IF(encoded!J340="","",encoded!J340)</f>
        <v>45705.017129629632</v>
      </c>
      <c r="K340" s="8" t="str">
        <f>IF(encoded!K340="","",encoded!K340)</f>
        <v>2025-02-18 02:28</v>
      </c>
      <c r="L340" s="6" t="str">
        <f>IF(encoded!N340="","",VLOOKUP(encoded!N340,nakshatram!$A$1:$C$27,3,FALSE))</f>
        <v>చిత్ర</v>
      </c>
      <c r="M340" s="8">
        <f>IF(encoded!O340="","",encoded!O340)</f>
        <v>45705.127546296295</v>
      </c>
      <c r="N340" s="8" t="str">
        <f>IF(encoded!P340="","",encoded!P340)</f>
        <v>2025-02-18 05:35</v>
      </c>
      <c r="O340" s="9" t="str">
        <f>encoded!T340</f>
        <v>06:30:00</v>
      </c>
      <c r="P340" s="9" t="str">
        <f>encoded!U340</f>
        <v>17:57:00</v>
      </c>
    </row>
    <row r="341" spans="2:16" ht="23" customHeight="1" x14ac:dyDescent="0.35">
      <c r="B341" s="6" t="str">
        <f>CHOOSE(encoded!E341,"January","February","March","April","May","June","July","August","September","October","November","December")</f>
        <v>February</v>
      </c>
      <c r="C341" s="6" t="str">
        <f>CHOOSE(encoded!F341,"Sunday","Monday","Tuesday","Wednesday","Thursday","Friday","Saturday")</f>
        <v>Tuesday</v>
      </c>
      <c r="D341" s="6" t="str">
        <f>IF(encoded!B341="","",VLOOKUP(encoded!B341,samvathsaram!$A$1:$D$60,3,FALSE))</f>
        <v>క్రోధి నామ సంవత్సరం</v>
      </c>
      <c r="E341" s="6" t="str">
        <f>VLOOKUP(encoded!C341,ayanam!$A$1:$C$2,3,FALSE)</f>
        <v>ఉత్తరాయణం</v>
      </c>
      <c r="F341" s="6" t="str">
        <f>VLOOKUP(encoded!D341,ruthuvu!$A$1:$C$6,3,FALSE)</f>
        <v>శిశిరఋతువు</v>
      </c>
      <c r="G341" s="6" t="str">
        <f>IF(encoded!G341="","",VLOOKUP(encoded!G341,maasam!$A$1:$C$12,3,FALSE))</f>
        <v>మాఘమాసము</v>
      </c>
      <c r="H341" s="6" t="str">
        <f>VLOOKUP(encoded!H341,paksham!$A$1:$C$2,3,FALSE)</f>
        <v>బహుళపక్షం</v>
      </c>
      <c r="I341" s="6" t="str">
        <f>VLOOKUP(encoded!I341,thidhi!$A$1:$C$16,3,FALSE)</f>
        <v>షష్ఠి</v>
      </c>
      <c r="J341" s="8">
        <f>IF(encoded!J341="","",encoded!J341)</f>
        <v>45706.103935185187</v>
      </c>
      <c r="K341" s="8" t="str">
        <f>IF(encoded!K341="","",encoded!K341)</f>
        <v>2025-02-19 04:34</v>
      </c>
      <c r="L341" s="6" t="str">
        <f>IF(encoded!N341="","",VLOOKUP(encoded!N341,nakshatram!$A$1:$C$27,3,FALSE))</f>
        <v>స్వాతి</v>
      </c>
      <c r="M341" s="8">
        <f>IF(encoded!O341="","",encoded!O341)</f>
        <v>45706.233796296299</v>
      </c>
      <c r="N341" s="8" t="str">
        <f>IF(encoded!P341="","",encoded!P341)</f>
        <v/>
      </c>
      <c r="O341" s="9" t="str">
        <f>encoded!T341</f>
        <v>06:30:00</v>
      </c>
      <c r="P341" s="9" t="str">
        <f>encoded!U341</f>
        <v>17:57:00</v>
      </c>
    </row>
    <row r="342" spans="2:16" ht="23" customHeight="1" x14ac:dyDescent="0.35">
      <c r="B342" s="6" t="str">
        <f>CHOOSE(encoded!E342,"January","February","March","April","May","June","July","August","September","October","November","December")</f>
        <v>February</v>
      </c>
      <c r="C342" s="6" t="str">
        <f>CHOOSE(encoded!F342,"Sunday","Monday","Tuesday","Wednesday","Thursday","Friday","Saturday")</f>
        <v>Wednesday</v>
      </c>
      <c r="D342" s="6" t="str">
        <f>IF(encoded!B342="","",VLOOKUP(encoded!B342,samvathsaram!$A$1:$D$60,3,FALSE))</f>
        <v>క్రోధి నామ సంవత్సరం</v>
      </c>
      <c r="E342" s="6" t="str">
        <f>VLOOKUP(encoded!C342,ayanam!$A$1:$C$2,3,FALSE)</f>
        <v>ఉత్తరాయణం</v>
      </c>
      <c r="F342" s="6" t="str">
        <f>VLOOKUP(encoded!D342,ruthuvu!$A$1:$C$6,3,FALSE)</f>
        <v>శిశిరఋతువు</v>
      </c>
      <c r="G342" s="6" t="str">
        <f>IF(encoded!G342="","",VLOOKUP(encoded!G342,maasam!$A$1:$C$12,3,FALSE))</f>
        <v>మాఘమాసము</v>
      </c>
      <c r="H342" s="6" t="str">
        <f>VLOOKUP(encoded!H342,paksham!$A$1:$C$2,3,FALSE)</f>
        <v>బహుళపక్షం</v>
      </c>
      <c r="I342" s="6" t="str">
        <f>VLOOKUP(encoded!I342,thidhi!$A$1:$C$16,3,FALSE)</f>
        <v>సప్తమి</v>
      </c>
      <c r="J342" s="8">
        <f>IF(encoded!J342="","",encoded!J342)</f>
        <v>45707.191435185188</v>
      </c>
      <c r="K342" s="8" t="str">
        <f>IF(encoded!K342="","",encoded!K342)</f>
        <v/>
      </c>
      <c r="L342" s="6" t="str">
        <f>IF(encoded!N342="","",VLOOKUP(encoded!N342,nakshatram!$A$1:$C$27,3,FALSE))</f>
        <v>స్వాతి</v>
      </c>
      <c r="M342" s="8" t="str">
        <f>IF(encoded!O342="","",encoded!O342)</f>
        <v/>
      </c>
      <c r="N342" s="8" t="str">
        <f>IF(encoded!P342="","",encoded!P342)</f>
        <v>2025-02-19 08:13</v>
      </c>
      <c r="O342" s="9" t="str">
        <f>encoded!T342</f>
        <v>06:29:00</v>
      </c>
      <c r="P342" s="9" t="str">
        <f>encoded!U342</f>
        <v>17:58:00</v>
      </c>
    </row>
    <row r="343" spans="2:16" ht="23" customHeight="1" x14ac:dyDescent="0.35">
      <c r="B343" s="6" t="str">
        <f>CHOOSE(encoded!E343,"January","February","March","April","May","June","July","August","September","October","November","December")</f>
        <v>February</v>
      </c>
      <c r="C343" s="6" t="str">
        <f>CHOOSE(encoded!F343,"Sunday","Monday","Tuesday","Wednesday","Thursday","Friday","Saturday")</f>
        <v>Thursday</v>
      </c>
      <c r="D343" s="6" t="str">
        <f>IF(encoded!B343="","",VLOOKUP(encoded!B343,samvathsaram!$A$1:$D$60,3,FALSE))</f>
        <v>క్రోధి నామ సంవత్సరం</v>
      </c>
      <c r="E343" s="6" t="str">
        <f>VLOOKUP(encoded!C343,ayanam!$A$1:$C$2,3,FALSE)</f>
        <v>ఉత్తరాయణం</v>
      </c>
      <c r="F343" s="6" t="str">
        <f>VLOOKUP(encoded!D343,ruthuvu!$A$1:$C$6,3,FALSE)</f>
        <v>శిశిరఋతువు</v>
      </c>
      <c r="G343" s="6" t="str">
        <f>IF(encoded!G343="","",VLOOKUP(encoded!G343,maasam!$A$1:$C$12,3,FALSE))</f>
        <v>మాఘమాసము</v>
      </c>
      <c r="H343" s="6" t="str">
        <f>VLOOKUP(encoded!H343,paksham!$A$1:$C$2,3,FALSE)</f>
        <v>బహుళపక్షం</v>
      </c>
      <c r="I343" s="6" t="str">
        <f>VLOOKUP(encoded!I343,thidhi!$A$1:$C$16,3,FALSE)</f>
        <v>సప్తమి</v>
      </c>
      <c r="J343" s="8" t="str">
        <f>IF(encoded!J343="","",encoded!J343)</f>
        <v/>
      </c>
      <c r="K343" s="8" t="str">
        <f>IF(encoded!K343="","",encoded!K343)</f>
        <v>2025-02-20 06:39</v>
      </c>
      <c r="L343" s="6" t="str">
        <f>IF(encoded!N343="","",VLOOKUP(encoded!N343,nakshatram!$A$1:$C$27,3,FALSE))</f>
        <v>విశాఖ</v>
      </c>
      <c r="M343" s="8">
        <f>IF(encoded!O343="","",encoded!O343)</f>
        <v>45707.343518518523</v>
      </c>
      <c r="N343" s="8" t="str">
        <f>IF(encoded!P343="","",encoded!P343)</f>
        <v>2025-02-20 10:39</v>
      </c>
      <c r="O343" s="9" t="str">
        <f>encoded!T343</f>
        <v>06:29:00</v>
      </c>
      <c r="P343" s="9" t="str">
        <f>encoded!U343</f>
        <v>17:59:00</v>
      </c>
    </row>
    <row r="344" spans="2:16" ht="23" customHeight="1" x14ac:dyDescent="0.35">
      <c r="B344" s="6" t="str">
        <f>CHOOSE(encoded!E344,"January","February","March","April","May","June","July","August","September","October","November","December")</f>
        <v>February</v>
      </c>
      <c r="C344" s="6" t="str">
        <f>CHOOSE(encoded!F344,"Sunday","Monday","Tuesday","Wednesday","Thursday","Friday","Saturday")</f>
        <v>Friday</v>
      </c>
      <c r="D344" s="6" t="str">
        <f>IF(encoded!B344="","",VLOOKUP(encoded!B344,samvathsaram!$A$1:$D$60,3,FALSE))</f>
        <v>క్రోధి నామ సంవత్సరం</v>
      </c>
      <c r="E344" s="6" t="str">
        <f>VLOOKUP(encoded!C344,ayanam!$A$1:$C$2,3,FALSE)</f>
        <v>ఉత్తరాయణం</v>
      </c>
      <c r="F344" s="6" t="str">
        <f>VLOOKUP(encoded!D344,ruthuvu!$A$1:$C$6,3,FALSE)</f>
        <v>శిశిరఋతువు</v>
      </c>
      <c r="G344" s="6" t="str">
        <f>IF(encoded!G344="","",VLOOKUP(encoded!G344,maasam!$A$1:$C$12,3,FALSE))</f>
        <v>మాఘమాసము</v>
      </c>
      <c r="H344" s="6" t="str">
        <f>VLOOKUP(encoded!H344,paksham!$A$1:$C$2,3,FALSE)</f>
        <v>బహుళపక్షం</v>
      </c>
      <c r="I344" s="6" t="str">
        <f>VLOOKUP(encoded!I344,thidhi!$A$1:$C$16,3,FALSE)</f>
        <v>అష్టమి</v>
      </c>
      <c r="J344" s="8">
        <f>IF(encoded!J344="","",encoded!J344)</f>
        <v>45708.278240740743</v>
      </c>
      <c r="K344" s="8" t="str">
        <f>IF(encoded!K344="","",encoded!K344)</f>
        <v>2025-02-21 08:20</v>
      </c>
      <c r="L344" s="6" t="str">
        <f>IF(encoded!N344="","",VLOOKUP(encoded!N344,nakshatram!$A$1:$C$27,3,FALSE))</f>
        <v>అనూరాధ</v>
      </c>
      <c r="M344" s="8">
        <f>IF(encoded!O344="","",encoded!O344)</f>
        <v>45708.444907407407</v>
      </c>
      <c r="N344" s="8" t="str">
        <f>IF(encoded!P344="","",encoded!P344)</f>
        <v>2025-02-21 12:46</v>
      </c>
      <c r="O344" s="9" t="str">
        <f>encoded!T344</f>
        <v>06:28:00</v>
      </c>
      <c r="P344" s="9" t="str">
        <f>encoded!U344</f>
        <v>17:59:00</v>
      </c>
    </row>
    <row r="345" spans="2:16" ht="23" customHeight="1" x14ac:dyDescent="0.35">
      <c r="B345" s="6" t="str">
        <f>CHOOSE(encoded!E345,"January","February","March","April","May","June","July","August","September","October","November","December")</f>
        <v>February</v>
      </c>
      <c r="C345" s="6" t="str">
        <f>CHOOSE(encoded!F345,"Sunday","Monday","Tuesday","Wednesday","Thursday","Friday","Saturday")</f>
        <v>Saturday</v>
      </c>
      <c r="D345" s="6" t="str">
        <f>IF(encoded!B345="","",VLOOKUP(encoded!B345,samvathsaram!$A$1:$D$60,3,FALSE))</f>
        <v>క్రోధి నామ సంవత్సరం</v>
      </c>
      <c r="E345" s="6" t="str">
        <f>VLOOKUP(encoded!C345,ayanam!$A$1:$C$2,3,FALSE)</f>
        <v>ఉత్తరాయణం</v>
      </c>
      <c r="F345" s="6" t="str">
        <f>VLOOKUP(encoded!D345,ruthuvu!$A$1:$C$6,3,FALSE)</f>
        <v>శిశిరఋతువు</v>
      </c>
      <c r="G345" s="6" t="str">
        <f>IF(encoded!G345="","",VLOOKUP(encoded!G345,maasam!$A$1:$C$12,3,FALSE))</f>
        <v>మాఘమాసము</v>
      </c>
      <c r="H345" s="6" t="str">
        <f>VLOOKUP(encoded!H345,paksham!$A$1:$C$2,3,FALSE)</f>
        <v>బహుళపక్షం</v>
      </c>
      <c r="I345" s="6" t="str">
        <f>VLOOKUP(encoded!I345,thidhi!$A$1:$C$16,3,FALSE)</f>
        <v>నవమి</v>
      </c>
      <c r="J345" s="8">
        <f>IF(encoded!J345="","",encoded!J345)</f>
        <v>45709.348379629628</v>
      </c>
      <c r="K345" s="8" t="str">
        <f>IF(encoded!K345="","",encoded!K345)</f>
        <v>2025-02-22 09:38</v>
      </c>
      <c r="L345" s="6" t="str">
        <f>IF(encoded!N345="","",VLOOKUP(encoded!N345,nakshatram!$A$1:$C$27,3,FALSE))</f>
        <v>జ్యేష్ఠ</v>
      </c>
      <c r="M345" s="8">
        <f>IF(encoded!O345="","",encoded!O345)</f>
        <v>45709.533101851855</v>
      </c>
      <c r="N345" s="8" t="str">
        <f>IF(encoded!P345="","",encoded!P345)</f>
        <v>2025-02-22 14:30</v>
      </c>
      <c r="O345" s="9" t="str">
        <f>encoded!T345</f>
        <v>06:28:00</v>
      </c>
      <c r="P345" s="9" t="str">
        <f>encoded!U345</f>
        <v>18:00:00</v>
      </c>
    </row>
    <row r="346" spans="2:16" ht="23" customHeight="1" x14ac:dyDescent="0.35">
      <c r="B346" s="6" t="str">
        <f>CHOOSE(encoded!E346,"January","February","March","April","May","June","July","August","September","October","November","December")</f>
        <v>February</v>
      </c>
      <c r="C346" s="6" t="str">
        <f>CHOOSE(encoded!F346,"Sunday","Monday","Tuesday","Wednesday","Thursday","Friday","Saturday")</f>
        <v>Sunday</v>
      </c>
      <c r="D346" s="6" t="str">
        <f>IF(encoded!B346="","",VLOOKUP(encoded!B346,samvathsaram!$A$1:$D$60,3,FALSE))</f>
        <v>క్రోధి నామ సంవత్సరం</v>
      </c>
      <c r="E346" s="6" t="str">
        <f>VLOOKUP(encoded!C346,ayanam!$A$1:$C$2,3,FALSE)</f>
        <v>ఉత్తరాయణం</v>
      </c>
      <c r="F346" s="6" t="str">
        <f>VLOOKUP(encoded!D346,ruthuvu!$A$1:$C$6,3,FALSE)</f>
        <v>శిశిరఋతువు</v>
      </c>
      <c r="G346" s="6" t="str">
        <f>IF(encoded!G346="","",VLOOKUP(encoded!G346,maasam!$A$1:$C$12,3,FALSE))</f>
        <v>మాఘమాసము</v>
      </c>
      <c r="H346" s="6" t="str">
        <f>VLOOKUP(encoded!H346,paksham!$A$1:$C$2,3,FALSE)</f>
        <v>బహుళపక్షం</v>
      </c>
      <c r="I346" s="6" t="str">
        <f>VLOOKUP(encoded!I346,thidhi!$A$1:$C$16,3,FALSE)</f>
        <v>దశమి</v>
      </c>
      <c r="J346" s="8">
        <f>IF(encoded!J346="","",encoded!J346)</f>
        <v>45710.402546296296</v>
      </c>
      <c r="K346" s="8" t="str">
        <f>IF(encoded!K346="","",encoded!K346)</f>
        <v>2025-02-23 10:27</v>
      </c>
      <c r="L346" s="6" t="str">
        <f>IF(encoded!N346="","",VLOOKUP(encoded!N346,nakshatram!$A$1:$C$27,3,FALSE))</f>
        <v>మూల</v>
      </c>
      <c r="M346" s="8">
        <f>IF(encoded!O346="","",encoded!O346)</f>
        <v>45710.605324074073</v>
      </c>
      <c r="N346" s="8" t="str">
        <f>IF(encoded!P346="","",encoded!P346)</f>
        <v>2025-02-23 15:46</v>
      </c>
      <c r="O346" s="9" t="str">
        <f>encoded!T346</f>
        <v>06:27:00</v>
      </c>
      <c r="P346" s="9" t="str">
        <f>encoded!U346</f>
        <v>18:00:00</v>
      </c>
    </row>
    <row r="347" spans="2:16" ht="23" customHeight="1" x14ac:dyDescent="0.35">
      <c r="B347" s="6" t="str">
        <f>CHOOSE(encoded!E347,"January","February","March","April","May","June","July","August","September","October","November","December")</f>
        <v>February</v>
      </c>
      <c r="C347" s="6" t="str">
        <f>CHOOSE(encoded!F347,"Sunday","Monday","Tuesday","Wednesday","Thursday","Friday","Saturday")</f>
        <v>Monday</v>
      </c>
      <c r="D347" s="6" t="str">
        <f>IF(encoded!B347="","",VLOOKUP(encoded!B347,samvathsaram!$A$1:$D$60,3,FALSE))</f>
        <v>క్రోధి నామ సంవత్సరం</v>
      </c>
      <c r="E347" s="6" t="str">
        <f>VLOOKUP(encoded!C347,ayanam!$A$1:$C$2,3,FALSE)</f>
        <v>ఉత్తరాయణం</v>
      </c>
      <c r="F347" s="6" t="str">
        <f>VLOOKUP(encoded!D347,ruthuvu!$A$1:$C$6,3,FALSE)</f>
        <v>శిశిరఋతువు</v>
      </c>
      <c r="G347" s="6" t="str">
        <f>IF(encoded!G347="","",VLOOKUP(encoded!G347,maasam!$A$1:$C$12,3,FALSE))</f>
        <v>మాఘమాసము</v>
      </c>
      <c r="H347" s="6" t="str">
        <f>VLOOKUP(encoded!H347,paksham!$A$1:$C$2,3,FALSE)</f>
        <v>బహుళపక్షం</v>
      </c>
      <c r="I347" s="6" t="str">
        <f>VLOOKUP(encoded!I347,thidhi!$A$1:$C$16,3,FALSE)</f>
        <v>ఏకాదశి</v>
      </c>
      <c r="J347" s="8">
        <f>IF(encoded!J347="","",encoded!J347)</f>
        <v>45711.436574074076</v>
      </c>
      <c r="K347" s="8" t="str">
        <f>IF(encoded!K347="","",encoded!K347)</f>
        <v>2025-02-24 10:44</v>
      </c>
      <c r="L347" s="6" t="str">
        <f>IF(encoded!N347="","",VLOOKUP(encoded!N347,nakshatram!$A$1:$C$27,3,FALSE))</f>
        <v>పూర్వాషాఢ</v>
      </c>
      <c r="M347" s="8">
        <f>IF(encoded!O347="","",encoded!O347)</f>
        <v>45711.658101851855</v>
      </c>
      <c r="N347" s="8" t="str">
        <f>IF(encoded!P347="","",encoded!P347)</f>
        <v>2025-02-24 16:31</v>
      </c>
      <c r="O347" s="9" t="str">
        <f>encoded!T347</f>
        <v>06:26:00</v>
      </c>
      <c r="P347" s="9" t="str">
        <f>encoded!U347</f>
        <v>18:01:00</v>
      </c>
    </row>
    <row r="348" spans="2:16" ht="23" customHeight="1" x14ac:dyDescent="0.35">
      <c r="B348" s="6" t="str">
        <f>CHOOSE(encoded!E348,"January","February","March","April","May","June","July","August","September","October","November","December")</f>
        <v>February</v>
      </c>
      <c r="C348" s="6" t="str">
        <f>CHOOSE(encoded!F348,"Sunday","Monday","Tuesday","Wednesday","Thursday","Friday","Saturday")</f>
        <v>Tuesday</v>
      </c>
      <c r="D348" s="6" t="str">
        <f>IF(encoded!B348="","",VLOOKUP(encoded!B348,samvathsaram!$A$1:$D$60,3,FALSE))</f>
        <v>క్రోధి నామ సంవత్సరం</v>
      </c>
      <c r="E348" s="6" t="str">
        <f>VLOOKUP(encoded!C348,ayanam!$A$1:$C$2,3,FALSE)</f>
        <v>ఉత్తరాయణం</v>
      </c>
      <c r="F348" s="6" t="str">
        <f>VLOOKUP(encoded!D348,ruthuvu!$A$1:$C$6,3,FALSE)</f>
        <v>శిశిరఋతువు</v>
      </c>
      <c r="G348" s="6" t="str">
        <f>IF(encoded!G348="","",VLOOKUP(encoded!G348,maasam!$A$1:$C$12,3,FALSE))</f>
        <v>మాఘమాసము</v>
      </c>
      <c r="H348" s="6" t="str">
        <f>VLOOKUP(encoded!H348,paksham!$A$1:$C$2,3,FALSE)</f>
        <v>బహుళపక్షం</v>
      </c>
      <c r="I348" s="6" t="str">
        <f>VLOOKUP(encoded!I348,thidhi!$A$1:$C$16,3,FALSE)</f>
        <v>ద్వాదశి</v>
      </c>
      <c r="J348" s="8">
        <f>IF(encoded!J348="","",encoded!J348)</f>
        <v>45712.448379629634</v>
      </c>
      <c r="K348" s="8" t="str">
        <f>IF(encoded!K348="","",encoded!K348)</f>
        <v>2025-02-25 10:32</v>
      </c>
      <c r="L348" s="6" t="str">
        <f>IF(encoded!N348="","",VLOOKUP(encoded!N348,nakshatram!$A$1:$C$27,3,FALSE))</f>
        <v>ఉత్తరాషాఢ</v>
      </c>
      <c r="M348" s="8">
        <f>IF(encoded!O348="","",encoded!O348)</f>
        <v>45712.689351851855</v>
      </c>
      <c r="N348" s="8" t="str">
        <f>IF(encoded!P348="","",encoded!P348)</f>
        <v>2025-02-25 16:47</v>
      </c>
      <c r="O348" s="9" t="str">
        <f>encoded!T348</f>
        <v>06:26:00</v>
      </c>
      <c r="P348" s="9" t="str">
        <f>encoded!U348</f>
        <v>18:01:00</v>
      </c>
    </row>
    <row r="349" spans="2:16" ht="23" customHeight="1" x14ac:dyDescent="0.35">
      <c r="B349" s="6" t="str">
        <f>CHOOSE(encoded!E349,"January","February","March","April","May","June","July","August","September","October","November","December")</f>
        <v>February</v>
      </c>
      <c r="C349" s="6" t="str">
        <f>CHOOSE(encoded!F349,"Sunday","Monday","Tuesday","Wednesday","Thursday","Friday","Saturday")</f>
        <v>Wednesday</v>
      </c>
      <c r="D349" s="6" t="str">
        <f>IF(encoded!B349="","",VLOOKUP(encoded!B349,samvathsaram!$A$1:$D$60,3,FALSE))</f>
        <v>క్రోధి నామ సంవత్సరం</v>
      </c>
      <c r="E349" s="6" t="str">
        <f>VLOOKUP(encoded!C349,ayanam!$A$1:$C$2,3,FALSE)</f>
        <v>ఉత్తరాయణం</v>
      </c>
      <c r="F349" s="6" t="str">
        <f>VLOOKUP(encoded!D349,ruthuvu!$A$1:$C$6,3,FALSE)</f>
        <v>శిశిరఋతువు</v>
      </c>
      <c r="G349" s="6" t="str">
        <f>IF(encoded!G349="","",VLOOKUP(encoded!G349,maasam!$A$1:$C$12,3,FALSE))</f>
        <v>మాఘమాసము</v>
      </c>
      <c r="H349" s="6" t="str">
        <f>VLOOKUP(encoded!H349,paksham!$A$1:$C$2,3,FALSE)</f>
        <v>బహుళపక్షం</v>
      </c>
      <c r="I349" s="6" t="str">
        <f>VLOOKUP(encoded!I349,thidhi!$A$1:$C$16,3,FALSE)</f>
        <v>త్రయోదశి</v>
      </c>
      <c r="J349" s="8">
        <f>IF(encoded!J349="","",encoded!J349)</f>
        <v>45713.440046296295</v>
      </c>
      <c r="K349" s="8" t="str">
        <f>IF(encoded!K349="","",encoded!K349)</f>
        <v>2025-02-26 09:46</v>
      </c>
      <c r="L349" s="6" t="str">
        <f>IF(encoded!N349="","",VLOOKUP(encoded!N349,nakshatram!$A$1:$C$27,3,FALSE))</f>
        <v>శ్రవణం</v>
      </c>
      <c r="M349" s="8">
        <f>IF(encoded!O349="","",encoded!O349)</f>
        <v>45713.700462962966</v>
      </c>
      <c r="N349" s="8" t="str">
        <f>IF(encoded!P349="","",encoded!P349)</f>
        <v>2025-02-26 16:34</v>
      </c>
      <c r="O349" s="9" t="str">
        <f>encoded!T349</f>
        <v>06:26:00</v>
      </c>
      <c r="P349" s="9" t="str">
        <f>encoded!U349</f>
        <v>18:01:00</v>
      </c>
    </row>
    <row r="350" spans="2:16" ht="23" customHeight="1" x14ac:dyDescent="0.35">
      <c r="B350" s="6" t="str">
        <f>CHOOSE(encoded!E350,"January","February","March","April","May","June","July","August","September","October","November","December")</f>
        <v>February</v>
      </c>
      <c r="C350" s="6" t="str">
        <f>CHOOSE(encoded!F350,"Sunday","Monday","Tuesday","Wednesday","Thursday","Friday","Saturday")</f>
        <v>Thursday</v>
      </c>
      <c r="D350" s="6" t="str">
        <f>IF(encoded!B350="","",VLOOKUP(encoded!B350,samvathsaram!$A$1:$D$60,3,FALSE))</f>
        <v>క్రోధి నామ సంవత్సరం</v>
      </c>
      <c r="E350" s="6" t="str">
        <f>VLOOKUP(encoded!C350,ayanam!$A$1:$C$2,3,FALSE)</f>
        <v>ఉత్తరాయణం</v>
      </c>
      <c r="F350" s="6" t="str">
        <f>VLOOKUP(encoded!D350,ruthuvu!$A$1:$C$6,3,FALSE)</f>
        <v>శిశిరఋతువు</v>
      </c>
      <c r="G350" s="6" t="str">
        <f>IF(encoded!G350="","",VLOOKUP(encoded!G350,maasam!$A$1:$C$12,3,FALSE))</f>
        <v>మాఘమాసము</v>
      </c>
      <c r="H350" s="6" t="str">
        <f>VLOOKUP(encoded!H350,paksham!$A$1:$C$2,3,FALSE)</f>
        <v>బహుళపక్షం</v>
      </c>
      <c r="I350" s="6" t="str">
        <f>VLOOKUP(encoded!I350,thidhi!$A$1:$C$16,3,FALSE)</f>
        <v>చతుర్దశి</v>
      </c>
      <c r="J350" s="8">
        <f>IF(encoded!J350="","",encoded!J350)</f>
        <v>45714.408101851855</v>
      </c>
      <c r="K350" s="8" t="str">
        <f>IF(encoded!K350="","",encoded!K350)</f>
        <v>2025-02-27 08:41</v>
      </c>
      <c r="L350" s="6" t="str">
        <f>IF(encoded!N350="","",VLOOKUP(encoded!N350,nakshatram!$A$1:$C$27,3,FALSE))</f>
        <v>ధనిష్ఠ</v>
      </c>
      <c r="M350" s="8">
        <f>IF(encoded!O350="","",encoded!O350)</f>
        <v>45714.691435185188</v>
      </c>
      <c r="N350" s="8" t="str">
        <f>IF(encoded!P350="","",encoded!P350)</f>
        <v>2025-02-27 16:00</v>
      </c>
      <c r="O350" s="9" t="str">
        <f>encoded!T350</f>
        <v>06:24:00</v>
      </c>
      <c r="P350" s="9" t="str">
        <f>encoded!U350</f>
        <v>18:01:00</v>
      </c>
    </row>
    <row r="351" spans="2:16" ht="23" customHeight="1" x14ac:dyDescent="0.35">
      <c r="B351" s="6" t="str">
        <f>CHOOSE(encoded!E351,"January","February","March","April","May","June","July","August","September","October","November","December")</f>
        <v>February</v>
      </c>
      <c r="C351" s="6" t="str">
        <f>CHOOSE(encoded!F351,"Sunday","Monday","Tuesday","Wednesday","Thursday","Friday","Saturday")</f>
        <v>Friday</v>
      </c>
      <c r="D351" s="6" t="str">
        <f>IF(encoded!B351="","",VLOOKUP(encoded!B351,samvathsaram!$A$1:$D$60,3,FALSE))</f>
        <v>క్రోధి నామ సంవత్సరం</v>
      </c>
      <c r="E351" s="6" t="str">
        <f>VLOOKUP(encoded!C351,ayanam!$A$1:$C$2,3,FALSE)</f>
        <v>ఉత్తరాయణం</v>
      </c>
      <c r="F351" s="6" t="str">
        <f>VLOOKUP(encoded!D351,ruthuvu!$A$1:$C$6,3,FALSE)</f>
        <v>శిశిరఋతువు</v>
      </c>
      <c r="G351" s="6" t="str">
        <f>IF(encoded!G351="","",VLOOKUP(encoded!G351,maasam!$A$1:$C$12,3,FALSE))</f>
        <v>మాఘమాసము</v>
      </c>
      <c r="H351" s="6" t="str">
        <f>VLOOKUP(encoded!H351,paksham!$A$1:$C$2,3,FALSE)</f>
        <v>బహుళపక్షం</v>
      </c>
      <c r="I351" s="6" t="str">
        <f>VLOOKUP(encoded!I351,thidhi!$A$1:$C$16,3,FALSE)</f>
        <v>అమావాస్య</v>
      </c>
      <c r="J351" s="8">
        <f>IF(encoded!J351="","",encoded!J351)</f>
        <v>45715.362962962965</v>
      </c>
      <c r="K351" s="8" t="str">
        <f>IF(encoded!K351="","",encoded!K351)</f>
        <v>2025-02-28 07:06</v>
      </c>
      <c r="L351" s="6" t="str">
        <f>IF(encoded!N351="","",VLOOKUP(encoded!N351,nakshatram!$A$1:$C$27,3,FALSE))</f>
        <v>శతభిషం</v>
      </c>
      <c r="M351" s="8">
        <f>IF(encoded!O351="","",encoded!O351)</f>
        <v>45715.667824074073</v>
      </c>
      <c r="N351" s="8" t="str">
        <f>IF(encoded!P351="","",encoded!P351)</f>
        <v>2025-02-28 15:05</v>
      </c>
      <c r="O351" s="9" t="str">
        <f>encoded!T351</f>
        <v>06:24:00</v>
      </c>
      <c r="P351" s="9" t="str">
        <f>encoded!U351</f>
        <v>18:01:00</v>
      </c>
    </row>
    <row r="352" spans="2:16" ht="23" customHeight="1" x14ac:dyDescent="0.35">
      <c r="B352" s="6" t="str">
        <f>CHOOSE(encoded!E352,"January","February","March","April","May","June","July","August","September","October","November","December")</f>
        <v>February</v>
      </c>
      <c r="C352" s="6" t="str">
        <f>CHOOSE(encoded!F352,"Sunday","Monday","Tuesday","Wednesday","Thursday","Friday","Saturday")</f>
        <v>Friday</v>
      </c>
      <c r="D352" s="6" t="str">
        <f>IF(encoded!B352="","",VLOOKUP(encoded!B352,samvathsaram!$A$1:$D$60,3,FALSE))</f>
        <v>క్రోధి నామ సంవత్సరం</v>
      </c>
      <c r="E352" s="6" t="str">
        <f>VLOOKUP(encoded!C352,ayanam!$A$1:$C$2,3,FALSE)</f>
        <v>ఉత్తరాయణం</v>
      </c>
      <c r="F352" s="6" t="str">
        <f>VLOOKUP(encoded!D352,ruthuvu!$A$1:$C$6,3,FALSE)</f>
        <v>శిశిరఋతువు</v>
      </c>
      <c r="G352" s="6" t="str">
        <f>IF(encoded!G352="","",VLOOKUP(encoded!G352,maasam!$A$1:$C$12,3,FALSE))</f>
        <v>ఫాల్గుణమాసము</v>
      </c>
      <c r="H352" s="6" t="str">
        <f>VLOOKUP(encoded!H352,paksham!$A$1:$C$2,3,FALSE)</f>
        <v>శుక్లపక్షం</v>
      </c>
      <c r="I352" s="6" t="str">
        <f>VLOOKUP(encoded!I352,thidhi!$A$1:$C$16,3,FALSE)</f>
        <v>పాడ్యమి</v>
      </c>
      <c r="J352" s="8">
        <f>IF(encoded!J352="","",encoded!J352)</f>
        <v>45716.296990740739</v>
      </c>
      <c r="K352" s="8" t="str">
        <f>IF(encoded!K352="","",encoded!K352)</f>
        <v>2025-03-01 05:30</v>
      </c>
      <c r="L352" s="6" t="str">
        <f>IF(encoded!N352="","",VLOOKUP(encoded!N352,nakshatram!$A$1:$C$27,3,FALSE))</f>
        <v>శతభిషం</v>
      </c>
      <c r="M352" s="8">
        <f>IF(encoded!O352="","",encoded!O352)</f>
        <v>45715.667824074073</v>
      </c>
      <c r="N352" s="8" t="str">
        <f>IF(encoded!P352="","",encoded!P352)</f>
        <v>2025-02-28 15:05</v>
      </c>
      <c r="O352" s="9" t="str">
        <f>encoded!T352</f>
        <v>06:24:00</v>
      </c>
      <c r="P352" s="9" t="str">
        <f>encoded!U352</f>
        <v>18:01:00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982B-90EF-4203-9D34-70E9D24A9E19}">
  <sheetPr codeName="Sheet4"/>
  <dimension ref="A1:D7"/>
  <sheetViews>
    <sheetView workbookViewId="0">
      <selection activeCell="E9" sqref="E9"/>
    </sheetView>
  </sheetViews>
  <sheetFormatPr defaultRowHeight="14.5" x14ac:dyDescent="0.35"/>
  <cols>
    <col min="1" max="1" width="1.81640625" bestFit="1" customWidth="1"/>
    <col min="2" max="2" width="11.54296875" bestFit="1" customWidth="1"/>
    <col min="3" max="3" width="9.6328125" bestFit="1" customWidth="1"/>
    <col min="4" max="4" width="5.90625" bestFit="1" customWidth="1"/>
  </cols>
  <sheetData>
    <row r="1" spans="1:4" x14ac:dyDescent="0.35">
      <c r="A1" s="3">
        <v>1</v>
      </c>
      <c r="B1" s="3" t="s">
        <v>50</v>
      </c>
      <c r="C1" s="3" t="s">
        <v>51</v>
      </c>
      <c r="D1" s="3" t="s">
        <v>52</v>
      </c>
    </row>
    <row r="2" spans="1:4" x14ac:dyDescent="0.35">
      <c r="A2" s="3">
        <v>2</v>
      </c>
      <c r="B2" s="3" t="s">
        <v>53</v>
      </c>
      <c r="C2" s="3" t="s">
        <v>54</v>
      </c>
      <c r="D2" s="3" t="s">
        <v>55</v>
      </c>
    </row>
    <row r="3" spans="1:4" x14ac:dyDescent="0.35">
      <c r="A3" s="3">
        <v>3</v>
      </c>
      <c r="B3" s="3" t="s">
        <v>56</v>
      </c>
      <c r="C3" s="3" t="s">
        <v>57</v>
      </c>
      <c r="D3" s="3" t="s">
        <v>58</v>
      </c>
    </row>
    <row r="4" spans="1:4" x14ac:dyDescent="0.35">
      <c r="A4" s="3">
        <v>4</v>
      </c>
      <c r="B4" s="3" t="s">
        <v>59</v>
      </c>
      <c r="C4" s="3" t="s">
        <v>60</v>
      </c>
      <c r="D4" s="3" t="s">
        <v>61</v>
      </c>
    </row>
    <row r="5" spans="1:4" x14ac:dyDescent="0.35">
      <c r="A5" s="3">
        <v>5</v>
      </c>
      <c r="B5" s="3" t="s">
        <v>62</v>
      </c>
      <c r="C5" s="3" t="s">
        <v>63</v>
      </c>
      <c r="D5" s="3" t="s">
        <v>64</v>
      </c>
    </row>
    <row r="6" spans="1:4" x14ac:dyDescent="0.35">
      <c r="A6" s="3">
        <v>6</v>
      </c>
      <c r="B6" s="3" t="s">
        <v>65</v>
      </c>
      <c r="C6" s="3" t="s">
        <v>66</v>
      </c>
      <c r="D6" s="3" t="s">
        <v>67</v>
      </c>
    </row>
    <row r="7" spans="1:4" x14ac:dyDescent="0.35">
      <c r="A7" s="3">
        <v>7</v>
      </c>
      <c r="B7" s="3" t="s">
        <v>68</v>
      </c>
      <c r="C7" s="3" t="s">
        <v>69</v>
      </c>
      <c r="D7" s="3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66C0-19CF-4A20-AD81-6E52DCDE75CA}">
  <sheetPr codeName="Sheet5"/>
  <dimension ref="A1:C27"/>
  <sheetViews>
    <sheetView workbookViewId="0">
      <selection activeCell="C8" sqref="C8"/>
    </sheetView>
  </sheetViews>
  <sheetFormatPr defaultRowHeight="14.5" x14ac:dyDescent="0.35"/>
  <cols>
    <col min="1" max="1" width="2.81640625" bestFit="1" customWidth="1"/>
    <col min="2" max="2" width="16" bestFit="1" customWidth="1"/>
    <col min="3" max="3" width="9.08984375" bestFit="1" customWidth="1"/>
  </cols>
  <sheetData>
    <row r="1" spans="1:3" x14ac:dyDescent="0.35">
      <c r="A1" s="3">
        <v>1</v>
      </c>
      <c r="B1" s="3" t="s">
        <v>71</v>
      </c>
      <c r="C1" s="3" t="s">
        <v>72</v>
      </c>
    </row>
    <row r="2" spans="1:3" x14ac:dyDescent="0.35">
      <c r="A2" s="3">
        <v>2</v>
      </c>
      <c r="B2" s="3" t="s">
        <v>73</v>
      </c>
      <c r="C2" s="3" t="s">
        <v>74</v>
      </c>
    </row>
    <row r="3" spans="1:3" x14ac:dyDescent="0.35">
      <c r="A3" s="3">
        <v>3</v>
      </c>
      <c r="B3" s="3" t="s">
        <v>75</v>
      </c>
      <c r="C3" s="3" t="s">
        <v>76</v>
      </c>
    </row>
    <row r="4" spans="1:3" x14ac:dyDescent="0.35">
      <c r="A4" s="3">
        <v>4</v>
      </c>
      <c r="B4" s="3" t="s">
        <v>77</v>
      </c>
      <c r="C4" s="3" t="s">
        <v>78</v>
      </c>
    </row>
    <row r="5" spans="1:3" x14ac:dyDescent="0.35">
      <c r="A5" s="3">
        <v>5</v>
      </c>
      <c r="B5" s="3" t="s">
        <v>79</v>
      </c>
      <c r="C5" s="3" t="s">
        <v>80</v>
      </c>
    </row>
    <row r="6" spans="1:3" x14ac:dyDescent="0.35">
      <c r="A6" s="3">
        <v>6</v>
      </c>
      <c r="B6" s="3" t="s">
        <v>81</v>
      </c>
      <c r="C6" s="3" t="s">
        <v>82</v>
      </c>
    </row>
    <row r="7" spans="1:3" x14ac:dyDescent="0.35">
      <c r="A7" s="3">
        <v>7</v>
      </c>
      <c r="B7" s="3" t="s">
        <v>83</v>
      </c>
      <c r="C7" s="3" t="s">
        <v>84</v>
      </c>
    </row>
    <row r="8" spans="1:3" x14ac:dyDescent="0.35">
      <c r="A8" s="3">
        <v>8</v>
      </c>
      <c r="B8" s="3" t="s">
        <v>85</v>
      </c>
      <c r="C8" s="3" t="s">
        <v>86</v>
      </c>
    </row>
    <row r="9" spans="1:3" x14ac:dyDescent="0.35">
      <c r="A9" s="3">
        <v>9</v>
      </c>
      <c r="B9" s="3" t="s">
        <v>87</v>
      </c>
      <c r="C9" s="3" t="s">
        <v>88</v>
      </c>
    </row>
    <row r="10" spans="1:3" x14ac:dyDescent="0.35">
      <c r="A10" s="3">
        <v>10</v>
      </c>
      <c r="B10" s="3" t="s">
        <v>89</v>
      </c>
      <c r="C10" s="3" t="s">
        <v>90</v>
      </c>
    </row>
    <row r="11" spans="1:3" x14ac:dyDescent="0.35">
      <c r="A11" s="3">
        <v>11</v>
      </c>
      <c r="B11" s="3" t="s">
        <v>91</v>
      </c>
      <c r="C11" s="3" t="s">
        <v>92</v>
      </c>
    </row>
    <row r="12" spans="1:3" x14ac:dyDescent="0.35">
      <c r="A12" s="3">
        <v>12</v>
      </c>
      <c r="B12" s="3" t="s">
        <v>93</v>
      </c>
      <c r="C12" s="3" t="s">
        <v>94</v>
      </c>
    </row>
    <row r="13" spans="1:3" x14ac:dyDescent="0.35">
      <c r="A13" s="3">
        <v>13</v>
      </c>
      <c r="B13" s="3" t="s">
        <v>95</v>
      </c>
      <c r="C13" s="3" t="s">
        <v>96</v>
      </c>
    </row>
    <row r="14" spans="1:3" x14ac:dyDescent="0.35">
      <c r="A14" s="3">
        <v>14</v>
      </c>
      <c r="B14" s="3" t="s">
        <v>97</v>
      </c>
      <c r="C14" s="3" t="s">
        <v>98</v>
      </c>
    </row>
    <row r="15" spans="1:3" x14ac:dyDescent="0.35">
      <c r="A15" s="3">
        <v>15</v>
      </c>
      <c r="B15" s="3" t="s">
        <v>99</v>
      </c>
      <c r="C15" s="3" t="s">
        <v>100</v>
      </c>
    </row>
    <row r="16" spans="1:3" x14ac:dyDescent="0.35">
      <c r="A16" s="3">
        <v>16</v>
      </c>
      <c r="B16" s="3" t="s">
        <v>101</v>
      </c>
      <c r="C16" s="3" t="s">
        <v>102</v>
      </c>
    </row>
    <row r="17" spans="1:3" x14ac:dyDescent="0.35">
      <c r="A17" s="3">
        <v>17</v>
      </c>
      <c r="B17" s="3" t="s">
        <v>103</v>
      </c>
      <c r="C17" s="3" t="s">
        <v>104</v>
      </c>
    </row>
    <row r="18" spans="1:3" x14ac:dyDescent="0.35">
      <c r="A18" s="3">
        <v>18</v>
      </c>
      <c r="B18" s="3" t="s">
        <v>105</v>
      </c>
      <c r="C18" s="3" t="s">
        <v>106</v>
      </c>
    </row>
    <row r="19" spans="1:3" x14ac:dyDescent="0.35">
      <c r="A19" s="3">
        <v>19</v>
      </c>
      <c r="B19" s="3" t="s">
        <v>107</v>
      </c>
      <c r="C19" s="3" t="s">
        <v>108</v>
      </c>
    </row>
    <row r="20" spans="1:3" x14ac:dyDescent="0.35">
      <c r="A20" s="3">
        <v>20</v>
      </c>
      <c r="B20" s="3" t="s">
        <v>109</v>
      </c>
      <c r="C20" s="3" t="s">
        <v>110</v>
      </c>
    </row>
    <row r="21" spans="1:3" x14ac:dyDescent="0.35">
      <c r="A21" s="3">
        <v>21</v>
      </c>
      <c r="B21" s="3" t="s">
        <v>111</v>
      </c>
      <c r="C21" s="3" t="s">
        <v>112</v>
      </c>
    </row>
    <row r="22" spans="1:3" x14ac:dyDescent="0.35">
      <c r="A22" s="3">
        <v>22</v>
      </c>
      <c r="B22" s="3" t="s">
        <v>113</v>
      </c>
      <c r="C22" s="3" t="s">
        <v>114</v>
      </c>
    </row>
    <row r="23" spans="1:3" x14ac:dyDescent="0.35">
      <c r="A23" s="3">
        <v>23</v>
      </c>
      <c r="B23" s="3" t="s">
        <v>115</v>
      </c>
      <c r="C23" s="3" t="s">
        <v>116</v>
      </c>
    </row>
    <row r="24" spans="1:3" x14ac:dyDescent="0.35">
      <c r="A24" s="3">
        <v>24</v>
      </c>
      <c r="B24" s="3" t="s">
        <v>117</v>
      </c>
      <c r="C24" s="3" t="s">
        <v>118</v>
      </c>
    </row>
    <row r="25" spans="1:3" x14ac:dyDescent="0.35">
      <c r="A25" s="3">
        <v>25</v>
      </c>
      <c r="B25" s="3" t="s">
        <v>119</v>
      </c>
      <c r="C25" s="3" t="s">
        <v>120</v>
      </c>
    </row>
    <row r="26" spans="1:3" x14ac:dyDescent="0.35">
      <c r="A26" s="3">
        <v>26</v>
      </c>
      <c r="B26" s="3" t="s">
        <v>121</v>
      </c>
      <c r="C26" s="3" t="s">
        <v>122</v>
      </c>
    </row>
    <row r="27" spans="1:3" x14ac:dyDescent="0.35">
      <c r="A27" s="3">
        <v>27</v>
      </c>
      <c r="B27" s="3" t="s">
        <v>123</v>
      </c>
      <c r="C27" s="3" t="s">
        <v>124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3E15-DA0D-4C29-86F1-F085A8D3D9DE}">
  <sheetPr codeName="Sheet6"/>
  <dimension ref="A1:C16"/>
  <sheetViews>
    <sheetView topLeftCell="A4" workbookViewId="0">
      <selection activeCell="C6" sqref="C6"/>
    </sheetView>
  </sheetViews>
  <sheetFormatPr defaultRowHeight="14.5" x14ac:dyDescent="0.35"/>
  <cols>
    <col min="1" max="1" width="2.81640625" bestFit="1" customWidth="1"/>
    <col min="2" max="2" width="13" bestFit="1" customWidth="1"/>
    <col min="3" max="3" width="8.6328125" bestFit="1" customWidth="1"/>
  </cols>
  <sheetData>
    <row r="1" spans="1:3" x14ac:dyDescent="0.35">
      <c r="A1" s="3">
        <v>1</v>
      </c>
      <c r="B1" s="3" t="s">
        <v>19</v>
      </c>
      <c r="C1" s="3" t="s">
        <v>20</v>
      </c>
    </row>
    <row r="2" spans="1:3" x14ac:dyDescent="0.35">
      <c r="A2" s="3">
        <v>2</v>
      </c>
      <c r="B2" s="3" t="s">
        <v>21</v>
      </c>
      <c r="C2" s="3" t="s">
        <v>22</v>
      </c>
    </row>
    <row r="3" spans="1:3" x14ac:dyDescent="0.35">
      <c r="A3" s="3">
        <v>3</v>
      </c>
      <c r="B3" s="3" t="s">
        <v>23</v>
      </c>
      <c r="C3" s="3" t="s">
        <v>24</v>
      </c>
    </row>
    <row r="4" spans="1:3" x14ac:dyDescent="0.35">
      <c r="A4" s="3">
        <v>4</v>
      </c>
      <c r="B4" s="3" t="s">
        <v>25</v>
      </c>
      <c r="C4" s="3" t="s">
        <v>26</v>
      </c>
    </row>
    <row r="5" spans="1:3" x14ac:dyDescent="0.35">
      <c r="A5" s="3">
        <v>5</v>
      </c>
      <c r="B5" s="3" t="s">
        <v>27</v>
      </c>
      <c r="C5" s="3" t="s">
        <v>28</v>
      </c>
    </row>
    <row r="6" spans="1:3" x14ac:dyDescent="0.35">
      <c r="A6" s="3">
        <v>6</v>
      </c>
      <c r="B6" s="3" t="s">
        <v>29</v>
      </c>
      <c r="C6" t="s">
        <v>367</v>
      </c>
    </row>
    <row r="7" spans="1:3" x14ac:dyDescent="0.35">
      <c r="A7" s="3">
        <v>7</v>
      </c>
      <c r="B7" s="3" t="s">
        <v>30</v>
      </c>
      <c r="C7" s="3" t="s">
        <v>31</v>
      </c>
    </row>
    <row r="8" spans="1:3" x14ac:dyDescent="0.35">
      <c r="A8" s="3">
        <v>8</v>
      </c>
      <c r="B8" s="3" t="s">
        <v>32</v>
      </c>
      <c r="C8" s="3" t="s">
        <v>33</v>
      </c>
    </row>
    <row r="9" spans="1:3" x14ac:dyDescent="0.35">
      <c r="A9" s="3">
        <v>9</v>
      </c>
      <c r="B9" s="3" t="s">
        <v>34</v>
      </c>
      <c r="C9" s="3" t="s">
        <v>35</v>
      </c>
    </row>
    <row r="10" spans="1:3" x14ac:dyDescent="0.35">
      <c r="A10" s="3">
        <v>10</v>
      </c>
      <c r="B10" s="3" t="s">
        <v>36</v>
      </c>
      <c r="C10" s="3" t="s">
        <v>37</v>
      </c>
    </row>
    <row r="11" spans="1:3" x14ac:dyDescent="0.35">
      <c r="A11" s="3">
        <v>11</v>
      </c>
      <c r="B11" s="3" t="s">
        <v>38</v>
      </c>
      <c r="C11" s="3" t="s">
        <v>39</v>
      </c>
    </row>
    <row r="12" spans="1:3" x14ac:dyDescent="0.35">
      <c r="A12" s="3">
        <v>12</v>
      </c>
      <c r="B12" s="3" t="s">
        <v>40</v>
      </c>
      <c r="C12" s="3" t="s">
        <v>41</v>
      </c>
    </row>
    <row r="13" spans="1:3" x14ac:dyDescent="0.35">
      <c r="A13" s="3">
        <v>13</v>
      </c>
      <c r="B13" s="3" t="s">
        <v>42</v>
      </c>
      <c r="C13" s="3" t="s">
        <v>43</v>
      </c>
    </row>
    <row r="14" spans="1:3" x14ac:dyDescent="0.35">
      <c r="A14" s="3">
        <v>14</v>
      </c>
      <c r="B14" s="3" t="s">
        <v>44</v>
      </c>
      <c r="C14" s="3" t="s">
        <v>45</v>
      </c>
    </row>
    <row r="15" spans="1:3" x14ac:dyDescent="0.35">
      <c r="A15" s="3">
        <v>15</v>
      </c>
      <c r="B15" s="3" t="s">
        <v>46</v>
      </c>
      <c r="C15" s="3" t="s">
        <v>47</v>
      </c>
    </row>
    <row r="16" spans="1:3" x14ac:dyDescent="0.35">
      <c r="A16" s="3">
        <v>16</v>
      </c>
      <c r="B16" s="3" t="s">
        <v>48</v>
      </c>
      <c r="C16" s="3" t="s">
        <v>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F13B-EEF3-4AFA-9185-E692CD1AD03D}">
  <sheetPr codeName="Sheet7"/>
  <dimension ref="A1:D60"/>
  <sheetViews>
    <sheetView topLeftCell="A38" workbookViewId="0">
      <selection activeCell="D38" sqref="D38"/>
    </sheetView>
  </sheetViews>
  <sheetFormatPr defaultRowHeight="14.5" x14ac:dyDescent="0.35"/>
  <cols>
    <col min="1" max="1" width="2.81640625" bestFit="1" customWidth="1"/>
    <col min="2" max="2" width="39.08984375" bestFit="1" customWidth="1"/>
    <col min="3" max="3" width="20.90625" bestFit="1" customWidth="1"/>
    <col min="4" max="4" width="8.54296875" bestFit="1" customWidth="1"/>
  </cols>
  <sheetData>
    <row r="1" spans="1:4" x14ac:dyDescent="0.35">
      <c r="A1" s="3">
        <v>1</v>
      </c>
      <c r="B1" s="3" t="s">
        <v>169</v>
      </c>
      <c r="C1" s="3" t="s">
        <v>170</v>
      </c>
      <c r="D1" s="3" t="s">
        <v>171</v>
      </c>
    </row>
    <row r="2" spans="1:4" x14ac:dyDescent="0.35">
      <c r="A2" s="3">
        <v>2</v>
      </c>
      <c r="B2" s="3" t="s">
        <v>172</v>
      </c>
      <c r="C2" s="3" t="s">
        <v>173</v>
      </c>
      <c r="D2" s="3" t="s">
        <v>174</v>
      </c>
    </row>
    <row r="3" spans="1:4" x14ac:dyDescent="0.35">
      <c r="A3" s="3">
        <v>3</v>
      </c>
      <c r="B3" s="3" t="s">
        <v>175</v>
      </c>
      <c r="C3" s="3" t="s">
        <v>176</v>
      </c>
      <c r="D3" s="3" t="s">
        <v>177</v>
      </c>
    </row>
    <row r="4" spans="1:4" x14ac:dyDescent="0.35">
      <c r="A4" s="3">
        <v>4</v>
      </c>
      <c r="B4" s="3" t="s">
        <v>178</v>
      </c>
      <c r="C4" s="3" t="s">
        <v>179</v>
      </c>
      <c r="D4" s="3" t="s">
        <v>180</v>
      </c>
    </row>
    <row r="5" spans="1:4" x14ac:dyDescent="0.35">
      <c r="A5" s="3">
        <v>5</v>
      </c>
      <c r="B5" s="3" t="s">
        <v>181</v>
      </c>
      <c r="C5" s="3" t="s">
        <v>182</v>
      </c>
      <c r="D5" s="3" t="s">
        <v>183</v>
      </c>
    </row>
    <row r="6" spans="1:4" x14ac:dyDescent="0.35">
      <c r="A6" s="3">
        <v>6</v>
      </c>
      <c r="B6" s="3" t="s">
        <v>184</v>
      </c>
      <c r="C6" s="3" t="s">
        <v>185</v>
      </c>
      <c r="D6" s="3" t="s">
        <v>186</v>
      </c>
    </row>
    <row r="7" spans="1:4" x14ac:dyDescent="0.35">
      <c r="A7" s="3">
        <v>7</v>
      </c>
      <c r="B7" s="3" t="s">
        <v>187</v>
      </c>
      <c r="C7" s="3" t="s">
        <v>188</v>
      </c>
      <c r="D7" s="3" t="s">
        <v>189</v>
      </c>
    </row>
    <row r="8" spans="1:4" x14ac:dyDescent="0.35">
      <c r="A8" s="3">
        <v>8</v>
      </c>
      <c r="B8" s="3" t="s">
        <v>190</v>
      </c>
      <c r="C8" s="3" t="s">
        <v>191</v>
      </c>
      <c r="D8" s="3" t="s">
        <v>192</v>
      </c>
    </row>
    <row r="9" spans="1:4" x14ac:dyDescent="0.35">
      <c r="A9" s="3">
        <v>9</v>
      </c>
      <c r="B9" s="3" t="s">
        <v>193</v>
      </c>
      <c r="C9" s="3" t="s">
        <v>194</v>
      </c>
      <c r="D9" s="3" t="s">
        <v>195</v>
      </c>
    </row>
    <row r="10" spans="1:4" x14ac:dyDescent="0.35">
      <c r="A10" s="3">
        <v>10</v>
      </c>
      <c r="B10" s="3" t="s">
        <v>196</v>
      </c>
      <c r="C10" s="3" t="s">
        <v>197</v>
      </c>
      <c r="D10" s="3" t="s">
        <v>198</v>
      </c>
    </row>
    <row r="11" spans="1:4" x14ac:dyDescent="0.35">
      <c r="A11" s="3">
        <v>11</v>
      </c>
      <c r="B11" s="3" t="s">
        <v>199</v>
      </c>
      <c r="C11" s="3" t="s">
        <v>200</v>
      </c>
      <c r="D11" s="3" t="s">
        <v>201</v>
      </c>
    </row>
    <row r="12" spans="1:4" x14ac:dyDescent="0.35">
      <c r="A12" s="3">
        <v>12</v>
      </c>
      <c r="B12" s="3" t="s">
        <v>202</v>
      </c>
      <c r="C12" s="3" t="s">
        <v>203</v>
      </c>
      <c r="D12" s="3" t="s">
        <v>204</v>
      </c>
    </row>
    <row r="13" spans="1:4" x14ac:dyDescent="0.35">
      <c r="A13" s="3">
        <v>13</v>
      </c>
      <c r="B13" s="3" t="s">
        <v>205</v>
      </c>
      <c r="C13" s="3" t="s">
        <v>206</v>
      </c>
      <c r="D13" s="3" t="s">
        <v>207</v>
      </c>
    </row>
    <row r="14" spans="1:4" x14ac:dyDescent="0.35">
      <c r="A14" s="3">
        <v>14</v>
      </c>
      <c r="B14" s="3" t="s">
        <v>208</v>
      </c>
      <c r="C14" s="3" t="s">
        <v>209</v>
      </c>
      <c r="D14" s="3" t="s">
        <v>210</v>
      </c>
    </row>
    <row r="15" spans="1:4" x14ac:dyDescent="0.35">
      <c r="A15" s="3">
        <v>15</v>
      </c>
      <c r="B15" s="3" t="s">
        <v>211</v>
      </c>
      <c r="C15" s="3" t="s">
        <v>212</v>
      </c>
      <c r="D15" s="3" t="s">
        <v>213</v>
      </c>
    </row>
    <row r="16" spans="1:4" x14ac:dyDescent="0.35">
      <c r="A16" s="3">
        <v>16</v>
      </c>
      <c r="B16" s="3" t="s">
        <v>214</v>
      </c>
      <c r="C16" s="3" t="s">
        <v>215</v>
      </c>
      <c r="D16" s="3" t="s">
        <v>216</v>
      </c>
    </row>
    <row r="17" spans="1:4" x14ac:dyDescent="0.35">
      <c r="A17" s="3">
        <v>17</v>
      </c>
      <c r="B17" s="3" t="s">
        <v>217</v>
      </c>
      <c r="C17" s="3" t="s">
        <v>218</v>
      </c>
      <c r="D17" s="3" t="s">
        <v>219</v>
      </c>
    </row>
    <row r="18" spans="1:4" x14ac:dyDescent="0.35">
      <c r="A18" s="3">
        <v>18</v>
      </c>
      <c r="B18" s="3" t="s">
        <v>220</v>
      </c>
      <c r="C18" s="3" t="s">
        <v>221</v>
      </c>
      <c r="D18" s="3" t="s">
        <v>222</v>
      </c>
    </row>
    <row r="19" spans="1:4" x14ac:dyDescent="0.35">
      <c r="A19" s="3">
        <v>19</v>
      </c>
      <c r="B19" s="3" t="s">
        <v>223</v>
      </c>
      <c r="C19" s="3" t="s">
        <v>224</v>
      </c>
      <c r="D19" s="3" t="s">
        <v>225</v>
      </c>
    </row>
    <row r="20" spans="1:4" x14ac:dyDescent="0.35">
      <c r="A20" s="3">
        <v>20</v>
      </c>
      <c r="B20" s="3" t="s">
        <v>226</v>
      </c>
      <c r="C20" s="3" t="s">
        <v>227</v>
      </c>
      <c r="D20" s="3" t="s">
        <v>228</v>
      </c>
    </row>
    <row r="21" spans="1:4" x14ac:dyDescent="0.35">
      <c r="A21" s="3">
        <v>21</v>
      </c>
      <c r="B21" s="3" t="s">
        <v>229</v>
      </c>
      <c r="C21" s="3" t="s">
        <v>230</v>
      </c>
      <c r="D21" s="3" t="s">
        <v>231</v>
      </c>
    </row>
    <row r="22" spans="1:4" x14ac:dyDescent="0.35">
      <c r="A22" s="3">
        <v>22</v>
      </c>
      <c r="B22" s="3" t="s">
        <v>232</v>
      </c>
      <c r="C22" s="3" t="s">
        <v>233</v>
      </c>
      <c r="D22" s="3" t="s">
        <v>234</v>
      </c>
    </row>
    <row r="23" spans="1:4" x14ac:dyDescent="0.35">
      <c r="A23" s="3">
        <v>23</v>
      </c>
      <c r="B23" s="3" t="s">
        <v>235</v>
      </c>
      <c r="C23" s="3" t="s">
        <v>236</v>
      </c>
      <c r="D23" s="3" t="s">
        <v>237</v>
      </c>
    </row>
    <row r="24" spans="1:4" x14ac:dyDescent="0.35">
      <c r="A24" s="3">
        <v>24</v>
      </c>
      <c r="B24" s="3" t="s">
        <v>238</v>
      </c>
      <c r="C24" s="3" t="s">
        <v>239</v>
      </c>
      <c r="D24" s="3" t="s">
        <v>240</v>
      </c>
    </row>
    <row r="25" spans="1:4" x14ac:dyDescent="0.35">
      <c r="A25" s="3">
        <v>25</v>
      </c>
      <c r="B25" s="3" t="s">
        <v>241</v>
      </c>
      <c r="C25" s="3" t="s">
        <v>242</v>
      </c>
      <c r="D25" s="3" t="s">
        <v>243</v>
      </c>
    </row>
    <row r="26" spans="1:4" x14ac:dyDescent="0.35">
      <c r="A26" s="3">
        <v>26</v>
      </c>
      <c r="B26" s="3" t="s">
        <v>244</v>
      </c>
      <c r="C26" s="3" t="s">
        <v>245</v>
      </c>
      <c r="D26" s="3" t="s">
        <v>246</v>
      </c>
    </row>
    <row r="27" spans="1:4" x14ac:dyDescent="0.35">
      <c r="A27" s="3">
        <v>27</v>
      </c>
      <c r="B27" s="3" t="s">
        <v>247</v>
      </c>
      <c r="C27" s="3" t="s">
        <v>248</v>
      </c>
      <c r="D27" s="3" t="s">
        <v>249</v>
      </c>
    </row>
    <row r="28" spans="1:4" x14ac:dyDescent="0.35">
      <c r="A28" s="3">
        <v>28</v>
      </c>
      <c r="B28" s="3" t="s">
        <v>250</v>
      </c>
      <c r="C28" s="3" t="s">
        <v>251</v>
      </c>
      <c r="D28" s="3" t="s">
        <v>252</v>
      </c>
    </row>
    <row r="29" spans="1:4" x14ac:dyDescent="0.35">
      <c r="A29" s="3">
        <v>29</v>
      </c>
      <c r="B29" s="3" t="s">
        <v>253</v>
      </c>
      <c r="C29" s="3" t="s">
        <v>254</v>
      </c>
      <c r="D29" s="3" t="s">
        <v>255</v>
      </c>
    </row>
    <row r="30" spans="1:4" x14ac:dyDescent="0.35">
      <c r="A30" s="3">
        <v>30</v>
      </c>
      <c r="B30" s="3" t="s">
        <v>256</v>
      </c>
      <c r="C30" s="3" t="s">
        <v>257</v>
      </c>
      <c r="D30" s="3" t="s">
        <v>258</v>
      </c>
    </row>
    <row r="31" spans="1:4" x14ac:dyDescent="0.35">
      <c r="A31" s="3">
        <v>31</v>
      </c>
      <c r="B31" s="3" t="s">
        <v>259</v>
      </c>
      <c r="C31" s="3" t="s">
        <v>260</v>
      </c>
      <c r="D31" s="3" t="s">
        <v>261</v>
      </c>
    </row>
    <row r="32" spans="1:4" x14ac:dyDescent="0.35">
      <c r="A32" s="3">
        <v>32</v>
      </c>
      <c r="B32" s="3" t="s">
        <v>262</v>
      </c>
      <c r="C32" s="3" t="s">
        <v>263</v>
      </c>
      <c r="D32" s="3" t="s">
        <v>264</v>
      </c>
    </row>
    <row r="33" spans="1:4" x14ac:dyDescent="0.35">
      <c r="A33" s="3">
        <v>33</v>
      </c>
      <c r="B33" s="3" t="s">
        <v>265</v>
      </c>
      <c r="C33" s="3" t="s">
        <v>266</v>
      </c>
      <c r="D33" s="3" t="s">
        <v>267</v>
      </c>
    </row>
    <row r="34" spans="1:4" x14ac:dyDescent="0.35">
      <c r="A34" s="3">
        <v>34</v>
      </c>
      <c r="B34" s="3" t="s">
        <v>268</v>
      </c>
      <c r="C34" s="3" t="s">
        <v>269</v>
      </c>
      <c r="D34" s="3" t="s">
        <v>270</v>
      </c>
    </row>
    <row r="35" spans="1:4" x14ac:dyDescent="0.35">
      <c r="A35" s="3">
        <v>35</v>
      </c>
      <c r="B35" s="3" t="s">
        <v>271</v>
      </c>
      <c r="C35" s="3" t="s">
        <v>272</v>
      </c>
      <c r="D35" s="3" t="s">
        <v>273</v>
      </c>
    </row>
    <row r="36" spans="1:4" x14ac:dyDescent="0.35">
      <c r="A36" s="3">
        <v>36</v>
      </c>
      <c r="B36" s="3" t="s">
        <v>274</v>
      </c>
      <c r="C36" s="3" t="s">
        <v>275</v>
      </c>
      <c r="D36" s="3" t="s">
        <v>276</v>
      </c>
    </row>
    <row r="37" spans="1:4" x14ac:dyDescent="0.35">
      <c r="A37" s="3">
        <v>37</v>
      </c>
      <c r="B37" s="3" t="s">
        <v>277</v>
      </c>
      <c r="C37" s="3" t="s">
        <v>278</v>
      </c>
      <c r="D37" s="3" t="s">
        <v>279</v>
      </c>
    </row>
    <row r="38" spans="1:4" x14ac:dyDescent="0.35">
      <c r="A38" s="3">
        <v>38</v>
      </c>
      <c r="B38" s="3" t="s">
        <v>280</v>
      </c>
      <c r="C38" s="3" t="s">
        <v>281</v>
      </c>
      <c r="D38" s="3" t="s">
        <v>282</v>
      </c>
    </row>
    <row r="39" spans="1:4" x14ac:dyDescent="0.35">
      <c r="A39" s="3">
        <v>39</v>
      </c>
      <c r="B39" s="3" t="s">
        <v>283</v>
      </c>
      <c r="C39" s="3" t="s">
        <v>284</v>
      </c>
      <c r="D39" s="3" t="s">
        <v>285</v>
      </c>
    </row>
    <row r="40" spans="1:4" x14ac:dyDescent="0.35">
      <c r="A40" s="3">
        <v>40</v>
      </c>
      <c r="B40" s="3" t="s">
        <v>286</v>
      </c>
      <c r="C40" s="3" t="s">
        <v>287</v>
      </c>
      <c r="D40" s="3" t="s">
        <v>288</v>
      </c>
    </row>
    <row r="41" spans="1:4" x14ac:dyDescent="0.35">
      <c r="A41" s="3">
        <v>41</v>
      </c>
      <c r="B41" s="3" t="s">
        <v>289</v>
      </c>
      <c r="C41" s="3" t="s">
        <v>290</v>
      </c>
      <c r="D41" s="3" t="s">
        <v>291</v>
      </c>
    </row>
    <row r="42" spans="1:4" x14ac:dyDescent="0.35">
      <c r="A42" s="3">
        <v>42</v>
      </c>
      <c r="B42" s="3" t="s">
        <v>292</v>
      </c>
      <c r="C42" s="3" t="s">
        <v>293</v>
      </c>
      <c r="D42" s="3" t="s">
        <v>294</v>
      </c>
    </row>
    <row r="43" spans="1:4" x14ac:dyDescent="0.35">
      <c r="A43" s="3">
        <v>43</v>
      </c>
      <c r="B43" s="3" t="s">
        <v>295</v>
      </c>
      <c r="C43" s="3" t="s">
        <v>296</v>
      </c>
      <c r="D43" s="3" t="s">
        <v>297</v>
      </c>
    </row>
    <row r="44" spans="1:4" x14ac:dyDescent="0.35">
      <c r="A44" s="3">
        <v>44</v>
      </c>
      <c r="B44" s="3" t="s">
        <v>298</v>
      </c>
      <c r="C44" s="3" t="s">
        <v>299</v>
      </c>
      <c r="D44" s="3" t="s">
        <v>300</v>
      </c>
    </row>
    <row r="45" spans="1:4" x14ac:dyDescent="0.35">
      <c r="A45" s="3">
        <v>45</v>
      </c>
      <c r="B45" s="3" t="s">
        <v>301</v>
      </c>
      <c r="C45" s="3" t="s">
        <v>302</v>
      </c>
      <c r="D45" s="3" t="s">
        <v>303</v>
      </c>
    </row>
    <row r="46" spans="1:4" x14ac:dyDescent="0.35">
      <c r="A46" s="3">
        <v>46</v>
      </c>
      <c r="B46" s="3" t="s">
        <v>304</v>
      </c>
      <c r="C46" s="3" t="s">
        <v>305</v>
      </c>
      <c r="D46" s="3" t="s">
        <v>306</v>
      </c>
    </row>
    <row r="47" spans="1:4" x14ac:dyDescent="0.35">
      <c r="A47" s="3">
        <v>47</v>
      </c>
      <c r="B47" s="3" t="s">
        <v>307</v>
      </c>
      <c r="C47" s="3" t="s">
        <v>308</v>
      </c>
      <c r="D47" s="3" t="s">
        <v>309</v>
      </c>
    </row>
    <row r="48" spans="1:4" x14ac:dyDescent="0.35">
      <c r="A48" s="3">
        <v>48</v>
      </c>
      <c r="B48" s="3" t="s">
        <v>310</v>
      </c>
      <c r="C48" s="3" t="s">
        <v>311</v>
      </c>
      <c r="D48" s="3" t="s">
        <v>312</v>
      </c>
    </row>
    <row r="49" spans="1:4" x14ac:dyDescent="0.35">
      <c r="A49" s="3">
        <v>49</v>
      </c>
      <c r="B49" s="3" t="s">
        <v>313</v>
      </c>
      <c r="C49" s="3" t="s">
        <v>314</v>
      </c>
      <c r="D49" s="3" t="s">
        <v>315</v>
      </c>
    </row>
    <row r="50" spans="1:4" x14ac:dyDescent="0.35">
      <c r="A50" s="3">
        <v>50</v>
      </c>
      <c r="B50" s="3" t="s">
        <v>316</v>
      </c>
      <c r="C50" s="3" t="s">
        <v>317</v>
      </c>
      <c r="D50" s="3" t="s">
        <v>318</v>
      </c>
    </row>
    <row r="51" spans="1:4" x14ac:dyDescent="0.35">
      <c r="A51" s="3">
        <v>51</v>
      </c>
      <c r="B51" s="3" t="s">
        <v>319</v>
      </c>
      <c r="C51" s="3" t="s">
        <v>320</v>
      </c>
      <c r="D51" s="3" t="s">
        <v>321</v>
      </c>
    </row>
    <row r="52" spans="1:4" x14ac:dyDescent="0.35">
      <c r="A52" s="3">
        <v>52</v>
      </c>
      <c r="B52" s="3" t="s">
        <v>322</v>
      </c>
      <c r="C52" s="3" t="s">
        <v>323</v>
      </c>
      <c r="D52" s="3" t="s">
        <v>324</v>
      </c>
    </row>
    <row r="53" spans="1:4" x14ac:dyDescent="0.35">
      <c r="A53" s="3">
        <v>53</v>
      </c>
      <c r="B53" s="3" t="s">
        <v>325</v>
      </c>
      <c r="C53" s="3" t="s">
        <v>326</v>
      </c>
      <c r="D53" s="3" t="s">
        <v>327</v>
      </c>
    </row>
    <row r="54" spans="1:4" x14ac:dyDescent="0.35">
      <c r="A54" s="3">
        <v>54</v>
      </c>
      <c r="B54" s="3" t="s">
        <v>328</v>
      </c>
      <c r="C54" s="3" t="s">
        <v>329</v>
      </c>
      <c r="D54" s="3" t="s">
        <v>330</v>
      </c>
    </row>
    <row r="55" spans="1:4" x14ac:dyDescent="0.35">
      <c r="A55" s="3">
        <v>55</v>
      </c>
      <c r="B55" s="3" t="s">
        <v>331</v>
      </c>
      <c r="C55" s="3" t="s">
        <v>332</v>
      </c>
      <c r="D55" s="3" t="s">
        <v>333</v>
      </c>
    </row>
    <row r="56" spans="1:4" x14ac:dyDescent="0.35">
      <c r="A56" s="3">
        <v>56</v>
      </c>
      <c r="B56" s="3" t="s">
        <v>334</v>
      </c>
      <c r="C56" s="3" t="s">
        <v>335</v>
      </c>
      <c r="D56" s="3" t="s">
        <v>336</v>
      </c>
    </row>
    <row r="57" spans="1:4" x14ac:dyDescent="0.35">
      <c r="A57" s="3">
        <v>57</v>
      </c>
      <c r="B57" s="3" t="s">
        <v>337</v>
      </c>
      <c r="C57" s="3" t="s">
        <v>338</v>
      </c>
      <c r="D57" s="3" t="s">
        <v>339</v>
      </c>
    </row>
    <row r="58" spans="1:4" x14ac:dyDescent="0.35">
      <c r="A58" s="3">
        <v>58</v>
      </c>
      <c r="B58" s="3" t="s">
        <v>340</v>
      </c>
      <c r="C58" s="3" t="s">
        <v>341</v>
      </c>
      <c r="D58" s="3" t="s">
        <v>342</v>
      </c>
    </row>
    <row r="59" spans="1:4" x14ac:dyDescent="0.35">
      <c r="A59" s="3">
        <v>59</v>
      </c>
      <c r="B59" s="3" t="s">
        <v>343</v>
      </c>
      <c r="C59" s="3" t="s">
        <v>344</v>
      </c>
      <c r="D59" s="3" t="s">
        <v>345</v>
      </c>
    </row>
    <row r="60" spans="1:4" x14ac:dyDescent="0.35">
      <c r="A60" s="3">
        <v>60</v>
      </c>
      <c r="B60" s="3" t="s">
        <v>346</v>
      </c>
      <c r="C60" s="3" t="s">
        <v>347</v>
      </c>
      <c r="D60" s="3" t="s">
        <v>348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4CC3-E149-4722-835F-79142162B8DE}">
  <sheetPr codeName="Sheet8"/>
  <dimension ref="A1:C2"/>
  <sheetViews>
    <sheetView workbookViewId="0">
      <selection activeCell="A9" sqref="A9"/>
    </sheetView>
  </sheetViews>
  <sheetFormatPr defaultRowHeight="14.5" x14ac:dyDescent="0.35"/>
  <cols>
    <col min="1" max="1" width="1.81640625" bestFit="1" customWidth="1"/>
    <col min="2" max="2" width="17.1796875" bestFit="1" customWidth="1"/>
    <col min="3" max="3" width="9.6328125" bestFit="1" customWidth="1"/>
  </cols>
  <sheetData>
    <row r="1" spans="1:3" x14ac:dyDescent="0.35">
      <c r="A1" s="3">
        <v>1</v>
      </c>
      <c r="B1" s="3" t="s">
        <v>165</v>
      </c>
      <c r="C1" s="3" t="s">
        <v>166</v>
      </c>
    </row>
    <row r="2" spans="1:3" x14ac:dyDescent="0.35">
      <c r="A2" s="3">
        <v>2</v>
      </c>
      <c r="B2" s="3" t="s">
        <v>167</v>
      </c>
      <c r="C2" s="3" t="s">
        <v>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03703-809B-4E5E-8E81-06DB327886C8}">
  <sheetPr codeName="Sheet9"/>
  <dimension ref="A1:C6"/>
  <sheetViews>
    <sheetView workbookViewId="0">
      <selection activeCell="C1" sqref="C1"/>
    </sheetView>
  </sheetViews>
  <sheetFormatPr defaultRowHeight="14.5" x14ac:dyDescent="0.35"/>
  <cols>
    <col min="1" max="1" width="1.81640625" bestFit="1" customWidth="1"/>
    <col min="2" max="2" width="19.1796875" bestFit="1" customWidth="1"/>
    <col min="3" max="3" width="13.26953125" bestFit="1" customWidth="1"/>
  </cols>
  <sheetData>
    <row r="1" spans="1:3" x14ac:dyDescent="0.35">
      <c r="A1" s="3">
        <v>1</v>
      </c>
      <c r="B1" s="3" t="s">
        <v>153</v>
      </c>
      <c r="C1" s="3" t="s">
        <v>154</v>
      </c>
    </row>
    <row r="2" spans="1:3" x14ac:dyDescent="0.35">
      <c r="A2" s="3">
        <v>2</v>
      </c>
      <c r="B2" s="3" t="s">
        <v>155</v>
      </c>
      <c r="C2" s="3" t="s">
        <v>156</v>
      </c>
    </row>
    <row r="3" spans="1:3" x14ac:dyDescent="0.35">
      <c r="A3" s="3">
        <v>3</v>
      </c>
      <c r="B3" s="3" t="s">
        <v>157</v>
      </c>
      <c r="C3" s="3" t="s">
        <v>158</v>
      </c>
    </row>
    <row r="4" spans="1:3" x14ac:dyDescent="0.35">
      <c r="A4" s="3">
        <v>4</v>
      </c>
      <c r="B4" s="3" t="s">
        <v>159</v>
      </c>
      <c r="C4" s="3" t="s">
        <v>160</v>
      </c>
    </row>
    <row r="5" spans="1:3" x14ac:dyDescent="0.35">
      <c r="A5" s="3">
        <v>5</v>
      </c>
      <c r="B5" s="3" t="s">
        <v>161</v>
      </c>
      <c r="C5" s="3" t="s">
        <v>162</v>
      </c>
    </row>
    <row r="6" spans="1:3" x14ac:dyDescent="0.35">
      <c r="A6" s="3">
        <v>6</v>
      </c>
      <c r="B6" s="3" t="s">
        <v>163</v>
      </c>
      <c r="C6" s="3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</vt:lpstr>
      <vt:lpstr>encoded</vt:lpstr>
      <vt:lpstr>transformed</vt:lpstr>
      <vt:lpstr>vaaram</vt:lpstr>
      <vt:lpstr>nakshatram</vt:lpstr>
      <vt:lpstr>thidhi</vt:lpstr>
      <vt:lpstr>samvathsaram</vt:lpstr>
      <vt:lpstr>ayanam</vt:lpstr>
      <vt:lpstr>ruthuvu</vt:lpstr>
      <vt:lpstr>maasam</vt:lpstr>
      <vt:lpstr>paksham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Sreehari Charan Sarvasiddhi</dc:creator>
  <cp:lastModifiedBy>Sreehari Charan Sarvasiddhi</cp:lastModifiedBy>
  <dcterms:created xsi:type="dcterms:W3CDTF">2025-01-01T09:53:21Z</dcterms:created>
  <dcterms:modified xsi:type="dcterms:W3CDTF">2025-01-26T19:39:36Z</dcterms:modified>
</cp:coreProperties>
</file>