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EA87EB55-4C4B-1847-BC2B-E56203A011D5}" xr6:coauthVersionLast="47" xr6:coauthVersionMax="47" xr10:uidLastSave="{00000000-0000-0000-0000-000000000000}"/>
  <bookViews>
    <workbookView xWindow="2420" yWindow="600" windowWidth="27700" windowHeight="20920" firstSheet="3" activeTab="17" xr2:uid="{B2F629C4-F532-0048-94B5-6129BC4B4200}"/>
  </bookViews>
  <sheets>
    <sheet name="Overview" sheetId="10" r:id="rId1"/>
    <sheet name="Q #1" sheetId="17" r:id="rId2"/>
    <sheet name="Q #2" sheetId="2" r:id="rId3"/>
    <sheet name="Q #3" sheetId="3" r:id="rId4"/>
    <sheet name="Q #4" sheetId="4" r:id="rId5"/>
    <sheet name="Q #5" sheetId="5" r:id="rId6"/>
    <sheet name="Q #6" sheetId="6" r:id="rId7"/>
    <sheet name="Q #7" sheetId="7" r:id="rId8"/>
    <sheet name="Q #8" sheetId="8" r:id="rId9"/>
    <sheet name="Q #9" sheetId="9" r:id="rId10"/>
    <sheet name="Q #10" sheetId="11" r:id="rId11"/>
    <sheet name="Q #11" sheetId="12" r:id="rId12"/>
    <sheet name="Q #12" sheetId="25" r:id="rId13"/>
    <sheet name="Q #13" sheetId="26" r:id="rId14"/>
    <sheet name="Q #14" sheetId="27" r:id="rId15"/>
    <sheet name="Q #15" sheetId="28" r:id="rId16"/>
    <sheet name="Q #16" sheetId="29" r:id="rId17"/>
    <sheet name="Q #17" sheetId="30" r:id="rId18"/>
    <sheet name="Q #18" sheetId="33" r:id="rId19"/>
    <sheet name="Q #19" sheetId="34" r:id="rId20"/>
    <sheet name="Q #20" sheetId="36" r:id="rId21"/>
    <sheet name="Q #21" sheetId="38" r:id="rId22"/>
    <sheet name="Q #22" sheetId="40" r:id="rId23"/>
    <sheet name="2016 #15" sheetId="14" r:id="rId24"/>
    <sheet name="2017 #13" sheetId="15" r:id="rId25"/>
    <sheet name="2018 #12" sheetId="16" r:id="rId26"/>
  </sheets>
  <definedNames>
    <definedName name="Agg_Ded_Limit" localSheetId="18">#REF!</definedName>
    <definedName name="Agg_Ded_Limit" localSheetId="19">#REF!</definedName>
    <definedName name="Agg_Ded_Limit">#REF!</definedName>
    <definedName name="Basic">#REF!</definedName>
    <definedName name="Commission" localSheetId="18">#REF!</definedName>
    <definedName name="Commission" localSheetId="19">#REF!</definedName>
    <definedName name="Commission">#REF!</definedName>
    <definedName name="Excess_Ratio">#REF!</definedName>
    <definedName name="Fixed_Expense" localSheetId="18">#REF!</definedName>
    <definedName name="Fixed_Expense" localSheetId="19">#REF!</definedName>
    <definedName name="Fixed_Expense">#REF!</definedName>
    <definedName name="Insurance_Charge_Dollars_1.5" localSheetId="18">#REF!</definedName>
    <definedName name="Insurance_Charge_Dollars_1.5" localSheetId="19">#REF!</definedName>
    <definedName name="Insurance_Charge_Dollars_1.5">#REF!</definedName>
    <definedName name="Insurance_Charge_Percentage_0.5">#REF!</definedName>
    <definedName name="Insurance_Charge_Percentage_1.5" localSheetId="18">#REF!</definedName>
    <definedName name="Insurance_Charge_Percentage_1.5" localSheetId="19">#REF!</definedName>
    <definedName name="Insurance_Charge_Percentage_1.5">#REF!</definedName>
    <definedName name="Insurance_Charge_Percentage_2.0">#REF!</definedName>
    <definedName name="Insurance_Savings_0.5">#REF!</definedName>
    <definedName name="Insurance_Savings_Dollars_0.5">#REF!</definedName>
    <definedName name="LAE" localSheetId="18">#REF!</definedName>
    <definedName name="LAE" localSheetId="19">#REF!</definedName>
    <definedName name="LAE">#REF!</definedName>
    <definedName name="LAE_Dollars" localSheetId="18">#REF!</definedName>
    <definedName name="LAE_Dollars" localSheetId="19">#REF!</definedName>
    <definedName name="LAE_Dollars">#REF!</definedName>
    <definedName name="LCF">#REF!</definedName>
    <definedName name="LD_Premium_NoAggDedLimit">#REF!</definedName>
    <definedName name="Limited_Loss" localSheetId="18">#REF!</definedName>
    <definedName name="Limited_Loss" localSheetId="19">#REF!</definedName>
    <definedName name="Limited_Loss">#REF!</definedName>
    <definedName name="Maximum_Ratable_Loss">#REF!</definedName>
    <definedName name="Mean">#REF!</definedName>
    <definedName name="Minimum_Ratable_Loss">#REF!</definedName>
    <definedName name="Modified_Expected_Losses" localSheetId="18">#REF!</definedName>
    <definedName name="Modified_Expected_Losses" localSheetId="19">#REF!</definedName>
    <definedName name="Modified_Expected_Losses">#REF!</definedName>
    <definedName name="mu">#REF!</definedName>
    <definedName name="Net_Insurance_Charge_1.5">#REF!</definedName>
    <definedName name="Per_Occurrence_Excess" localSheetId="18">#REF!</definedName>
    <definedName name="Per_Occurrence_Excess" localSheetId="19">#REF!</definedName>
    <definedName name="Per_Occurrence_Excess">#REF!</definedName>
    <definedName name="Premium_Tax" localSheetId="18">#REF!</definedName>
    <definedName name="Premium_Tax" localSheetId="19">#REF!</definedName>
    <definedName name="Premium_Tax">#REF!</definedName>
    <definedName name="sigma">#REF!</definedName>
    <definedName name="TM">#REF!</definedName>
    <definedName name="Trend">#REF!</definedName>
    <definedName name="UW_Profit" localSheetId="18">#REF!</definedName>
    <definedName name="UW_Profit" localSheetId="19">#REF!</definedName>
    <definedName name="UW_Prof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17" i="25" l="1"/>
  <c r="R16" i="25"/>
  <c r="R15" i="25"/>
  <c r="N15" i="38"/>
  <c r="N14" i="38"/>
  <c r="N19" i="38" l="1"/>
  <c r="N20" i="38" s="1"/>
  <c r="N27" i="38" s="1"/>
  <c r="O10" i="29" l="1"/>
  <c r="N19" i="29"/>
  <c r="N18" i="29"/>
  <c r="O67" i="29" s="1"/>
  <c r="N17" i="29"/>
  <c r="O66" i="29" s="1"/>
  <c r="N16" i="29"/>
  <c r="O65" i="29" s="1"/>
  <c r="N15" i="29"/>
  <c r="O64" i="29" s="1"/>
  <c r="P67" i="29" l="1"/>
  <c r="Q67" i="29" s="1"/>
  <c r="P65" i="29"/>
  <c r="Q65" i="29" s="1"/>
  <c r="P66" i="29"/>
  <c r="Q66" i="29" s="1"/>
  <c r="O19" i="29"/>
  <c r="O68" i="29"/>
  <c r="P68" i="29" s="1"/>
  <c r="Q68" i="29" s="1"/>
  <c r="O18" i="29"/>
  <c r="O16" i="29"/>
  <c r="O15" i="29"/>
  <c r="O17" i="29"/>
  <c r="Q17" i="28"/>
  <c r="Q28" i="28" s="1"/>
  <c r="Q16" i="28"/>
  <c r="Q27" i="28" s="1"/>
  <c r="P17" i="28"/>
  <c r="P28" i="28" s="1"/>
  <c r="Q18" i="28"/>
  <c r="Q29" i="28" s="1"/>
  <c r="P18" i="28"/>
  <c r="P29" i="28" s="1"/>
  <c r="O18" i="28"/>
  <c r="O29" i="28" s="1"/>
  <c r="R18" i="28"/>
  <c r="R29" i="28" s="1"/>
  <c r="R17" i="28"/>
  <c r="R28" i="28" s="1"/>
  <c r="R16" i="28"/>
  <c r="R27" i="28" s="1"/>
  <c r="R15" i="28"/>
  <c r="R26" i="28" s="1"/>
  <c r="N29" i="28"/>
  <c r="O28" i="28"/>
  <c r="P27" i="28"/>
  <c r="Q26" i="28"/>
  <c r="R25" i="28"/>
  <c r="Q69" i="29" l="1"/>
  <c r="Q71" i="29" s="1"/>
  <c r="O20" i="29"/>
  <c r="O22" i="29" s="1"/>
  <c r="O37" i="28"/>
  <c r="P36" i="28"/>
  <c r="Q36" i="28"/>
  <c r="R37" i="28"/>
  <c r="Q49" i="28" s="1"/>
  <c r="Q37" i="28"/>
  <c r="Q35" i="28"/>
  <c r="R34" i="28"/>
  <c r="R35" i="28"/>
  <c r="R36" i="28"/>
  <c r="P37" i="28"/>
  <c r="N49" i="28" l="1"/>
  <c r="N50" i="28" s="1"/>
  <c r="P49" i="28"/>
  <c r="P50" i="28" s="1"/>
  <c r="O49" i="28"/>
  <c r="O15" i="27" l="1"/>
  <c r="O18" i="27"/>
  <c r="O17" i="27"/>
  <c r="O16" i="27"/>
  <c r="O14" i="27"/>
  <c r="N18" i="27"/>
  <c r="N17" i="27"/>
  <c r="N16" i="27"/>
  <c r="N15" i="27"/>
  <c r="N14" i="27"/>
  <c r="P15" i="27"/>
  <c r="Q15" i="27"/>
  <c r="R15" i="27"/>
  <c r="P16" i="27"/>
  <c r="Q16" i="27"/>
  <c r="R16" i="27"/>
  <c r="P17" i="27"/>
  <c r="Q17" i="27"/>
  <c r="R17" i="27"/>
  <c r="P18" i="27"/>
  <c r="Q18" i="27"/>
  <c r="R18" i="27"/>
  <c r="R14" i="27"/>
  <c r="Q14" i="27"/>
  <c r="P14" i="27"/>
  <c r="O15" i="30"/>
  <c r="R15" i="30"/>
  <c r="P13" i="26"/>
  <c r="P9" i="26"/>
  <c r="T14" i="25"/>
  <c r="P15" i="25" s="1"/>
  <c r="O15" i="25"/>
  <c r="O16" i="25"/>
  <c r="O17" i="25"/>
  <c r="O18" i="25"/>
  <c r="O14" i="25"/>
  <c r="N14" i="25"/>
  <c r="R14" i="25" s="1"/>
  <c r="Q15" i="25" s="1"/>
  <c r="S14" i="25" l="1"/>
  <c r="S15" i="25" s="1"/>
  <c r="S16" i="25" s="1"/>
  <c r="S17" i="25" s="1"/>
  <c r="S18" i="25" s="1"/>
  <c r="N18" i="25"/>
  <c r="N17" i="25"/>
  <c r="N16" i="25"/>
  <c r="N15" i="25"/>
  <c r="T15" i="25" l="1"/>
  <c r="Q16" i="25"/>
  <c r="R18" i="30"/>
  <c r="R17" i="30"/>
  <c r="R16" i="30"/>
  <c r="R19" i="30" s="1"/>
  <c r="O19" i="30"/>
  <c r="P15" i="30" s="1"/>
  <c r="O18" i="30"/>
  <c r="O17" i="30"/>
  <c r="O16" i="30"/>
  <c r="Q50" i="28"/>
  <c r="P16" i="30" l="1"/>
  <c r="P17" i="30"/>
  <c r="P16" i="25"/>
  <c r="O50" i="28"/>
  <c r="Q52" i="28" s="1"/>
  <c r="P18" i="30"/>
  <c r="P19" i="30" l="1"/>
  <c r="Q17" i="30" s="1"/>
  <c r="Q18" i="30" l="1"/>
  <c r="S18" i="30" s="1"/>
  <c r="Q15" i="30"/>
  <c r="S15" i="30" s="1"/>
  <c r="Q16" i="30"/>
  <c r="S16" i="30" s="1"/>
  <c r="Q19" i="30"/>
  <c r="S19" i="30" s="1"/>
  <c r="S17" i="30"/>
  <c r="Q17" i="25" l="1"/>
  <c r="T16" i="25"/>
  <c r="P17" i="25" l="1"/>
  <c r="T17" i="25" s="1"/>
  <c r="P18" i="25" s="1"/>
  <c r="Q18" i="25" l="1"/>
  <c r="R18" i="25" l="1"/>
  <c r="T18" i="25" s="1"/>
  <c r="T19" i="25" s="1"/>
  <c r="O22" i="25" s="1"/>
  <c r="N9" i="11"/>
  <c r="N15" i="11" s="1"/>
  <c r="N22" i="11" s="1"/>
  <c r="N23" i="5" l="1"/>
  <c r="N20" i="5"/>
  <c r="M10" i="5"/>
  <c r="M14" i="5" s="1"/>
  <c r="M16" i="4" l="1"/>
  <c r="M14" i="4"/>
  <c r="M22" i="4" l="1"/>
  <c r="N6" i="17" l="1"/>
  <c r="O41" i="17"/>
  <c r="O44" i="17"/>
  <c r="N45" i="17"/>
  <c r="O45" i="17" s="1"/>
  <c r="N44" i="17"/>
  <c r="N43" i="17"/>
  <c r="O43" i="17" s="1"/>
  <c r="N42" i="17"/>
  <c r="O42" i="17" s="1"/>
  <c r="N41" i="17"/>
  <c r="N40" i="17"/>
  <c r="O40" i="17" s="1"/>
  <c r="N39" i="17"/>
  <c r="O39" i="17" s="1"/>
  <c r="N38" i="17"/>
  <c r="O38" i="17" s="1"/>
  <c r="N37" i="17"/>
  <c r="O37" i="17" s="1"/>
  <c r="N36" i="17"/>
  <c r="O36" i="17" s="1"/>
  <c r="N35" i="17"/>
  <c r="O35" i="17" s="1"/>
  <c r="N34" i="17"/>
  <c r="O34" i="17" s="1"/>
  <c r="N33" i="17"/>
  <c r="O33" i="17" s="1"/>
  <c r="N32" i="17"/>
  <c r="O32" i="17" s="1"/>
  <c r="N31" i="17"/>
  <c r="O31" i="17" s="1"/>
  <c r="N30" i="17"/>
  <c r="O30" i="17" s="1"/>
  <c r="N29" i="17"/>
  <c r="O29" i="17" s="1"/>
  <c r="N28" i="17"/>
  <c r="O28" i="17" s="1"/>
  <c r="N27" i="17"/>
  <c r="O27" i="17" s="1"/>
  <c r="N26" i="17"/>
  <c r="O26" i="17" s="1"/>
  <c r="N25" i="17"/>
  <c r="N24" i="17"/>
  <c r="N23" i="17"/>
  <c r="N22" i="17"/>
  <c r="N21" i="17"/>
  <c r="O25" i="17" l="1"/>
  <c r="O24" i="17"/>
  <c r="O23" i="17"/>
  <c r="O22" i="17"/>
  <c r="O21" i="17"/>
  <c r="L7" i="17"/>
  <c r="E15" i="16"/>
  <c r="F15" i="16"/>
  <c r="G15" i="16"/>
  <c r="H15" i="16"/>
  <c r="M11" i="14"/>
  <c r="N11" i="14"/>
  <c r="O11" i="14" s="1"/>
  <c r="M12" i="14"/>
  <c r="N12" i="14"/>
  <c r="O12" i="14" s="1"/>
  <c r="M13" i="14"/>
  <c r="N13" i="14"/>
  <c r="M14" i="14"/>
  <c r="N14" i="14"/>
  <c r="M15" i="14"/>
  <c r="N15" i="14"/>
  <c r="O15" i="14"/>
  <c r="M16" i="14"/>
  <c r="N16" i="14"/>
  <c r="O16" i="14" s="1"/>
  <c r="M17" i="14"/>
  <c r="N17" i="14"/>
  <c r="O17" i="14"/>
  <c r="M18" i="14"/>
  <c r="N18" i="14"/>
  <c r="O18" i="14"/>
  <c r="M19" i="14"/>
  <c r="N19" i="14"/>
  <c r="O19" i="14" s="1"/>
  <c r="M20" i="14"/>
  <c r="N20" i="14"/>
  <c r="O20" i="14"/>
  <c r="M21" i="14"/>
  <c r="N21" i="14"/>
  <c r="O21" i="14" s="1"/>
  <c r="M22" i="14"/>
  <c r="N22" i="14"/>
  <c r="M23" i="14"/>
  <c r="O23" i="14" s="1"/>
  <c r="N23" i="14"/>
  <c r="M24" i="14"/>
  <c r="O24" i="14" s="1"/>
  <c r="N24" i="14"/>
  <c r="M25" i="14"/>
  <c r="N25" i="14"/>
  <c r="O25" i="14"/>
  <c r="M26" i="14"/>
  <c r="N26" i="14"/>
  <c r="O26" i="14"/>
  <c r="M27" i="14"/>
  <c r="N27" i="14"/>
  <c r="O27" i="14" s="1"/>
  <c r="M28" i="14"/>
  <c r="N28" i="14"/>
  <c r="O28" i="14"/>
  <c r="M29" i="14"/>
  <c r="N29" i="14"/>
  <c r="O29" i="14" s="1"/>
  <c r="M30" i="14"/>
  <c r="O30" i="14" s="1"/>
  <c r="N30" i="14"/>
  <c r="M6" i="12"/>
  <c r="N6" i="12"/>
  <c r="O6" i="12"/>
  <c r="P6" i="12"/>
  <c r="M7" i="12"/>
  <c r="N7" i="12"/>
  <c r="O7" i="12"/>
  <c r="P7" i="12"/>
  <c r="M8" i="12"/>
  <c r="N8" i="12"/>
  <c r="O8" i="12"/>
  <c r="P8" i="12"/>
  <c r="M9" i="12"/>
  <c r="N9" i="12"/>
  <c r="O9" i="12"/>
  <c r="P9" i="12"/>
  <c r="M10" i="12"/>
  <c r="N10" i="12"/>
  <c r="O10" i="12"/>
  <c r="P10" i="12"/>
  <c r="M11" i="12"/>
  <c r="N11" i="12"/>
  <c r="O11" i="12"/>
  <c r="P11" i="12"/>
  <c r="M12" i="12"/>
  <c r="N12" i="12"/>
  <c r="O12" i="12"/>
  <c r="P12" i="12" s="1"/>
  <c r="M13" i="12"/>
  <c r="N13" i="12"/>
  <c r="O13" i="12"/>
  <c r="P13" i="12"/>
  <c r="M14" i="12"/>
  <c r="N14" i="12"/>
  <c r="O14" i="12"/>
  <c r="P14" i="12"/>
  <c r="M15" i="12"/>
  <c r="N15" i="12"/>
  <c r="O15" i="12"/>
  <c r="P15" i="12"/>
  <c r="M16" i="12"/>
  <c r="N16" i="12"/>
  <c r="O16" i="12"/>
  <c r="P16" i="12"/>
  <c r="M17" i="12"/>
  <c r="N17" i="12"/>
  <c r="O17" i="12"/>
  <c r="P17" i="12"/>
  <c r="M18" i="12"/>
  <c r="N18" i="12"/>
  <c r="O18" i="12"/>
  <c r="P18" i="12"/>
  <c r="M19" i="12"/>
  <c r="N19" i="12"/>
  <c r="O19" i="12"/>
  <c r="P19" i="12"/>
  <c r="M20" i="12"/>
  <c r="N20" i="12"/>
  <c r="O20" i="12"/>
  <c r="P20" i="12"/>
  <c r="M21" i="12"/>
  <c r="N21" i="12"/>
  <c r="O21" i="12"/>
  <c r="P21" i="12"/>
  <c r="M22" i="12"/>
  <c r="N22" i="12"/>
  <c r="O22" i="12"/>
  <c r="P22" i="12"/>
  <c r="M23" i="12"/>
  <c r="N23" i="12"/>
  <c r="O23" i="12"/>
  <c r="P23" i="12"/>
  <c r="M24" i="12"/>
  <c r="N24" i="12"/>
  <c r="O24" i="12"/>
  <c r="P24" i="12"/>
  <c r="M25" i="12"/>
  <c r="N25" i="12"/>
  <c r="P25" i="12" s="1"/>
  <c r="O25" i="12"/>
  <c r="O22" i="14" l="1"/>
  <c r="O14" i="14"/>
  <c r="O13" i="14"/>
  <c r="M7" i="17"/>
  <c r="L8" i="17" s="1"/>
  <c r="O32" i="14"/>
  <c r="P27" i="12"/>
  <c r="M13" i="7"/>
  <c r="M10" i="6" a="1"/>
  <c r="M10" i="6" s="1"/>
  <c r="N19" i="6"/>
  <c r="N18" i="6"/>
  <c r="N17" i="6"/>
  <c r="N16" i="6"/>
  <c r="N15" i="6"/>
  <c r="N14" i="6"/>
  <c r="N13" i="6"/>
  <c r="N12" i="6"/>
  <c r="N11" i="6"/>
  <c r="N10" i="6"/>
  <c r="N3" i="6"/>
  <c r="M8" i="17" l="1"/>
  <c r="L9" i="17" s="1"/>
  <c r="N8" i="17"/>
  <c r="N7" i="17"/>
  <c r="O10" i="6"/>
  <c r="O18" i="6"/>
  <c r="O13" i="6"/>
  <c r="O17" i="6"/>
  <c r="O12" i="6"/>
  <c r="O16" i="6"/>
  <c r="O11" i="6"/>
  <c r="O15" i="6"/>
  <c r="O19" i="6"/>
  <c r="O14" i="6"/>
  <c r="M19" i="3"/>
  <c r="M18" i="3"/>
  <c r="M17" i="3"/>
  <c r="M16" i="3"/>
  <c r="M15" i="3"/>
  <c r="M14" i="3"/>
  <c r="M13" i="3"/>
  <c r="M12" i="3"/>
  <c r="M11" i="3"/>
  <c r="M10" i="3"/>
  <c r="N19" i="3"/>
  <c r="N18" i="3"/>
  <c r="N17" i="3"/>
  <c r="N16" i="3"/>
  <c r="N15" i="3"/>
  <c r="N14" i="3"/>
  <c r="N13" i="3"/>
  <c r="N12" i="3"/>
  <c r="N11" i="3"/>
  <c r="N10" i="3"/>
  <c r="N3" i="3"/>
  <c r="M9" i="17" l="1"/>
  <c r="L10" i="17" s="1"/>
  <c r="N9" i="17"/>
  <c r="O16" i="3"/>
  <c r="O14" i="3"/>
  <c r="O17" i="3"/>
  <c r="O15" i="3"/>
  <c r="M22" i="6"/>
  <c r="O11" i="3"/>
  <c r="O19" i="3"/>
  <c r="O13" i="3"/>
  <c r="O10" i="3"/>
  <c r="O18" i="3"/>
  <c r="O12" i="3"/>
  <c r="M10" i="17" l="1"/>
  <c r="N10" i="17" s="1"/>
  <c r="M2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Rising Fellow</author>
  </authors>
  <commentList>
    <comment ref="L5" authorId="0" shapeId="0" xr:uid="{FB9E1E60-2700-5F41-B876-DF42F4AE631E}">
      <text>
        <r>
          <rPr>
            <b/>
            <sz val="10"/>
            <color rgb="FF000000"/>
            <rFont val="Tahoma"/>
            <family val="2"/>
          </rPr>
          <t>Rising Fellow:</t>
        </r>
        <r>
          <rPr>
            <sz val="10"/>
            <color rgb="FF000000"/>
            <rFont val="Tahoma"/>
            <family val="2"/>
          </rPr>
          <t xml:space="preserve">
</t>
        </r>
        <r>
          <rPr>
            <sz val="10"/>
            <color rgb="FF000000"/>
            <rFont val="Tahoma"/>
            <family val="2"/>
          </rPr>
          <t>Note that the K-S expected percentile is slightly different than for the p-p plot.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<sst xmlns="http://schemas.openxmlformats.org/spreadsheetml/2006/main" count="827" uniqueCount="560">
  <si>
    <t>a.</t>
  </si>
  <si>
    <t>b.</t>
  </si>
  <si>
    <t>c.</t>
  </si>
  <si>
    <t>Part a</t>
  </si>
  <si>
    <t>Part b</t>
  </si>
  <si>
    <t>Part c</t>
  </si>
  <si>
    <t>distribution of ultimate losses. The percentile of the actual ultimate loss outcomes within the modeled</t>
  </si>
  <si>
    <t>distribution was calculated for each dataset.</t>
  </si>
  <si>
    <t>The results are summarized below:</t>
  </si>
  <si>
    <t>Dataset</t>
  </si>
  <si>
    <t>Percentile of Outcome</t>
  </si>
  <si>
    <t>d.</t>
  </si>
  <si>
    <t>Below are p-p plots (including the Kolmogorov-Smirnov bands) and histogram for each model:</t>
  </si>
  <si>
    <t>For each model, interpret the graphs and discuss the appropriateness of the model for these datasets.</t>
  </si>
  <si>
    <t xml:space="preserve">The Mack model is tested on 10 datasets to compare actual ultimate loss outcomes against the predicted </t>
  </si>
  <si>
    <t>distributions of ultimate loss from the Mack model. The percentile of the actual loss outcome within the</t>
  </si>
  <si>
    <t>modeled distribution was calculated for each dataset.</t>
  </si>
  <si>
    <t>The percentiles are summarized below:</t>
  </si>
  <si>
    <t>Determine if the observed percentiles within the model distributions from the modeled datasets pass</t>
  </si>
  <si>
    <t>the Kolmogorov-Smirnov test at the 5% level and conclude whether or not this test supports the Mack</t>
  </si>
  <si>
    <t>model’s appropriateness for the datasets.</t>
  </si>
  <si>
    <t>Briefly describe another way to test the appropriateness of the Mack model for the datasets.</t>
  </si>
  <si>
    <t>months is simulated.</t>
  </si>
  <si>
    <t>two models.</t>
  </si>
  <si>
    <t>⍺(w)</t>
  </si>
  <si>
    <t>β(d)</t>
  </si>
  <si>
    <t>σ(d)</t>
  </si>
  <si>
    <t xml:space="preserve">critical value(5%) = </t>
  </si>
  <si>
    <t>K-S Expected Percentile(i) = (100 * i) / n</t>
  </si>
  <si>
    <t>Calculate the sorted and K-S percentiles:</t>
  </si>
  <si>
    <r>
      <t>Index(</t>
    </r>
    <r>
      <rPr>
        <i/>
        <sz val="12"/>
        <color rgb="FF000000"/>
        <rFont val="Calibri"/>
        <family val="2"/>
      </rPr>
      <t>i</t>
    </r>
    <r>
      <rPr>
        <sz val="12"/>
        <color rgb="FF000000"/>
        <rFont val="Calibri"/>
        <family val="2"/>
      </rPr>
      <t>)</t>
    </r>
  </si>
  <si>
    <r>
      <t>Sorted Percentile(</t>
    </r>
    <r>
      <rPr>
        <i/>
        <sz val="12"/>
        <color rgb="FF000000"/>
        <rFont val="Calibri"/>
        <family val="2"/>
      </rPr>
      <t>p</t>
    </r>
    <r>
      <rPr>
        <i/>
        <vertAlign val="subscript"/>
        <sz val="12"/>
        <color rgb="FF000000"/>
        <rFont val="Calibri"/>
        <family val="2"/>
      </rPr>
      <t>i</t>
    </r>
    <r>
      <rPr>
        <sz val="12"/>
        <color rgb="FF000000"/>
        <rFont val="Calibri"/>
        <family val="2"/>
      </rPr>
      <t>)</t>
    </r>
  </si>
  <si>
    <r>
      <t>K-S Percentile(</t>
    </r>
    <r>
      <rPr>
        <i/>
        <sz val="12"/>
        <color rgb="FF000000"/>
        <rFont val="Calibri"/>
        <family val="2"/>
      </rPr>
      <t>f</t>
    </r>
    <r>
      <rPr>
        <i/>
        <vertAlign val="subscript"/>
        <sz val="12"/>
        <color rgb="FF000000"/>
        <rFont val="Calibri"/>
        <family val="2"/>
      </rPr>
      <t>i</t>
    </r>
    <r>
      <rPr>
        <sz val="12"/>
        <color rgb="FF000000"/>
        <rFont val="Calibri"/>
        <family val="2"/>
      </rPr>
      <t>)</t>
    </r>
  </si>
  <si>
    <r>
      <t>|</t>
    </r>
    <r>
      <rPr>
        <i/>
        <sz val="12"/>
        <color rgb="FF000000"/>
        <rFont val="Calibri"/>
        <family val="2"/>
      </rPr>
      <t>p</t>
    </r>
    <r>
      <rPr>
        <i/>
        <vertAlign val="subscript"/>
        <sz val="12"/>
        <color rgb="FF000000"/>
        <rFont val="Calibri"/>
        <family val="2"/>
      </rPr>
      <t xml:space="preserve">i </t>
    </r>
    <r>
      <rPr>
        <sz val="12"/>
        <color rgb="FF000000"/>
        <rFont val="Calibri"/>
        <family val="2"/>
      </rPr>
      <t xml:space="preserve">- </t>
    </r>
    <r>
      <rPr>
        <i/>
        <sz val="12"/>
        <color rgb="FF000000"/>
        <rFont val="Calibri"/>
        <family val="2"/>
      </rPr>
      <t>f</t>
    </r>
    <r>
      <rPr>
        <i/>
        <vertAlign val="subscript"/>
        <sz val="12"/>
        <color rgb="FF000000"/>
        <rFont val="Calibri"/>
        <family val="2"/>
      </rPr>
      <t>i</t>
    </r>
    <r>
      <rPr>
        <sz val="12"/>
        <color rgb="FF000000"/>
        <rFont val="Calibri"/>
        <family val="2"/>
      </rPr>
      <t>|</t>
    </r>
  </si>
  <si>
    <t>D = max|pi - fi|</t>
  </si>
  <si>
    <t xml:space="preserve">D = </t>
  </si>
  <si>
    <t>( &lt; 43.0)</t>
  </si>
  <si>
    <t>Calculate the frequency of observed percentiles in each bucket:</t>
  </si>
  <si>
    <t>Frequency</t>
  </si>
  <si>
    <t>Calculate the inputs for a histogram of the observed percentiles using five buckets of equal spacing.</t>
  </si>
  <si>
    <t>Calculate the inputs for a p-p plot from the percentiles.</t>
  </si>
  <si>
    <t>Expected Percentile(i) = 100i / (n + 1)</t>
  </si>
  <si>
    <t>Sorted Percentile</t>
  </si>
  <si>
    <t>Expected Percentile</t>
  </si>
  <si>
    <t>sorted - expected</t>
  </si>
  <si>
    <t>Part d</t>
  </si>
  <si>
    <t>Parameter</t>
  </si>
  <si>
    <t>…</t>
  </si>
  <si>
    <t>Demonstrate how the 𝛾 parameter impacts the claims payment pattern at the first development period.</t>
  </si>
  <si>
    <t>A Bayesian MCMC model is tested on 10 historical loss triangles to test the validity of the distributions</t>
  </si>
  <si>
    <t>from the model. For each loss triangle, a distribution of ultimate losses was created and the percentile of</t>
  </si>
  <si>
    <t>the actual observed ultimate loss within the modeled distribution was calculated.</t>
  </si>
  <si>
    <t>Loss Triangle</t>
  </si>
  <si>
    <t>Percentile</t>
  </si>
  <si>
    <t>Determine whether the percentiles above are uniform at the 5% level using the Kolmogorov-Smirnov test.</t>
  </si>
  <si>
    <r>
      <rPr>
        <b/>
        <sz val="12"/>
        <color theme="1"/>
        <rFont val="Calibri"/>
        <family val="2"/>
      </rPr>
      <t>Histogram</t>
    </r>
    <r>
      <rPr>
        <sz val="12"/>
        <color theme="1"/>
        <rFont val="Calibri"/>
        <family val="2"/>
      </rPr>
      <t xml:space="preserve"> – Plot a histogram of the percentiles. If the percentiles are uniform (meaning the model is appropriate), the height of the bars should be roughly equal.
</t>
    </r>
    <r>
      <rPr>
        <b/>
        <sz val="12"/>
        <color theme="1"/>
        <rFont val="Calibri"/>
        <family val="2"/>
      </rPr>
      <t xml:space="preserve">p-p plot </t>
    </r>
    <r>
      <rPr>
        <sz val="12"/>
        <color theme="1"/>
        <rFont val="Calibri"/>
        <family val="2"/>
      </rPr>
      <t>– This compares the expected percentiles against the actual sorted percentiles (vertical axis). If the percentiles are uniform, the actual percentiles should follow a 45° line.</t>
    </r>
  </si>
  <si>
    <t>Since 26.1 &lt; 43, do not reject the null hypothesis that the set of observed percentiles is uniform at the 5% level.</t>
  </si>
  <si>
    <t>The stochastic loss reserve Mack model is tested against 200 historical incremental loss triangles in an</t>
  </si>
  <si>
    <t>attempt to validate the model.</t>
  </si>
  <si>
    <t>For each loss triangle, a lognormal distribution based on the Mack model output was determined and the</t>
  </si>
  <si>
    <t>percentile of the actual loss outcome within the model loss distribution was calculated.</t>
  </si>
  <si>
    <t>The Kolmogorov-Smirnov test statistic at the 5% level is 13.7.</t>
  </si>
  <si>
    <t>Below are the histogram and p-p plot:</t>
  </si>
  <si>
    <t>State the three Mack assumptions underlying the model.</t>
  </si>
  <si>
    <t>Discuss whether the Mack model is validated on the data.</t>
  </si>
  <si>
    <t>variability compared to the Mack model.</t>
  </si>
  <si>
    <t>Discuss how an actuary can incorporate prior knowledge about expected losses for different accident</t>
  </si>
  <si>
    <t>years into the model.</t>
  </si>
  <si>
    <t>⍺(1)</t>
  </si>
  <si>
    <t>𝛾</t>
  </si>
  <si>
    <t>⍺(2)</t>
  </si>
  <si>
    <t>⍺(10)</t>
  </si>
  <si>
    <t>β(1)</t>
  </si>
  <si>
    <t>β(2)</t>
  </si>
  <si>
    <t>β(10)</t>
  </si>
  <si>
    <t>σ(1)</t>
  </si>
  <si>
    <t>σ(2)</t>
  </si>
  <si>
    <t>σ(10)</t>
  </si>
  <si>
    <t xml:space="preserve">The development period portion of the log mean formula above is β(d) * (1 - 𝛾)^(w - 1). </t>
  </si>
  <si>
    <t>For development period 1, at accident year 1, we have:</t>
  </si>
  <si>
    <t>For development period 1, at accident year 10, we have:</t>
  </si>
  <si>
    <t>K-S test:</t>
  </si>
  <si>
    <t>critical value = 136 / sqrt(n)</t>
  </si>
  <si>
    <t xml:space="preserve">critical value= </t>
  </si>
  <si>
    <t>13.7 &gt; 9.6, so at the 5% level we reject the hypothesis that the percentiles are uniform.</t>
  </si>
  <si>
    <t>Discussion</t>
  </si>
  <si>
    <t>In the Meyers paper, three different methods (K-S test, histograms, and p-p plots) are used to test the appropriateness of a model based on the percentiles of the actual results within the predicted ultimate loss distributions. Make sure to understand how to both apply these methods and interpret the results to make a decision about the appropriateness of a model.</t>
  </si>
  <si>
    <t>Solution -&gt;</t>
  </si>
  <si>
    <t>SHOW ALL WORK.</t>
  </si>
  <si>
    <t xml:space="preserve">D is less than the critical value so the percentiles pass the K-S test. Do not reject the null hypothesis that the set of percentiles is uniform. </t>
  </si>
  <si>
    <t>If the Mack model produces reasonable predicted ultimate loss distributions, we would expect the percentiles of the actual ultimate losses within the model distributions to be uniform. Therefore, the K-S test supports the Mack model.</t>
  </si>
  <si>
    <t>We can also review the p-p plot of the percentiles. If the model is appropriate, the p-p plot would lie along the 45°, indicating that the predicted percentiles are uniformly distributed.</t>
  </si>
  <si>
    <t>The histogram shows that actual observations fall consistently at higher and lower percentiles on the model’s distribution than the model expects.</t>
  </si>
  <si>
    <t>Also, the p-p plot is a slanted ‘S’, further indicating that the Mack model is light tailed and the predicted distributions from the model don’t fully reflect the variability we observe in the data.</t>
  </si>
  <si>
    <t>The prior distribution for the level parameters, { ⍺(w) }, and logelr parameter can be specified to be more restrictive, instead of using vague priors, so that the model better reflects the expected losses.</t>
  </si>
  <si>
    <t>RF Meyers - 1</t>
  </si>
  <si>
    <t>RF Meyers - 2</t>
  </si>
  <si>
    <t>RF Meyers - 3</t>
  </si>
  <si>
    <t>RF Meyers - 4</t>
  </si>
  <si>
    <t>RF Meyers - 5</t>
  </si>
  <si>
    <t>RF Meyers - 6</t>
  </si>
  <si>
    <t>RF Meyers - 7</t>
  </si>
  <si>
    <t>RF Meyers - 8</t>
  </si>
  <si>
    <t>RF Meyers - 9</t>
  </si>
  <si>
    <t>Meyers - p-p Plots &amp; Histogram</t>
  </si>
  <si>
    <t>Meyers - Interpret p-p Plots</t>
  </si>
  <si>
    <t>Meyers - Kolmogorov-Smirnov (K-S) Test</t>
  </si>
  <si>
    <t>Recipe</t>
  </si>
  <si>
    <t>Meyers - Changing Settlement Rate (CSR) Model</t>
  </si>
  <si>
    <t>1 - E[C(w,d+1) | C(w,1), …, C(w,d)] = C(w,d) * f(d)</t>
  </si>
  <si>
    <t>2 - For any given d, random variables C(v,d) and C(w,d) are independent for v not equal to w</t>
  </si>
  <si>
    <t>3 - Var[C(w,d+1) | C(w,1), …, C(w,d)] = C(w,d) * ⍺(d)^2</t>
  </si>
  <si>
    <t>Interpretation of a Light-Tailed Model</t>
  </si>
  <si>
    <r>
      <t xml:space="preserve">When many of the Percentiles of Outcome of actual ultimate losses for different datasets are in the extreme left and right tail of the predicted distribution, like for the Mack model, it indicates that the model is </t>
    </r>
    <r>
      <rPr>
        <i/>
        <u/>
        <sz val="12"/>
        <color theme="1"/>
        <rFont val="Calibri"/>
        <family val="2"/>
      </rPr>
      <t>too light in the tails</t>
    </r>
    <r>
      <rPr>
        <sz val="12"/>
        <color theme="1"/>
        <rFont val="Calibri"/>
        <family val="2"/>
      </rPr>
      <t>. This is indicated in the histogram (step 2) by high bars on the left and right side.</t>
    </r>
  </si>
  <si>
    <r>
      <t xml:space="preserve">The following explanation is from the </t>
    </r>
    <r>
      <rPr>
        <b/>
        <sz val="12"/>
        <color theme="1"/>
        <rFont val="Calibri"/>
        <family val="2"/>
      </rPr>
      <t>Exam 7 Cookbook recipe "p-p Plots &amp; Histogram,"</t>
    </r>
    <r>
      <rPr>
        <sz val="12"/>
        <color theme="1"/>
        <rFont val="Calibri"/>
        <family val="2"/>
      </rPr>
      <t xml:space="preserve"> which will help you better understand the interpretation.</t>
    </r>
  </si>
  <si>
    <t xml:space="preserve">Assume the actual, ultimate loss for accident years 2001-2010 in Dataset 1 is $16.5M.
Using the loss triangle as of 12/31/2010, we fit a Mack model and calculate the predicted distribution of ultimate loss. The actual ultimate loss is at the 0.4% percentile, in the far-left tail of the Mack model distribution. According to the predicted distribution of ultimate losses, there is less than a 1% chance that the ultimate loss will be as low or lower than the actual ultimate loss ($16.5M).
The graph below shows the predicted loss distributions for both the Mack model, which is light-tailed, and a “Better” model. While the Mack model implies a $16.5M ultimate loss is highly unlikely, the “Better” Model distribution indicates that a $16.5M ultimate loss is reasonably likely to occur (5.6% percentile).
</t>
  </si>
  <si>
    <t>See the "p-p Plots &amp; Histogram" recipe for more.</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</si>
  <si>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</si>
  <si>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</si>
  <si>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</si>
  <si>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</si>
  <si>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</si>
  <si>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</si>
  <si>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</si>
  <si>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</si>
  <si>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</si>
  <si>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Sigma is larger for earlier development periods because there are more claims open and more variability.</t>
  </si>
  <si>
    <t>Part c:</t>
  </si>
  <si>
    <t>Part b:</t>
  </si>
  <si>
    <t>Part a:</t>
  </si>
  <si>
    <t>Solutions -&gt;</t>
  </si>
  <si>
    <t>RF Meyers - 10</t>
  </si>
  <si>
    <t xml:space="preserve">Note that the formula for f_i ,the K-S expected value of the percentiles, is slightly different than the formula for e_i used for creating the p-p plots since the denominator is (n) instead of (n+1). </t>
  </si>
  <si>
    <t>Determine whether the model is validated by applying the Kolmogorov-Smirnov test at the 5% confidence level, where the critical value is 30.4</t>
  </si>
  <si>
    <t>Since D = 42 &gt; 30.4, the model is NOT validated.</t>
  </si>
  <si>
    <t>D =</t>
  </si>
  <si>
    <t>Company Rank</t>
  </si>
  <si>
    <t>Abs. Diff.</t>
  </si>
  <si>
    <t>f</t>
  </si>
  <si>
    <t>p</t>
  </si>
  <si>
    <t>Company</t>
  </si>
  <si>
    <t>Calculate the absolute difference between p and f for each company:</t>
  </si>
  <si>
    <t>RF Meyers - 11</t>
  </si>
  <si>
    <t>Plot C</t>
  </si>
  <si>
    <t>Plot B</t>
  </si>
  <si>
    <t>Plot A</t>
  </si>
  <si>
    <t>Meyers – Kolmogorov – Smirnov (K-S) Test</t>
  </si>
  <si>
    <t>Part c.</t>
  </si>
  <si>
    <t>•   There is another model that might work better
•   The insurance loss environment is too dynamic for a single model to fully capture the variability. 
•   There may be extreme events that the model can’t capture.
•  The data used to fit the model might be missing important information needed to accurately predict the distribution of outcomes.</t>
  </si>
  <si>
    <t>Part b.</t>
  </si>
  <si>
    <t>Since D &lt; 30.4, the model is validated</t>
  </si>
  <si>
    <t>D = max|p_i - f_i| =</t>
  </si>
  <si>
    <t>Identify one shortcoming of the Mack model. Propose an alternative model and briefly</t>
  </si>
  <si>
    <t>0.75 point</t>
  </si>
  <si>
    <t>distribution of outcomes.</t>
  </si>
  <si>
    <t>Identify two reasons why loss reserve models often do not accurately predict the</t>
  </si>
  <si>
    <t>0.5 point</t>
  </si>
  <si>
    <t xml:space="preserve">the 5% confidence level, where the critical value is </t>
  </si>
  <si>
    <t>Determine whether the model is validated by applying the Kolmogorov-Smirnov test at</t>
  </si>
  <si>
    <t>1 point</t>
  </si>
  <si>
    <t>distribution derived with the Mack model, in ascending order:</t>
  </si>
  <si>
    <t>Given the following percentiles for each company's actual loss development within the</t>
  </si>
  <si>
    <t xml:space="preserve">    the lognormal distributions described above.</t>
  </si>
  <si>
    <t>•  Percentiles for each insurer's actual 10-year loss emergence were calculated assuming</t>
  </si>
  <si>
    <t xml:space="preserve">    standard deviation from the Mack model results.</t>
  </si>
  <si>
    <t>•  A lognormal distribution was derived for each triangle by matching the mean and</t>
  </si>
  <si>
    <t>Abs. Diff</t>
  </si>
  <si>
    <t>index</t>
  </si>
  <si>
    <t xml:space="preserve">    before the latest available annual data.</t>
  </si>
  <si>
    <t>K-S Percentile (f)</t>
  </si>
  <si>
    <t>Sorted Percentile (p)</t>
  </si>
  <si>
    <t>•  The Mack model was used to fit each insurer's incurred loss triangle as of 10 years</t>
  </si>
  <si>
    <t>The following procedure was performed:</t>
  </si>
  <si>
    <t>companies.</t>
  </si>
  <si>
    <t>reserving model for Products Liability using incurred loss triangles from 20 insurance</t>
  </si>
  <si>
    <t>To determine whether the model passes the K-S test, we need to calculate D= max|p_i-f_i|. If D is greater than the critical value, then the model fails the K-S test</t>
  </si>
  <si>
    <t>An actuary is retrospectively testing the general applicability of the Mack stochastic</t>
  </si>
  <si>
    <t>Part a.</t>
  </si>
  <si>
    <t>Points:</t>
  </si>
  <si>
    <t>Q #15</t>
  </si>
  <si>
    <t>Exam 7</t>
  </si>
  <si>
    <t>Spring 2016</t>
  </si>
  <si>
    <t>Source:</t>
  </si>
  <si>
    <t>the size of the confidence interval.</t>
  </si>
  <si>
    <t>Describe what is implied by the histogram about the accuracy of the expected value and</t>
  </si>
  <si>
    <t>Assume the following histogram was produced during model validation:</t>
  </si>
  <si>
    <t>size of the confidence interval.</t>
  </si>
  <si>
    <t>Describe what is implied by the plot about the accuracy of the expected value and the</t>
  </si>
  <si>
    <t>The following p-p plot was produced during model validation:</t>
  </si>
  <si>
    <t>$70 million with a 90% confidence interval from $60 million to $84 million.</t>
  </si>
  <si>
    <t>A stochastic loss reserving model estimates that ultimate losses have an expected value of</t>
  </si>
  <si>
    <t>Q #13</t>
  </si>
  <si>
    <t>Spring 2017</t>
  </si>
  <si>
    <t>your selection of the shape.</t>
  </si>
  <si>
    <t>Draw a histogram assuming no hurricane losses in the next ten years and briefly explain</t>
  </si>
  <si>
    <t>Identify and briefly describe two sources of internal systemic risk applicable to this model.</t>
  </si>
  <si>
    <t>•  Assume no data errors.</t>
  </si>
  <si>
    <t xml:space="preserve">    as of June 30, 2027.</t>
  </si>
  <si>
    <t>•  The insurer will perform a retrospective test of the model using ten years of data valued</t>
  </si>
  <si>
    <r>
      <t>•  The resulting model produced an R</t>
    </r>
    <r>
      <rPr>
        <vertAlign val="superscript"/>
        <sz val="12"/>
        <color theme="1"/>
        <rFont val="Calibri (Body)"/>
      </rPr>
      <t>2</t>
    </r>
    <r>
      <rPr>
        <sz val="12"/>
        <color theme="1"/>
        <rFont val="Calibri"/>
        <family val="2"/>
        <scheme val="minor"/>
      </rPr>
      <t xml:space="preserve"> value greater than 99%</t>
    </r>
  </si>
  <si>
    <t>•  The underlying exposures for the book of business are not expected to change.</t>
  </si>
  <si>
    <t>•  The data is valued as of June 30, 2017.</t>
  </si>
  <si>
    <t>Total</t>
  </si>
  <si>
    <t>Since the model is fit on an experience period including a hurricane event (and has a strong fit), the model will overstate losses in the subsequent ten years given no hurricane occurs. For a model that is biased high, the majority of the actual losses will land in the lower percentiles of the model's loss distribution. Thus, the histogram will be tall on left side (lower predicted percentiles) and decrease as it moves to the right (higher predicted percentiles).</t>
  </si>
  <si>
    <r>
      <rPr>
        <b/>
        <sz val="12"/>
        <color theme="1"/>
        <rFont val="Calibri"/>
        <family val="2"/>
        <scheme val="minor"/>
      </rPr>
      <t xml:space="preserve">Parameter selection error </t>
    </r>
    <r>
      <rPr>
        <sz val="12"/>
        <color theme="1"/>
        <rFont val="Calibri"/>
        <family val="2"/>
        <scheme val="minor"/>
      </rPr>
      <t>- the error that arises because the model cannot adequately measure all predictors of future claim costs or trends in these predictors</t>
    </r>
  </si>
  <si>
    <t>Losses from 
All Other Perils ($000)</t>
  </si>
  <si>
    <t>Losses from 
Hurricanes ($000)</t>
  </si>
  <si>
    <t>Number of All Other Peril Events</t>
  </si>
  <si>
    <t>Number of Hurricanes</t>
  </si>
  <si>
    <t>AY</t>
  </si>
  <si>
    <r>
      <rPr>
        <b/>
        <sz val="12"/>
        <color theme="1"/>
        <rFont val="Calibri"/>
        <family val="2"/>
        <scheme val="minor"/>
      </rPr>
      <t>Specification error</t>
    </r>
    <r>
      <rPr>
        <sz val="12"/>
        <color theme="1"/>
        <rFont val="Calibri"/>
        <family val="2"/>
        <scheme val="minor"/>
      </rPr>
      <t xml:space="preserve"> - the error that arises because the model cannot perfectly model the insurance process</t>
    </r>
  </si>
  <si>
    <t>reserve model for its property exposures in a coastal area:</t>
  </si>
  <si>
    <t>An insurer is using the following information without adjustment to build a stochastic loss</t>
  </si>
  <si>
    <t>Q #12</t>
  </si>
  <si>
    <t>Spring 2018</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</si>
  <si>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</si>
  <si>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explain a feature of the alternative model that addresses this shortcoming.</t>
  </si>
  <si>
    <t>Modified Problem</t>
  </si>
  <si>
    <t>The Cross Classified Model (CRC) was run on each historical triangle to calculate the predicted lognormal</t>
  </si>
  <si>
    <t>The histogram data shows that actual observations fall consistently at higher and lower percentiles on the model’s distribution than the model expects. The p-p plot would show a mildly slanted S curve, demonstrating more high and low percentiles of actual observations than expected.
The percentiles should be uniformly distributed. The histogram should have bars of roughly equal height.
The p-p plot would line up with the 45° line (sorted percentiles about equal to expected percentiles) if the percentiles were uniformly distributed. 
Based on the above, the CRC model is too light in the tails for the data.</t>
  </si>
  <si>
    <t>25 loss datasets include an incurred loss triangle and the actual ultimate loss outcomes for each accident year.</t>
  </si>
  <si>
    <t xml:space="preserve">Percentile </t>
  </si>
  <si>
    <t>of Outcome</t>
  </si>
  <si>
    <t>Bottom</t>
  </si>
  <si>
    <t>top</t>
  </si>
  <si>
    <t>Interpret the results of parts a and b and discuss the appropriateness of the model for these datsets.</t>
  </si>
  <si>
    <t>The Correlated Accident Year (CAY) model improves on the CRC model for incurred loss data by adding a correlation term, ρ, that correlates the current accident year log loss with the prior year's residual. The results from the paper show that this correlation is generally positive, so the CAY model increases the standard deviation of estimates and produces heavier tails. The resulting CAY model predicted percentiles of outcomes should be more uniform than the CRC model.</t>
  </si>
  <si>
    <t>Use the Sort feature in the ribbon to easily sort the percentiles.</t>
  </si>
  <si>
    <t>Spreadsheet Tip</t>
  </si>
  <si>
    <t xml:space="preserve">Either hardcode or use COUNTIFS() to count the frequency </t>
  </si>
  <si>
    <t>within each bucket.</t>
  </si>
  <si>
    <t>Suggest another model that model that may fit the data better and fully analyze your reasoning.</t>
  </si>
  <si>
    <t>Both the Mack paid model and the Changing Settlement Rate (CSR) model were tested on 200 datasets</t>
  </si>
  <si>
    <t>of paid losses to compare actual loss outcomes against the predicted reserve distributions. The percentile</t>
  </si>
  <si>
    <t>of the actual outcomes within the predicted model distribution was calculated for each dataset and model.</t>
  </si>
  <si>
    <r>
      <rPr>
        <b/>
        <sz val="12"/>
        <color theme="1"/>
        <rFont val="Calibri"/>
        <family val="2"/>
      </rPr>
      <t xml:space="preserve">Mack Paid Model: </t>
    </r>
    <r>
      <rPr>
        <sz val="12"/>
        <color theme="1"/>
        <rFont val="Calibri"/>
        <family val="2"/>
      </rPr>
      <t xml:space="preserve">
The graphs show that actual observations fall consistently at lower percentiles on the model’s distribution than the model expects. Also, the p-p plot shows that the model fails the K-S test, so we reject the null hypothesis that the percentiles are uniform.
The model is biased high and is inappropriate for use, since the predicted distributions will be consistently higher than the actual loss outcomes.
</t>
    </r>
    <r>
      <rPr>
        <b/>
        <sz val="12"/>
        <color theme="1"/>
        <rFont val="Calibri"/>
        <family val="2"/>
      </rPr>
      <t xml:space="preserve">CSR Model: </t>
    </r>
    <r>
      <rPr>
        <sz val="12"/>
        <color theme="1"/>
        <rFont val="Calibri"/>
        <family val="2"/>
      </rPr>
      <t xml:space="preserve">
The actual observed percentiles within the model distribution are consistent with those expected and the percentiles appear to be uniformly distributed. The K-S test passes (data is within the bands), which supports the percentiles being uniform. 
The model is appropriate for use and the predicted distributions are in line with the distribution of the actual outcomes.</t>
    </r>
  </si>
  <si>
    <t>Describe the differences between the Mack and CSR models and explain how they affect their reputations.</t>
  </si>
  <si>
    <t>The Mack model uses a deterministic chain-ladder development pattern applied to cumulative paid losses. It assumes the same development pattern holds across all accident years and does not account for any change in the claim settlement rate over time.
The CSR model is a modification of the CRC model that allows for changing settlement rates across accident years using a γ parameter. A positive γ cindicates a speedup in claim settlement. This allows the CSR model to adapt its development pattern across accident years, which the Mack model cannot do and corrects the Mack model (and CRC model) overstatement.</t>
  </si>
  <si>
    <t>Meyers - Changing Settlement Rate Model (CSR) &amp; Standardized Residuals</t>
  </si>
  <si>
    <t>logelr</t>
  </si>
  <si>
    <t>Premium</t>
  </si>
  <si>
    <t>Year</t>
  </si>
  <si>
    <t>A Correlated Accident Year (CAY) Bayesian model is used on a 5x5 incurred loss triangle to estimate a</t>
  </si>
  <si>
    <t>For simulation #63, the following parameters were sampled from the posterior distribution of the CAY model:</t>
  </si>
  <si>
    <t>distribution of ultimate losses at age 60 months.</t>
  </si>
  <si>
    <t>• Cumulative incurred losses for accident year 2015 as of December 31, 2019:</t>
  </si>
  <si>
    <t>• There is no loss development after 60 months</t>
  </si>
  <si>
    <t xml:space="preserve">• ⍴ = </t>
  </si>
  <si>
    <t>• logelr =</t>
  </si>
  <si>
    <t>Determine the distribution from which the estimated cumulative losses for accident year 2016 as of 60</t>
  </si>
  <si>
    <t xml:space="preserve">μ(2015,60) = </t>
  </si>
  <si>
    <t xml:space="preserve">μ(2016,60) = </t>
  </si>
  <si>
    <t>The CAY model has the following structure:</t>
  </si>
  <si>
    <t>Briefly discuss the difference between the Correlated Accident Year model and the Cross Classified</t>
  </si>
  <si>
    <t>Model and how this impacts the standard deviations of the predicted outcomes between the</t>
  </si>
  <si>
    <t>μ(2015,60) = log(Premium_2015) + logelr + ⍺(2015) + β(60)</t>
  </si>
  <si>
    <t xml:space="preserve">log(C(2015,60)) = </t>
  </si>
  <si>
    <t>Calculate the expected and actual log-loss for AY 2015 at ultimate (60 months):</t>
  </si>
  <si>
    <t>← Expected log loss</t>
  </si>
  <si>
    <t>← Actual log loss</t>
  </si>
  <si>
    <t>Calculate the transformed parameters of the distribution for C(2016,60) by correlating with the prior AY (2015):</t>
  </si>
  <si>
    <t xml:space="preserve">σ(60) = </t>
  </si>
  <si>
    <t>Below is the lognormal distribution from which ultimate losses for AY are drawn:</t>
  </si>
  <si>
    <t>The CAY model allows for correlation between accident years using the ⍴ parameter while the CRC model assumes independence between accident years.</t>
  </si>
  <si>
    <t xml:space="preserve">There is generally a positive correlation between accident years (result from Meyers paper). This results in a higher standard deviation in the predicted results for the CAY model. </t>
  </si>
  <si>
    <t>Meyers - Correlated Accident Year Model (CAY)</t>
  </si>
  <si>
    <t>C(2016,60) ~ lognormal( μ = 7.986, σ = 0.027 )</t>
  </si>
  <si>
    <r>
      <t xml:space="preserve">The CAY model adds correlation to the results between AYs, but </t>
    </r>
    <r>
      <rPr>
        <i/>
        <u/>
        <sz val="12"/>
        <color theme="1"/>
        <rFont val="Calibri"/>
        <family val="2"/>
      </rPr>
      <t>only</t>
    </r>
    <r>
      <rPr>
        <sz val="12"/>
        <color theme="1"/>
        <rFont val="Calibri"/>
        <family val="2"/>
      </rPr>
      <t xml:space="preserve"> between successive accident years like between 2015 and 2016. Over all the iterations, the total reserve standard deviation will be higher. The added correlation will push some iterations higher and some iterations lower, thus spreading out the distribution. 
</t>
    </r>
    <r>
      <rPr>
        <b/>
        <sz val="12"/>
        <color theme="1"/>
        <rFont val="Calibri"/>
        <family val="2"/>
      </rPr>
      <t xml:space="preserve">Note: </t>
    </r>
    <r>
      <rPr>
        <sz val="12"/>
        <color theme="1"/>
        <rFont val="Calibri"/>
        <family val="2"/>
      </rPr>
      <t xml:space="preserve">
Use the natural log (ln), not base-10 log, since we're using the lognormal distribution.</t>
    </r>
  </si>
  <si>
    <t>losses for a 10x10 paid loss triangle.</t>
  </si>
  <si>
    <t xml:space="preserve">For a simulation #982, the following parameter set was sampled from the posterior distribution of the </t>
  </si>
  <si>
    <t>CSR model:</t>
  </si>
  <si>
    <t xml:space="preserve">An actuary uses the Changing Settlement Rate (CSR) model to estimate a distribution of ultimate </t>
  </si>
  <si>
    <t xml:space="preserve">• Premium for accident year 10 = </t>
  </si>
  <si>
    <t xml:space="preserve">• Random probability to simulate loss =  </t>
  </si>
  <si>
    <t xml:space="preserve">Calculate the simulated cumulative loss for the most recent accident year as of the second development </t>
  </si>
  <si>
    <t>period.</t>
  </si>
  <si>
    <t>The CSR model has the following structure:</t>
  </si>
  <si>
    <t>Sampled</t>
  </si>
  <si>
    <t>Values</t>
  </si>
  <si>
    <r>
      <t>C</t>
    </r>
    <r>
      <rPr>
        <vertAlign val="superscript"/>
        <sz val="12"/>
        <color theme="1"/>
        <rFont val="Calibri"/>
        <family val="2"/>
      </rPr>
      <t>sim</t>
    </r>
    <r>
      <rPr>
        <vertAlign val="subscript"/>
        <sz val="12"/>
        <color theme="1"/>
        <rFont val="Calibri"/>
        <family val="2"/>
      </rPr>
      <t>10,2</t>
    </r>
    <r>
      <rPr>
        <sz val="12"/>
        <color theme="1"/>
        <rFont val="Calibri"/>
        <family val="2"/>
      </rPr>
      <t xml:space="preserve"> = </t>
    </r>
  </si>
  <si>
    <t>Calculate the simulated loss from the lognormal distribution using the random draw:</t>
  </si>
  <si>
    <r>
      <t>μ</t>
    </r>
    <r>
      <rPr>
        <vertAlign val="subscript"/>
        <sz val="12"/>
        <color theme="1"/>
        <rFont val="Calibri"/>
        <family val="2"/>
      </rPr>
      <t>10,2</t>
    </r>
    <r>
      <rPr>
        <sz val="12"/>
        <color theme="1"/>
        <rFont val="Calibri"/>
        <family val="2"/>
      </rPr>
      <t xml:space="preserve"> = </t>
    </r>
  </si>
  <si>
    <t xml:space="preserve">β(1) * (1 - 𝛾)^(1 - 1) = </t>
  </si>
  <si>
    <t>β(1) * (1 - 𝛾)^(10 - 1)  =</t>
  </si>
  <si>
    <t>For more recent accident years, the development period portion is higher (less negative). This increases the log mean, μ(w,d), resulting in higher simulated losses. This indicates a speedup in the settlement rate for more recent accident years.</t>
  </si>
  <si>
    <t>Discuss two ways in which the Correlated Accident Year Model improves the recognition of data</t>
  </si>
  <si>
    <t>Compared to the Mack model, the CAY model improves recognition of variability in two ways:</t>
  </si>
  <si>
    <t>• The CAY model (and the underlying CRC model) uses random accident-year level parameters (alphas) instead of the Mack model’s fixed level parameters given by the most recent observed cumulative loss. Treating the accident-year level as stochastic increases the uncertainty in the predicted outcomes and produces heavier tails.</t>
  </si>
  <si>
    <t>• The CAY model incorporates correlation between accident years through the ρ parameter. The Mack model assumes accident years are independent. When ρ is positive (generally the case across the studied triangles), the standard deviation of the total reserve is higher than under the Mack model.</t>
  </si>
  <si>
    <t>The three Mack assumptions show up in the Mack - Chain Ladder, Venter Factors, and Meyers papers. I would remember the assumptions one way and use that for any Mack assumption question you might get. 
Make sure to understand the differences between the models in the Meyers paper.</t>
  </si>
  <si>
    <t xml:space="preserve">Fully explain how to use the Correlated Accident Year model to create a loss distribution for ultimate </t>
  </si>
  <si>
    <t>Use the following procedure to create a loss distribution of ultimate loss:</t>
  </si>
  <si>
    <t>losses for a reserve analysis on a 10x10 incurred loss triangle.</t>
  </si>
  <si>
    <t>Discuss the differences between the Changing Settlement Rates model and the Cross Classified Model on paid data and compare the reputation between the two.</t>
  </si>
  <si>
    <t>Discuss the differences between the Correlated Accident Year model and the Cross Classified Model on incurred data and compare the reputation between the two.</t>
  </si>
  <si>
    <t>⍴</t>
  </si>
  <si>
    <t>⍺_1</t>
  </si>
  <si>
    <t>⍺_2</t>
  </si>
  <si>
    <t>⍺_3</t>
  </si>
  <si>
    <t>⍺_4</t>
  </si>
  <si>
    <t>⍺_5</t>
  </si>
  <si>
    <t>β_1</t>
  </si>
  <si>
    <t>β_2</t>
  </si>
  <si>
    <t>β_3</t>
  </si>
  <si>
    <t>β_4</t>
  </si>
  <si>
    <t>β_5</t>
  </si>
  <si>
    <t>σ_1</t>
  </si>
  <si>
    <t>σ_2</t>
  </si>
  <si>
    <t>σ_3</t>
  </si>
  <si>
    <t>σ_4</t>
  </si>
  <si>
    <t>σ_5</t>
  </si>
  <si>
    <t xml:space="preserve">logelr </t>
  </si>
  <si>
    <t>An actuary fit a Correlated Accident Year Bayesian model on a 5 x 5 incurred loss triangle. Below is a parameters sampled from the posterior distribution for a single simulation</t>
  </si>
  <si>
    <t>of loss estimates.</t>
  </si>
  <si>
    <t>Discuss two additional methods to test the reputation of the model for how well it estimates a distribution</t>
  </si>
  <si>
    <t>Meyers - Correlated Accident Year (CAY) Model</t>
  </si>
  <si>
    <t>An actuary is retrospectively testing the general applicability of the Bootstrap ODP stochastic reserving model for Auto Liability using paid loss triangles from 20 insurance companies.</t>
  </si>
  <si>
    <t>Given the following percentiles for each company's actual loss development within the distribution derived with the model, in ascending order:</t>
  </si>
  <si>
    <t>The Mack model assumes that AYs are independent.  This is a shortcoming because it fails to address correlation among the AYs.  An alternative model that addresses this shortcoming is the Correlated Accident Year (CAY) model, which allows for correlation between successive accident years.</t>
  </si>
  <si>
    <r>
      <rPr>
        <b/>
        <sz val="12"/>
        <color theme="1"/>
        <rFont val="Calibri"/>
        <family val="2"/>
        <scheme val="minor"/>
      </rPr>
      <t xml:space="preserve">Part b - </t>
    </r>
    <r>
      <rPr>
        <sz val="12"/>
        <color theme="1"/>
        <rFont val="Calibri"/>
        <family val="2"/>
        <scheme val="minor"/>
      </rPr>
      <t xml:space="preserve">This is discussed in the introduction on pg. 1 
</t>
    </r>
    <r>
      <rPr>
        <b/>
        <sz val="12"/>
        <color theme="1"/>
        <rFont val="Calibri"/>
        <family val="2"/>
        <scheme val="minor"/>
      </rPr>
      <t>Part c</t>
    </r>
    <r>
      <rPr>
        <sz val="12"/>
        <color theme="1"/>
        <rFont val="Calibri"/>
        <family val="2"/>
        <scheme val="minor"/>
      </rPr>
      <t xml:space="preserve"> - The answers above are one solution, but others should be fine as long as they’re supported by the paper. </t>
    </r>
  </si>
  <si>
    <t>More actual ultimate loss outcomes fall consistently at middle percentiles on the model's predicted distribution than expected, suggesting the model is heavy tailed.  Thus, the confidence interval is too wide.  Since the plot appears nearly symmetric, the expected value is probably accurate.</t>
  </si>
  <si>
    <t>More actual ultimate loss outcomes fall at higher percentiles on the model's predicted distribution than expected, so the model must be biased low.  Thus, the expected value is too low.  Since the histogram does not seem to indicate that the tails are inappropriate (only that the model is not producing high enough losses), we can assume that the size of the confidence interval is fine.</t>
  </si>
  <si>
    <r>
      <t xml:space="preserve">2 - </t>
    </r>
    <r>
      <rPr>
        <b/>
        <sz val="12"/>
        <color theme="1"/>
        <rFont val="Calibri"/>
        <family val="2"/>
      </rPr>
      <t>Create the posterior distribution</t>
    </r>
    <r>
      <rPr>
        <sz val="12"/>
        <color theme="1"/>
        <rFont val="Calibri"/>
        <family val="2"/>
      </rPr>
      <t xml:space="preserve"> – Run the Bayesian MCMC software on the loss triangle with the model specification to create a posterior distribution for all parameters using Bayes theorem.</t>
    </r>
  </si>
  <si>
    <r>
      <t xml:space="preserve">1 - </t>
    </r>
    <r>
      <rPr>
        <b/>
        <sz val="12"/>
        <color theme="1"/>
        <rFont val="Calibri"/>
        <family val="2"/>
      </rPr>
      <t>Specify the model</t>
    </r>
    <r>
      <rPr>
        <sz val="12"/>
        <color theme="1"/>
        <rFont val="Calibri"/>
        <family val="2"/>
      </rPr>
      <t xml:space="preserve"> - Set prior distributions for all initial parameters { ⍺(w), β(d), σ(d), ⍴, logelr, a(i) } and specify the formulas for the transformed parameters (μ_w,d and σ_d)  used for a lognormal distribution of losses (Cw,d).  </t>
    </r>
  </si>
  <si>
    <r>
      <t xml:space="preserve">3. </t>
    </r>
    <r>
      <rPr>
        <b/>
        <sz val="12"/>
        <color theme="1"/>
        <rFont val="Calibri"/>
        <family val="2"/>
      </rPr>
      <t>Sample from the posterior distribution</t>
    </r>
    <r>
      <rPr>
        <sz val="12"/>
        <color theme="1"/>
        <rFont val="Calibri"/>
        <family val="2"/>
      </rPr>
      <t xml:space="preserve"> - Draw 10,000 parameter sets from the posterior distribution and then calculate the transformed parameters.</t>
    </r>
  </si>
  <si>
    <r>
      <t xml:space="preserve">4. </t>
    </r>
    <r>
      <rPr>
        <b/>
        <sz val="12"/>
        <color theme="1"/>
        <rFont val="Calibri"/>
        <family val="2"/>
      </rPr>
      <t>Simulate ultimate losse</t>
    </r>
    <r>
      <rPr>
        <sz val="12"/>
        <color theme="1"/>
        <rFont val="Calibri"/>
        <family val="2"/>
      </rPr>
      <t>s - For each sampled parameter set, simulate the ultimate loss for each accident year and sum over all accident years to calculate the total simulated ultimate loss.</t>
    </r>
    <r>
      <rPr>
        <sz val="12"/>
        <color theme="1"/>
        <rFont val="Calibri"/>
        <family val="2"/>
      </rPr>
      <t xml:space="preserve">
 </t>
    </r>
    <r>
      <rPr>
        <b/>
        <sz val="12"/>
        <color theme="1"/>
        <rFont val="Calibri"/>
        <family val="2"/>
      </rPr>
      <t xml:space="preserve">4a) </t>
    </r>
    <r>
      <rPr>
        <sz val="12"/>
        <color theme="1"/>
        <rFont val="Calibri"/>
        <family val="2"/>
      </rPr>
      <t xml:space="preserve">First, Calculate the log mean for accident year 1 at ultimate (μ_1,Ult). 
 </t>
    </r>
    <r>
      <rPr>
        <b/>
        <sz val="12"/>
        <color theme="1"/>
        <rFont val="Calibri"/>
        <family val="2"/>
      </rPr>
      <t>4b)</t>
    </r>
    <r>
      <rPr>
        <sz val="12"/>
        <color theme="1"/>
        <rFont val="Calibri"/>
        <family val="2"/>
      </rPr>
      <t xml:space="preserve"> For each successive accident year, calculate μ_w,Ult that includes a correlation with the prior accident year's log loss minus the expected log loss residual. Then, simulate the accident year's ultimate loss C</t>
    </r>
    <r>
      <rPr>
        <vertAlign val="superscript"/>
        <sz val="12"/>
        <color theme="1"/>
        <rFont val="Calibri"/>
        <family val="2"/>
      </rPr>
      <t>sim_</t>
    </r>
    <r>
      <rPr>
        <sz val="12"/>
        <color theme="1"/>
        <rFont val="Calibri"/>
        <family val="2"/>
      </rPr>
      <t xml:space="preserve">w,d. Continue this recursively down accident years and sum over all accident years
 </t>
    </r>
    <r>
      <rPr>
        <b/>
        <sz val="12"/>
        <color theme="1"/>
        <rFont val="Calibri"/>
        <family val="2"/>
      </rPr>
      <t>4c)</t>
    </r>
    <r>
      <rPr>
        <sz val="12"/>
        <color theme="1"/>
        <rFont val="Calibri"/>
        <family val="2"/>
      </rPr>
      <t xml:space="preserve"> Sum up by accident year to get a simulated ultimate loss amount for each parameter set. </t>
    </r>
  </si>
  <si>
    <r>
      <rPr>
        <b/>
        <sz val="12"/>
        <color theme="1"/>
        <rFont val="Calibri"/>
        <family val="2"/>
      </rPr>
      <t>5.</t>
    </r>
    <r>
      <rPr>
        <sz val="12"/>
        <color theme="1"/>
        <rFont val="Calibri"/>
        <family val="2"/>
      </rPr>
      <t xml:space="preserve"> </t>
    </r>
    <r>
      <rPr>
        <b/>
        <sz val="12"/>
        <color theme="1"/>
        <rFont val="Calibri"/>
        <family val="2"/>
      </rPr>
      <t>Create the predictive distribution of ultimate loss</t>
    </r>
    <r>
      <rPr>
        <sz val="12"/>
        <color theme="1"/>
        <rFont val="Calibri"/>
        <family val="2"/>
      </rPr>
      <t xml:space="preserve"> - The 10,000 simulated outcomes  result in an empirical predictive distribution of ultimate losses. </t>
    </r>
  </si>
  <si>
    <t>The CAY model uses an iterative method during simulation in order to add correlation between the accident years. The ⍴ parameter indicates how much correlation there is between successive accident years. If accident year w-1 is simulated to have losses much higher than the expected losses, μ(w-1,10), then the next accident year, w, is more likely to have a high simulated loss due to the added correlation.</t>
  </si>
  <si>
    <t>The CRC model is the base MCMC model. It assumes that the claims settlement pattern is the same for each accident year and that losses are independent between accident years.
It has a reputation of:
• Paid CRC – Biased high
• Incurred CRC – Light tailed</t>
  </si>
  <si>
    <r>
      <t xml:space="preserve">The CSR model’s γ parameter adjusts the CRC for changes in settlement rates. By multiplying β(d) by (1 − γ)^(w−1), it allows the payment pattern to shift across accident years. A </t>
    </r>
    <r>
      <rPr>
        <i/>
        <u/>
        <sz val="12"/>
        <color theme="1"/>
        <rFont val="Calibri"/>
        <family val="2"/>
      </rPr>
      <t>positive</t>
    </r>
    <r>
      <rPr>
        <sz val="12"/>
        <color theme="1"/>
        <rFont val="Calibri"/>
        <family val="2"/>
      </rPr>
      <t xml:space="preserve"> γ reflects a </t>
    </r>
    <r>
      <rPr>
        <i/>
        <u/>
        <sz val="12"/>
        <color theme="1"/>
        <rFont val="Calibri"/>
        <family val="2"/>
      </rPr>
      <t>speedup</t>
    </r>
    <r>
      <rPr>
        <sz val="12"/>
        <color theme="1"/>
        <rFont val="Calibri"/>
        <family val="2"/>
      </rPr>
      <t xml:space="preserve"> in claim settlement for more recent accident years.							
This change corrects the Paid CRC model's overstatement and better estimates ultimate losses. So, its reputation is better.
							</t>
    </r>
  </si>
  <si>
    <t>The CAY model’s ρ parameter allows for correlation between successive accident years. The structure is: μ(w,d) = log(Premium_w) + logelr + ⍺(w) + β(d) + ρ·[ln(C(w−1,d)) − μ(w−1,d)].				
⍴ &gt; 0 indicates a positive correlation between successive accident years, which thickens the tails and corrects the Incurred CRC model's light tail to better estimate ultimate loss. So, its reputation is better.</t>
  </si>
  <si>
    <t>See the high-level summary for a succinct answer to the differences between models. Make sure you know how they relate and how successive models improve on the CRC model.</t>
  </si>
  <si>
    <t>First, calculate the log mean for accident year 1 at ultimate (d = 5):</t>
  </si>
  <si>
    <r>
      <t>μ</t>
    </r>
    <r>
      <rPr>
        <vertAlign val="subscript"/>
        <sz val="12"/>
        <color theme="1"/>
        <rFont val="Calibri (Body)"/>
      </rPr>
      <t>1,5</t>
    </r>
    <r>
      <rPr>
        <sz val="12"/>
        <color theme="1"/>
        <rFont val="Calibri"/>
        <family val="2"/>
        <scheme val="minor"/>
      </rPr>
      <t xml:space="preserve"> =</t>
    </r>
  </si>
  <si>
    <r>
      <t>μ</t>
    </r>
    <r>
      <rPr>
        <vertAlign val="subscript"/>
        <sz val="12"/>
        <color theme="1"/>
        <rFont val="Calibri (Body)"/>
      </rPr>
      <t>2,5</t>
    </r>
    <r>
      <rPr>
        <sz val="12"/>
        <color theme="1"/>
        <rFont val="Calibri"/>
        <family val="2"/>
        <scheme val="minor"/>
      </rPr>
      <t xml:space="preserve"> =</t>
    </r>
  </si>
  <si>
    <t>Accident Year (w)</t>
  </si>
  <si>
    <t>Sampled Value</t>
  </si>
  <si>
    <t>Given that the ultimate loss for the first accident year is $3,900, calculate the log mean for accident year 2 at ultimate.</t>
  </si>
  <si>
    <t>• There is no development after accident year 5</t>
  </si>
  <si>
    <t>Calculate the log mean for accident year 2 at ultimate, correlated to accident year 1:</t>
  </si>
  <si>
    <t>• Random draw from a uniform distribution for simulating loss =</t>
  </si>
  <si>
    <t>Simulate ultimate loss from a lognormal distribution with log mean μ_2,5 = 7.917 and log standard deviation σ_5 = 0.087:</t>
  </si>
  <si>
    <r>
      <t>C</t>
    </r>
    <r>
      <rPr>
        <vertAlign val="superscript"/>
        <sz val="12"/>
        <color theme="1"/>
        <rFont val="Calibri (Body)"/>
      </rPr>
      <t>sim</t>
    </r>
    <r>
      <rPr>
        <vertAlign val="subscript"/>
        <sz val="12"/>
        <color theme="1"/>
        <rFont val="Calibri (Body)"/>
      </rPr>
      <t>2,5</t>
    </r>
    <r>
      <rPr>
        <sz val="12"/>
        <color theme="1"/>
        <rFont val="Calibri"/>
        <family val="2"/>
        <scheme val="minor"/>
      </rPr>
      <t xml:space="preserve"> =</t>
    </r>
  </si>
  <si>
    <r>
      <t xml:space="preserve">Briefly explain why the σ parameters decrease as </t>
    </r>
    <r>
      <rPr>
        <i/>
        <sz val="12"/>
        <color theme="1"/>
        <rFont val="Calibri"/>
        <family val="2"/>
        <scheme val="minor"/>
      </rPr>
      <t xml:space="preserve">d </t>
    </r>
    <r>
      <rPr>
        <sz val="12"/>
        <color theme="1"/>
        <rFont val="Calibri"/>
        <family val="2"/>
        <scheme val="minor"/>
      </rPr>
      <t>increases.</t>
    </r>
  </si>
  <si>
    <t>Calculate the simulated ultimate loss for accident years 2 for this simulation.</t>
  </si>
  <si>
    <t>Since the frequencies are largest for the highest and lowest percentiles, the model must be light-tailed and the confidence interval is too small.  However, since the histogram appears nearly symmetric, the expected value is fairly accurate.</t>
  </si>
  <si>
    <t>Meyers - Integrated Paid and Incurred (IPI) Model</t>
  </si>
  <si>
    <r>
      <t>⍺</t>
    </r>
    <r>
      <rPr>
        <vertAlign val="subscript"/>
        <sz val="12"/>
        <color theme="1"/>
        <rFont val="Calibri"/>
        <family val="2"/>
      </rPr>
      <t>1</t>
    </r>
  </si>
  <si>
    <r>
      <rPr>
        <vertAlign val="subscript"/>
        <sz val="12"/>
        <color theme="1"/>
        <rFont val="Calibri"/>
        <family val="2"/>
      </rPr>
      <t>I</t>
    </r>
    <r>
      <rPr>
        <sz val="12"/>
        <color theme="1"/>
        <rFont val="Calibri"/>
        <family val="2"/>
      </rPr>
      <t>β</t>
    </r>
    <r>
      <rPr>
        <vertAlign val="subscript"/>
        <sz val="12"/>
        <color theme="1"/>
        <rFont val="Calibri"/>
        <family val="2"/>
      </rPr>
      <t>4</t>
    </r>
  </si>
  <si>
    <r>
      <t>⍺</t>
    </r>
    <r>
      <rPr>
        <vertAlign val="subscript"/>
        <sz val="12"/>
        <color theme="1"/>
        <rFont val="Calibri"/>
        <family val="2"/>
      </rPr>
      <t>2</t>
    </r>
  </si>
  <si>
    <r>
      <rPr>
        <vertAlign val="subscript"/>
        <sz val="12"/>
        <color theme="1"/>
        <rFont val="Calibri"/>
        <family val="2"/>
      </rPr>
      <t>I</t>
    </r>
    <r>
      <rPr>
        <sz val="12"/>
        <color theme="1"/>
        <rFont val="Calibri"/>
        <family val="2"/>
      </rPr>
      <t>β</t>
    </r>
    <r>
      <rPr>
        <vertAlign val="subscript"/>
        <sz val="12"/>
        <color theme="1"/>
        <rFont val="Calibri"/>
        <family val="2"/>
      </rPr>
      <t>5</t>
    </r>
  </si>
  <si>
    <r>
      <t>⍺</t>
    </r>
    <r>
      <rPr>
        <vertAlign val="subscript"/>
        <sz val="12"/>
        <color theme="1"/>
        <rFont val="Calibri"/>
        <family val="2"/>
      </rPr>
      <t>3</t>
    </r>
  </si>
  <si>
    <r>
      <t>⍺</t>
    </r>
    <r>
      <rPr>
        <vertAlign val="subscript"/>
        <sz val="12"/>
        <color theme="1"/>
        <rFont val="Calibri"/>
        <family val="2"/>
      </rPr>
      <t>4</t>
    </r>
    <r>
      <rPr>
        <sz val="12"/>
        <color theme="1"/>
        <rFont val="Calibri"/>
        <family val="2"/>
      </rPr>
      <t/>
    </r>
  </si>
  <si>
    <r>
      <rPr>
        <vertAlign val="subscript"/>
        <sz val="12"/>
        <color theme="1"/>
        <rFont val="Calibri"/>
        <family val="2"/>
      </rPr>
      <t>I</t>
    </r>
    <r>
      <rPr>
        <sz val="12"/>
        <color theme="1"/>
        <rFont val="Calibri"/>
        <family val="2"/>
      </rPr>
      <t>σ</t>
    </r>
    <r>
      <rPr>
        <vertAlign val="subscript"/>
        <sz val="12"/>
        <color theme="1"/>
        <rFont val="Calibri"/>
        <family val="2"/>
      </rPr>
      <t>4</t>
    </r>
  </si>
  <si>
    <r>
      <t>⍺</t>
    </r>
    <r>
      <rPr>
        <vertAlign val="subscript"/>
        <sz val="12"/>
        <color theme="1"/>
        <rFont val="Calibri"/>
        <family val="2"/>
      </rPr>
      <t>5</t>
    </r>
    <r>
      <rPr>
        <sz val="12"/>
        <color theme="1"/>
        <rFont val="Calibri"/>
        <family val="2"/>
      </rPr>
      <t/>
    </r>
  </si>
  <si>
    <r>
      <rPr>
        <vertAlign val="subscript"/>
        <sz val="12"/>
        <color theme="1"/>
        <rFont val="Calibri"/>
        <family val="2"/>
      </rPr>
      <t>I</t>
    </r>
    <r>
      <rPr>
        <sz val="12"/>
        <color theme="1"/>
        <rFont val="Calibri"/>
        <family val="2"/>
      </rPr>
      <t>σ</t>
    </r>
    <r>
      <rPr>
        <vertAlign val="subscript"/>
        <sz val="12"/>
        <color theme="1"/>
        <rFont val="Calibri"/>
        <family val="2"/>
      </rPr>
      <t>5</t>
    </r>
  </si>
  <si>
    <t>γ</t>
  </si>
  <si>
    <t>Meyers - Predicted Percentile of Outcome</t>
  </si>
  <si>
    <t>Simulated Ultimate Loss - Total</t>
  </si>
  <si>
    <t xml:space="preserve">Predicted Percentile = </t>
  </si>
  <si>
    <t>Meyers - Prospective Diagnostics of Model Fit</t>
  </si>
  <si>
    <t>Accident Year</t>
  </si>
  <si>
    <t>Simulation</t>
  </si>
  <si>
    <t>Meyers - Discounted Best Estimate of Unpaid Liability</t>
  </si>
  <si>
    <t xml:space="preserve">Accident Year </t>
  </si>
  <si>
    <t>• Losses are paid mid-year</t>
  </si>
  <si>
    <t>For this simulation, calculate the discounted best estimate of the unpaid loss liability.</t>
  </si>
  <si>
    <r>
      <t>Expected Incremental Loss Payment (P</t>
    </r>
    <r>
      <rPr>
        <vertAlign val="superscript"/>
        <sz val="12"/>
        <color theme="1"/>
        <rFont val="Calibri"/>
        <family val="2"/>
      </rPr>
      <t>sim</t>
    </r>
    <r>
      <rPr>
        <vertAlign val="subscript"/>
        <sz val="12"/>
        <color theme="1"/>
        <rFont val="Calibri"/>
        <family val="2"/>
      </rPr>
      <t>w,d</t>
    </r>
    <r>
      <rPr>
        <sz val="12"/>
        <color theme="1"/>
        <rFont val="Calibri"/>
        <family val="2"/>
      </rPr>
      <t>)</t>
    </r>
  </si>
  <si>
    <t>CY (t)</t>
  </si>
  <si>
    <t>Paid</t>
  </si>
  <si>
    <t>PV(Paid)</t>
  </si>
  <si>
    <r>
      <t>E</t>
    </r>
    <r>
      <rPr>
        <vertAlign val="superscript"/>
        <sz val="12"/>
        <color theme="1"/>
        <rFont val="Calibri"/>
        <family val="2"/>
      </rPr>
      <t>sim</t>
    </r>
    <r>
      <rPr>
        <vertAlign val="subscript"/>
        <sz val="12"/>
        <color theme="1"/>
        <rFont val="Calibri"/>
        <family val="2"/>
      </rPr>
      <t>Best</t>
    </r>
    <r>
      <rPr>
        <sz val="12"/>
        <color theme="1"/>
        <rFont val="Calibri"/>
        <family val="2"/>
      </rPr>
      <t xml:space="preserve"> =</t>
    </r>
  </si>
  <si>
    <t>Meyers - Cost of Capital Risk Margin</t>
  </si>
  <si>
    <t>• Total required capital is set using the approach in the paper</t>
  </si>
  <si>
    <t>Calculate the cost-of-capital risk margin for this simulation for the ultimate time horizon.</t>
  </si>
  <si>
    <t>Risk Margin =</t>
  </si>
  <si>
    <t>Meyers - Diversification Credit</t>
  </si>
  <si>
    <t>Line of</t>
  </si>
  <si>
    <t>Standalone</t>
  </si>
  <si>
    <t>Grouped Lines (ρ=0)</t>
  </si>
  <si>
    <t>Combined Risk Margin</t>
  </si>
  <si>
    <t>Business</t>
  </si>
  <si>
    <t>Risk Margin</t>
  </si>
  <si>
    <t>Calculate the diversification credit for each line of business.</t>
  </si>
  <si>
    <t xml:space="preserve">Combined </t>
  </si>
  <si>
    <t>Line (i)</t>
  </si>
  <si>
    <t>Excluding i</t>
  </si>
  <si>
    <t>Marginal</t>
  </si>
  <si>
    <t>Allocated</t>
  </si>
  <si>
    <t>Credit</t>
  </si>
  <si>
    <t>Solution &gt;</t>
  </si>
  <si>
    <r>
      <rPr>
        <vertAlign val="subscript"/>
        <sz val="12"/>
        <color theme="1"/>
        <rFont val="Calibri"/>
        <family val="2"/>
      </rPr>
      <t>I</t>
    </r>
    <r>
      <rPr>
        <sz val="12"/>
        <color theme="1"/>
        <rFont val="Calibri"/>
        <family val="2"/>
      </rPr>
      <t>β</t>
    </r>
    <r>
      <rPr>
        <vertAlign val="subscript"/>
        <sz val="12"/>
        <color theme="1"/>
        <rFont val="Calibri"/>
        <family val="2"/>
      </rPr>
      <t>1</t>
    </r>
    <r>
      <rPr>
        <sz val="12"/>
        <color theme="1"/>
        <rFont val="Calibri"/>
        <family val="2"/>
      </rPr>
      <t/>
    </r>
  </si>
  <si>
    <r>
      <rPr>
        <vertAlign val="subscript"/>
        <sz val="12"/>
        <color theme="1"/>
        <rFont val="Calibri"/>
        <family val="2"/>
      </rPr>
      <t>I</t>
    </r>
    <r>
      <rPr>
        <sz val="12"/>
        <color theme="1"/>
        <rFont val="Calibri"/>
        <family val="2"/>
      </rPr>
      <t>β</t>
    </r>
    <r>
      <rPr>
        <vertAlign val="subscript"/>
        <sz val="12"/>
        <color theme="1"/>
        <rFont val="Calibri"/>
        <family val="2"/>
      </rPr>
      <t>2</t>
    </r>
    <r>
      <rPr>
        <sz val="12"/>
        <color theme="1"/>
        <rFont val="Calibri"/>
        <family val="2"/>
      </rPr>
      <t/>
    </r>
  </si>
  <si>
    <r>
      <rPr>
        <vertAlign val="subscript"/>
        <sz val="12"/>
        <color theme="1"/>
        <rFont val="Calibri"/>
        <family val="2"/>
      </rPr>
      <t>I</t>
    </r>
    <r>
      <rPr>
        <sz val="12"/>
        <color theme="1"/>
        <rFont val="Calibri"/>
        <family val="2"/>
      </rPr>
      <t>β</t>
    </r>
    <r>
      <rPr>
        <vertAlign val="subscript"/>
        <sz val="12"/>
        <color theme="1"/>
        <rFont val="Calibri"/>
        <family val="2"/>
      </rPr>
      <t>3</t>
    </r>
    <r>
      <rPr>
        <sz val="12"/>
        <color theme="1"/>
        <rFont val="Calibri"/>
        <family val="2"/>
      </rPr>
      <t/>
    </r>
  </si>
  <si>
    <r>
      <rPr>
        <vertAlign val="subscript"/>
        <sz val="12"/>
        <color theme="1"/>
        <rFont val="Calibri"/>
        <family val="2"/>
      </rPr>
      <t>I</t>
    </r>
    <r>
      <rPr>
        <sz val="12"/>
        <color theme="1"/>
        <rFont val="Calibri"/>
        <family val="2"/>
      </rPr>
      <t>σ</t>
    </r>
    <r>
      <rPr>
        <vertAlign val="subscript"/>
        <sz val="12"/>
        <color theme="1"/>
        <rFont val="Calibri"/>
        <family val="2"/>
      </rPr>
      <t>1</t>
    </r>
    <r>
      <rPr>
        <sz val="12"/>
        <color theme="1"/>
        <rFont val="Calibri"/>
        <family val="2"/>
      </rPr>
      <t/>
    </r>
  </si>
  <si>
    <r>
      <rPr>
        <vertAlign val="subscript"/>
        <sz val="12"/>
        <color theme="1"/>
        <rFont val="Calibri"/>
        <family val="2"/>
      </rPr>
      <t>I</t>
    </r>
    <r>
      <rPr>
        <sz val="12"/>
        <color theme="1"/>
        <rFont val="Calibri"/>
        <family val="2"/>
      </rPr>
      <t>σ</t>
    </r>
    <r>
      <rPr>
        <vertAlign val="subscript"/>
        <sz val="12"/>
        <color theme="1"/>
        <rFont val="Calibri"/>
        <family val="2"/>
      </rPr>
      <t>2</t>
    </r>
    <r>
      <rPr>
        <sz val="12"/>
        <color theme="1"/>
        <rFont val="Calibri"/>
        <family val="2"/>
      </rPr>
      <t/>
    </r>
  </si>
  <si>
    <r>
      <rPr>
        <vertAlign val="subscript"/>
        <sz val="12"/>
        <color theme="1"/>
        <rFont val="Calibri"/>
        <family val="2"/>
      </rPr>
      <t>I</t>
    </r>
    <r>
      <rPr>
        <sz val="12"/>
        <color theme="1"/>
        <rFont val="Calibri"/>
        <family val="2"/>
      </rPr>
      <t>σ</t>
    </r>
    <r>
      <rPr>
        <vertAlign val="subscript"/>
        <sz val="12"/>
        <color theme="1"/>
        <rFont val="Calibri"/>
        <family val="2"/>
      </rPr>
      <t>3</t>
    </r>
    <r>
      <rPr>
        <sz val="12"/>
        <color theme="1"/>
        <rFont val="Calibri"/>
        <family val="2"/>
      </rPr>
      <t/>
    </r>
  </si>
  <si>
    <t>Loss</t>
  </si>
  <si>
    <t>• There is no loss development after 60 months (d = 5)</t>
  </si>
  <si>
    <t>Rand()</t>
  </si>
  <si>
    <t>Prior AY Actual vs. Expected</t>
  </si>
  <si>
    <t>Ult Loss</t>
  </si>
  <si>
    <t>w</t>
  </si>
  <si>
    <r>
      <t>ln(Premium</t>
    </r>
    <r>
      <rPr>
        <vertAlign val="subscript"/>
        <sz val="12"/>
        <color theme="1"/>
        <rFont val="Calibri"/>
        <family val="2"/>
      </rPr>
      <t>w</t>
    </r>
    <r>
      <rPr>
        <sz val="12"/>
        <color theme="1"/>
        <rFont val="Calibri"/>
        <family val="2"/>
      </rPr>
      <t>)</t>
    </r>
  </si>
  <si>
    <r>
      <t>α</t>
    </r>
    <r>
      <rPr>
        <vertAlign val="subscript"/>
        <sz val="12"/>
        <color theme="1"/>
        <rFont val="Calibri"/>
        <family val="2"/>
      </rPr>
      <t>w</t>
    </r>
  </si>
  <si>
    <t>-</t>
  </si>
  <si>
    <r>
      <t>C</t>
    </r>
    <r>
      <rPr>
        <vertAlign val="superscript"/>
        <sz val="12"/>
        <color theme="1"/>
        <rFont val="Calibri"/>
        <family val="2"/>
      </rPr>
      <t>sim</t>
    </r>
    <r>
      <rPr>
        <vertAlign val="subscript"/>
        <sz val="12"/>
        <color theme="1"/>
        <rFont val="Calibri"/>
        <family val="2"/>
      </rPr>
      <t>w,5</t>
    </r>
  </si>
  <si>
    <r>
      <t>ln(C</t>
    </r>
    <r>
      <rPr>
        <vertAlign val="subscript"/>
        <sz val="12"/>
        <color theme="1"/>
        <rFont val="Calibri"/>
        <family val="2"/>
      </rPr>
      <t>w-1,5</t>
    </r>
    <r>
      <rPr>
        <sz val="12"/>
        <color theme="1"/>
        <rFont val="Calibri"/>
        <family val="2"/>
      </rPr>
      <t>)</t>
    </r>
  </si>
  <si>
    <r>
      <t>μ</t>
    </r>
    <r>
      <rPr>
        <vertAlign val="subscript"/>
        <sz val="12"/>
        <color theme="1"/>
        <rFont val="Calibri"/>
        <family val="2"/>
      </rPr>
      <t>w-1,5</t>
    </r>
  </si>
  <si>
    <r>
      <t>μ</t>
    </r>
    <r>
      <rPr>
        <vertAlign val="subscript"/>
        <sz val="12"/>
        <color theme="1"/>
        <rFont val="Calibri"/>
        <family val="2"/>
      </rPr>
      <t>w,5</t>
    </r>
  </si>
  <si>
    <r>
      <t>σ</t>
    </r>
    <r>
      <rPr>
        <vertAlign val="subscript"/>
        <sz val="12"/>
        <color theme="1"/>
        <rFont val="Calibri"/>
        <family val="2"/>
      </rPr>
      <t>5</t>
    </r>
  </si>
  <si>
    <t>An Integrated Paid and Incurred (IPI) model is fit onto 5x5 paid and incurred loss triangles for a book of business. The following parameter set is sampled from the posterior distribution of the model:</t>
  </si>
  <si>
    <t>Below are the premiums and losses as of 12/31/2024, where accident year 2020 is w = 1, along with the following random draws from the uniform distribution for simulating ultimate losses:</t>
  </si>
  <si>
    <t>Calculate this simulation's total ultimate loss estimate from the IPI model for the incurred loss triangle.</t>
  </si>
  <si>
    <t xml:space="preserve">Total Sim. Ultimate Loss = </t>
  </si>
  <si>
    <t/>
  </si>
  <si>
    <t>RF Meyers - 12</t>
  </si>
  <si>
    <r>
      <t xml:space="preserve">Calculate the incurred IPI log mean parameter, </t>
    </r>
    <r>
      <rPr>
        <vertAlign val="subscript"/>
        <sz val="12"/>
        <color theme="1"/>
        <rFont val="Calibri"/>
        <family val="2"/>
      </rPr>
      <t>I</t>
    </r>
    <r>
      <rPr>
        <sz val="12"/>
        <color theme="1"/>
        <rFont val="Calibri"/>
        <family val="2"/>
      </rPr>
      <t>μ</t>
    </r>
    <r>
      <rPr>
        <vertAlign val="subscript"/>
        <sz val="12"/>
        <color theme="1"/>
        <rFont val="Calibri"/>
        <family val="2"/>
      </rPr>
      <t>w,d</t>
    </r>
    <r>
      <rPr>
        <sz val="12"/>
        <color theme="1"/>
        <rFont val="Calibri"/>
        <family val="2"/>
      </rPr>
      <t xml:space="preserve"> for each accident year at ultimate. Use the same setup as the CAY model, but with the shared logelr and ⍺ parameters. Then, simulate the accident year's ultimate loss using the random draw.</t>
    </r>
  </si>
  <si>
    <r>
      <t xml:space="preserve">After accident year w = 2, all the accident years are correlated with the prior year's </t>
    </r>
    <r>
      <rPr>
        <i/>
        <u/>
        <sz val="12"/>
        <color theme="1"/>
        <rFont val="Calibri"/>
        <family val="2"/>
      </rPr>
      <t>simulated</t>
    </r>
    <r>
      <rPr>
        <sz val="12"/>
        <color theme="1"/>
        <rFont val="Calibri"/>
        <family val="2"/>
      </rPr>
      <t xml:space="preserve"> loss at ultimate.</t>
    </r>
  </si>
  <si>
    <t>Calculate the predicted percentile of the outcome for the CRC model on this loss triangle.</t>
  </si>
  <si>
    <t xml:space="preserve">Calculate the percentile of the actual loss outcome within the predictive loss distribution from the model. </t>
  </si>
  <si>
    <t>An insurance company is testing out the Cross-Classified model. A CRC Paid model is fit to a loss triangle that has already reached ultimate. The model produced 50 simulations of total ultimate loss. The simulation output is below, along with the actual ultimate loss after the triangle fully developed.</t>
  </si>
  <si>
    <t xml:space="preserve">• Actual total ultimate loss = </t>
  </si>
  <si>
    <t>A manager compares the average simulated ultimate loss to the actual total ultimate loss to decide whether the model is biased low or biased high.</t>
  </si>
  <si>
    <t xml:space="preserve">Average simulated ultimate loss = </t>
  </si>
  <si>
    <r>
      <t xml:space="preserve">The actual ultimate loss is significantly higher than the average simulated ultimate loss, so the manager concludes that the model is </t>
    </r>
    <r>
      <rPr>
        <b/>
        <sz val="12"/>
        <color theme="1"/>
        <rFont val="Calibri"/>
        <family val="2"/>
      </rPr>
      <t>biased low</t>
    </r>
    <r>
      <rPr>
        <sz val="12"/>
        <color theme="1"/>
        <rFont val="Calibri"/>
        <family val="2"/>
      </rPr>
      <t>.</t>
    </r>
  </si>
  <si>
    <t>Identify whether the manager concludes that the model is biased low or biased high and support your conclusion.</t>
  </si>
  <si>
    <t>Evaluate whether the manager is correct and fully explain how to analyze whether the model has a reputation for creating well-calibrated predictive distributions.</t>
  </si>
  <si>
    <r>
      <t xml:space="preserve">The manager's analysis is </t>
    </r>
    <r>
      <rPr>
        <b/>
        <sz val="12"/>
        <color theme="1"/>
        <rFont val="Calibri"/>
        <family val="2"/>
      </rPr>
      <t>incorrect</t>
    </r>
    <r>
      <rPr>
        <sz val="12"/>
        <color theme="1"/>
        <rFont val="Calibri"/>
        <family val="2"/>
      </rPr>
      <t xml:space="preserve">. We can't conclude whether the model is biased with this analysis.
One percentile of outcome says little about a model's reputation for creating predictive distributions that describe the true distribution and uncertainty in actual ultimate loss outcomes. Instead, we need to compute the predicted percentiles of outcomes for </t>
    </r>
    <r>
      <rPr>
        <i/>
        <u/>
        <sz val="12"/>
        <color theme="1"/>
        <rFont val="Calibri"/>
        <family val="2"/>
      </rPr>
      <t>many triangles</t>
    </r>
    <r>
      <rPr>
        <sz val="12"/>
        <color theme="1"/>
        <rFont val="Calibri"/>
        <family val="2"/>
      </rPr>
      <t xml:space="preserve"> to evaluate this.
A well-calibrated model gives uniform predicted percentiles for </t>
    </r>
    <r>
      <rPr>
        <i/>
        <u/>
        <sz val="12"/>
        <color theme="1"/>
        <rFont val="Calibri"/>
        <family val="2"/>
      </rPr>
      <t>many triangles</t>
    </r>
    <r>
      <rPr>
        <sz val="12"/>
        <color theme="1"/>
        <rFont val="Calibri"/>
        <family val="2"/>
      </rPr>
      <t>. To judge uniformity of percentiles, analyze the following diagnostics:
• Histogram - Should show equal bars
• p-p plot - Sorted percentiles vs. expected should be along a 45 degree line
• KS statistic - Should be below the critical value.</t>
    </r>
  </si>
  <si>
    <t>The goal of a stochastic model is to create good predictive distributions of ultimate loss. It's impossible to analyze a predictive distribution by looking at one data point. That's why we need to do a retrospective analysis.</t>
  </si>
  <si>
    <t>RF Meyers - 13</t>
  </si>
  <si>
    <r>
      <t xml:space="preserve">Calculate the </t>
    </r>
    <r>
      <rPr>
        <i/>
        <u/>
        <sz val="12"/>
        <color theme="1"/>
        <rFont val="Calibri"/>
        <family val="2"/>
      </rPr>
      <t>marginal</t>
    </r>
    <r>
      <rPr>
        <sz val="12"/>
        <color theme="1"/>
        <rFont val="Calibri"/>
        <family val="2"/>
      </rPr>
      <t xml:space="preserve"> risk margin for each line. Allocate the total risk margin for all-lines combined in proportion to the marginal risk margins for each line. The diversification credit is the percent decrease of the standalone risk margin.</t>
    </r>
  </si>
  <si>
    <t>Given the following standalone risk margins for each line of business and combined risk margins for different groupings of lines, assuming ⍴ = 0:</t>
  </si>
  <si>
    <t xml:space="preserve">• Combined risk margin for all lines = </t>
  </si>
  <si>
    <t>1 + 2 + 3</t>
  </si>
  <si>
    <t>1 + 2 + 4</t>
  </si>
  <si>
    <t>1 + 3 + 4</t>
  </si>
  <si>
    <t>2 + 3 + 4</t>
  </si>
  <si>
    <t xml:space="preserve">Standardized Residuals </t>
  </si>
  <si>
    <t>Below are the premiums and losses as of 12/31/2024, where accident year 2020 is w = 1.</t>
  </si>
  <si>
    <t>A reviewer argues the analysis should instead assume ρ = 0.2 between lines rather than ρ = 0. State the direction in which this would move the all-line combined risk margin and the total diversification credit, and explain why.</t>
  </si>
  <si>
    <t>RF Meyers - 17</t>
  </si>
  <si>
    <t>See Table 11.1 in the Meyers paper. You can see how the risk margin increases (and diversification credit decreases) as the correlation increases between lines.</t>
  </si>
  <si>
    <t>w = 1</t>
  </si>
  <si>
    <t>w = 2</t>
  </si>
  <si>
    <t xml:space="preserve">w = 3 </t>
  </si>
  <si>
    <t>w = 4</t>
  </si>
  <si>
    <t>w = 5</t>
  </si>
  <si>
    <t>Log Std Dev</t>
  </si>
  <si>
    <t>A Cross-Classified model was fit onto the following 5x5 triangle. A random sample of five simulations are selected and the parameter vectors are used to calculate standardized residuals.</t>
  </si>
  <si>
    <t>The simulated transformed parameters for development period 1 are below:</t>
  </si>
  <si>
    <r>
      <t xml:space="preserve">Calculate the standardized residuals between the log of </t>
    </r>
    <r>
      <rPr>
        <i/>
        <u/>
        <sz val="12"/>
        <color theme="1"/>
        <rFont val="Calibri"/>
        <family val="2"/>
      </rPr>
      <t>actual</t>
    </r>
    <r>
      <rPr>
        <sz val="12"/>
        <color theme="1"/>
        <rFont val="Calibri"/>
        <family val="2"/>
      </rPr>
      <t xml:space="preserve"> losses in the loss triangle and its </t>
    </r>
    <r>
      <rPr>
        <i/>
        <u/>
        <sz val="12"/>
        <color theme="1"/>
        <rFont val="Calibri"/>
        <family val="2"/>
      </rPr>
      <t>expected</t>
    </r>
    <r>
      <rPr>
        <sz val="12"/>
        <color theme="1"/>
        <rFont val="Calibri"/>
        <family val="2"/>
      </rPr>
      <t xml:space="preserve"> value from the lognormal parameters:</t>
    </r>
  </si>
  <si>
    <t>AY 1</t>
  </si>
  <si>
    <t>AY 2</t>
  </si>
  <si>
    <t>AY 3</t>
  </si>
  <si>
    <t>AY 4</t>
  </si>
  <si>
    <t>AY 5</t>
  </si>
  <si>
    <r>
      <t>Log Mean parameter (μ</t>
    </r>
    <r>
      <rPr>
        <vertAlign val="subscript"/>
        <sz val="12"/>
        <color theme="1"/>
        <rFont val="Calibri"/>
        <family val="2"/>
      </rPr>
      <t>w,1</t>
    </r>
    <r>
      <rPr>
        <sz val="12"/>
        <color theme="1"/>
        <rFont val="Calibri"/>
        <family val="2"/>
      </rPr>
      <t>)</t>
    </r>
  </si>
  <si>
    <t>Cumulative Paid Loss (dev year)</t>
  </si>
  <si>
    <t>RF Meyers - 14</t>
  </si>
  <si>
    <r>
      <t xml:space="preserve">Be careful about what cells you select for the residual calculation. The simulated values are all for </t>
    </r>
    <r>
      <rPr>
        <i/>
        <u/>
        <sz val="12"/>
        <color theme="1"/>
        <rFont val="Calibri"/>
        <family val="2"/>
      </rPr>
      <t>development period 1</t>
    </r>
    <r>
      <rPr>
        <sz val="12"/>
        <color theme="1"/>
        <rFont val="Calibri"/>
        <family val="2"/>
      </rPr>
      <t xml:space="preserve"> by accident year.</t>
    </r>
  </si>
  <si>
    <t>Calculate the residuals for the first development period over all simulations that would be used in a box plot.</t>
  </si>
  <si>
    <t xml:space="preserve">A development period box plot pools standardized residuals across all accident years and simulations within each development period separately. There will be a box and whisker plot for each development year. Below is what to look for:
• Each box should be centered around zero (the interquartile range should contain zero).
• The interquartile range box top and bottom should approximately line up with the interquartile range for a standard normal distribution </t>
  </si>
  <si>
    <t>Discuss what to look for in a box plot by development year to evaluate the fit of a model to a triangle.</t>
  </si>
  <si>
    <t>RF Meyers - 15</t>
  </si>
  <si>
    <t>• Risk-free rate =</t>
  </si>
  <si>
    <r>
      <t>β</t>
    </r>
    <r>
      <rPr>
        <vertAlign val="subscript"/>
        <sz val="12"/>
        <color theme="1"/>
        <rFont val="Calibri"/>
        <family val="2"/>
      </rPr>
      <t>1</t>
    </r>
  </si>
  <si>
    <r>
      <t>β</t>
    </r>
    <r>
      <rPr>
        <vertAlign val="subscript"/>
        <sz val="12"/>
        <color theme="1"/>
        <rFont val="Calibri"/>
        <family val="2"/>
      </rPr>
      <t>2</t>
    </r>
  </si>
  <si>
    <r>
      <t>β</t>
    </r>
    <r>
      <rPr>
        <vertAlign val="subscript"/>
        <sz val="12"/>
        <color theme="1"/>
        <rFont val="Calibri"/>
        <family val="2"/>
      </rPr>
      <t>3</t>
    </r>
  </si>
  <si>
    <r>
      <t>β</t>
    </r>
    <r>
      <rPr>
        <vertAlign val="subscript"/>
        <sz val="12"/>
        <color theme="1"/>
        <rFont val="Calibri"/>
        <family val="2"/>
      </rPr>
      <t>4</t>
    </r>
  </si>
  <si>
    <r>
      <t>β</t>
    </r>
    <r>
      <rPr>
        <vertAlign val="subscript"/>
        <sz val="12"/>
        <color theme="1"/>
        <rFont val="Calibri"/>
        <family val="2"/>
      </rPr>
      <t>5</t>
    </r>
  </si>
  <si>
    <r>
      <t>σ</t>
    </r>
    <r>
      <rPr>
        <vertAlign val="subscript"/>
        <sz val="12"/>
        <color theme="1"/>
        <rFont val="Calibri"/>
        <family val="2"/>
      </rPr>
      <t>1</t>
    </r>
  </si>
  <si>
    <r>
      <t>σ</t>
    </r>
    <r>
      <rPr>
        <vertAlign val="subscript"/>
        <sz val="12"/>
        <color theme="1"/>
        <rFont val="Calibri"/>
        <family val="2"/>
      </rPr>
      <t>2</t>
    </r>
  </si>
  <si>
    <r>
      <t>σ</t>
    </r>
    <r>
      <rPr>
        <vertAlign val="subscript"/>
        <sz val="12"/>
        <color theme="1"/>
        <rFont val="Calibri"/>
        <family val="2"/>
      </rPr>
      <t>3</t>
    </r>
  </si>
  <si>
    <r>
      <t>σ</t>
    </r>
    <r>
      <rPr>
        <vertAlign val="subscript"/>
        <sz val="12"/>
        <color theme="1"/>
        <rFont val="Calibri"/>
        <family val="2"/>
      </rPr>
      <t>4</t>
    </r>
  </si>
  <si>
    <r>
      <t xml:space="preserve">First, we need to calculate this simulation's </t>
    </r>
    <r>
      <rPr>
        <i/>
        <u/>
        <sz val="12"/>
        <color theme="1"/>
        <rFont val="Calibri"/>
        <family val="2"/>
      </rPr>
      <t>expected</t>
    </r>
    <r>
      <rPr>
        <sz val="12"/>
        <color theme="1"/>
        <rFont val="Calibri"/>
        <family val="2"/>
      </rPr>
      <t xml:space="preserve"> cumulative paid loss for each future cell in the triangle</t>
    </r>
  </si>
  <si>
    <r>
      <t>log mean([μ</t>
    </r>
    <r>
      <rPr>
        <vertAlign val="subscript"/>
        <sz val="12"/>
        <color theme="1"/>
        <rFont val="Calibri"/>
        <family val="2"/>
      </rPr>
      <t>w,d</t>
    </r>
    <r>
      <rPr>
        <sz val="12"/>
        <color theme="1"/>
        <rFont val="Calibri"/>
        <family val="2"/>
      </rPr>
      <t>])</t>
    </r>
  </si>
  <si>
    <r>
      <t>Expected Cumulative Loss Payment (E[C</t>
    </r>
    <r>
      <rPr>
        <vertAlign val="superscript"/>
        <sz val="12"/>
        <color theme="1"/>
        <rFont val="Calibri"/>
        <family val="2"/>
      </rPr>
      <t>sim</t>
    </r>
    <r>
      <rPr>
        <vertAlign val="subscript"/>
        <sz val="12"/>
        <color theme="1"/>
        <rFont val="Calibri"/>
        <family val="2"/>
      </rPr>
      <t>w,d</t>
    </r>
    <r>
      <rPr>
        <sz val="12"/>
        <color theme="1"/>
        <rFont val="Calibri"/>
        <family val="2"/>
      </rPr>
      <t>])</t>
    </r>
  </si>
  <si>
    <t>For this simulation's posterior parameter set:</t>
  </si>
  <si>
    <t>Calculate the expected incremental loss payment for each future cell after the latest triangle diagonal. First calculate the expected cumulative payment.</t>
  </si>
  <si>
    <r>
      <t xml:space="preserve">The best estimate is the probability-weighted present value of </t>
    </r>
    <r>
      <rPr>
        <i/>
        <u/>
        <sz val="12"/>
        <color theme="1"/>
        <rFont val="Calibri"/>
        <family val="2"/>
      </rPr>
      <t>future loss payments</t>
    </r>
    <r>
      <rPr>
        <sz val="12"/>
        <color theme="1"/>
        <rFont val="Calibri"/>
        <family val="2"/>
      </rPr>
      <t xml:space="preserve">. Below are the key steps:
1 - Project future </t>
    </r>
    <r>
      <rPr>
        <i/>
        <u/>
        <sz val="12"/>
        <color theme="1"/>
        <rFont val="Calibri"/>
        <family val="2"/>
      </rPr>
      <t>expected</t>
    </r>
    <r>
      <rPr>
        <sz val="12"/>
        <color theme="1"/>
        <rFont val="Calibri"/>
        <family val="2"/>
      </rPr>
      <t xml:space="preserve"> incremental payments for each simulation
2 - Aggregate the future payments by calendar year
3 - Calculate the simulation's best estimate by discounting future cash flows at the risk-free rate
4 - Average the best estimates over all simulations</t>
    </r>
  </si>
  <si>
    <t>A paid CSR Bayesian MCMC model is fit to a 5×5 triangle as of 12/31/2024. The following parameter set is sampled from the posterior distribution of the model for one simulation</t>
  </si>
  <si>
    <r>
      <t>Cumulate the future loss payments by calendar year, t. The best estimate is the present value of the expected future cash flows discounted at the</t>
    </r>
    <r>
      <rPr>
        <i/>
        <u/>
        <sz val="12"/>
        <color theme="1"/>
        <rFont val="Calibri"/>
        <family val="2"/>
      </rPr>
      <t xml:space="preserve"> risk free rate</t>
    </r>
    <r>
      <rPr>
        <sz val="12"/>
        <color theme="1"/>
        <rFont val="Calibri"/>
        <family val="2"/>
      </rPr>
      <t>.</t>
    </r>
  </si>
  <si>
    <t>Expected Ultimate
Loss  (Eₜ)</t>
  </si>
  <si>
    <t>TVaR@97% of
Ultimate  (TVaRₜ)</t>
  </si>
  <si>
    <t>Future Calendar
Year (t)</t>
  </si>
  <si>
    <t>RF Meyers – 16</t>
  </si>
  <si>
    <t>t</t>
  </si>
  <si>
    <t>Capital
Kₜ = TVaRₜ − Eₜ</t>
  </si>
  <si>
    <t>• Risky rate =</t>
  </si>
  <si>
    <t>Interest rate sepread (r - i) =</t>
  </si>
  <si>
    <t>Present Value</t>
  </si>
  <si>
    <t>A paid CSR Bayesian MCMC model is fit to a paid loss triangle. Following Meyers' cost-of-capital framework, one MCMC simulation is tracked as its loss experience emerges. For the simulation, the following path of the expected ultimate loss estimate Eₜ and the TVaR of the ultimate loss, is re-estimated for future calendar years t = 0 to 4:</t>
  </si>
  <si>
    <t>Alternative Solution</t>
  </si>
  <si>
    <t>Alternatively, calculate the risk margin as the initial required capital minus the present value of the released capital amounts over the life of the liability, discounted at the risky rate to compensate investors for taking on the risk of uncertain losses.</t>
  </si>
  <si>
    <t>Released Capital</t>
  </si>
  <si>
    <t>Fully explain the difference between using an ultimate time horizon vs. a one-year time horizon when calculating the cost-of-capital risk margin and breifly describe how the risk margin would change by moving to a one-year time horizon.</t>
  </si>
  <si>
    <t>Required capital is the TVaR in excess of the mean ultimate loss estimate, re-estimated at the end of each calendar year for the ultimate horizon. At ultimate the outcome is certain, so K_t = 0, because capital is fully released.  The risk margin is the risky present value of capital multiplied by the (r − i) spread between the risky rate investors require and the risk-free rate the capital earns for the insurer before it is released.</t>
  </si>
  <si>
    <t>Answer:</t>
  </si>
  <si>
    <t>Drag the correct box from 
the right to this box</t>
  </si>
  <si>
    <t>Plot A - Based on the backward ``S" shape, this model is heavy tailed
Plot B - Based on the ``S" shape, this model is light tailed
Plot C - Based on the ``U" shape, this model is biased high</t>
  </si>
  <si>
    <r>
      <rPr>
        <b/>
        <sz val="12"/>
        <color theme="1"/>
        <rFont val="Calibri"/>
        <family val="2"/>
      </rPr>
      <t>Histogram</t>
    </r>
    <r>
      <rPr>
        <sz val="12"/>
        <color theme="1"/>
        <rFont val="Calibri"/>
        <family val="2"/>
      </rPr>
      <t xml:space="preserve"> - Plot the percentiles as a histogram. If the percentiles are uniformly distributed, the height of the bars should be equal.
</t>
    </r>
    <r>
      <rPr>
        <b/>
        <sz val="12"/>
        <color theme="1"/>
        <rFont val="Calibri"/>
        <family val="2"/>
      </rPr>
      <t>p-p plot</t>
    </r>
    <r>
      <rPr>
        <sz val="12"/>
        <color theme="1"/>
        <rFont val="Calibri"/>
        <family val="2"/>
      </rPr>
      <t xml:space="preserve"> - Plot the sorted </t>
    </r>
    <r>
      <rPr>
        <i/>
        <u/>
        <sz val="12"/>
        <color theme="1"/>
        <rFont val="Calibri"/>
        <family val="2"/>
      </rPr>
      <t>predicted percentiles</t>
    </r>
    <r>
      <rPr>
        <sz val="12"/>
        <color theme="1"/>
        <rFont val="Calibri"/>
        <family val="2"/>
      </rPr>
      <t xml:space="preserve"> of outcome and the </t>
    </r>
    <r>
      <rPr>
        <i/>
        <u/>
        <sz val="12"/>
        <color theme="1"/>
        <rFont val="Calibri"/>
        <family val="2"/>
      </rPr>
      <t>expected percentiles</t>
    </r>
    <r>
      <rPr>
        <sz val="12"/>
        <color theme="1"/>
        <rFont val="Calibri"/>
        <family val="2"/>
      </rPr>
      <t xml:space="preserve">. A validated model with uniform percentiles will show the predicted percentiles following the expected percentiles along a 45° line.
</t>
    </r>
    <r>
      <rPr>
        <b/>
        <sz val="12"/>
        <color theme="1"/>
        <rFont val="Calibri"/>
        <family val="2"/>
      </rPr>
      <t>K-S test</t>
    </r>
    <r>
      <rPr>
        <sz val="12"/>
        <color theme="1"/>
        <rFont val="Calibri"/>
        <family val="2"/>
      </rPr>
      <t xml:space="preserve"> - Compares the maximum distance between the predicted and expected percentiles against a threshold. If the K-S statistic exceeds the threshold, the test fails, and we reject the null hypothesis that the percentiles are uniformly distributed. K-S bands can also be shown on a p-p plot. We reject the hypothesis of uniformity if the p-p plot lies outside the bands </t>
    </r>
  </si>
  <si>
    <t>Describe three tests to determine if predicted percentiles are uniformly distributed.</t>
  </si>
  <si>
    <t>Discuss the goal of a retrospective analysis when testing the reputation of a stochastic reserving model.</t>
  </si>
  <si>
    <t>The goal of is to evaluate a model’s reputation for producing predictive ultimate loss distributions that are well-calibrated to the true ultimate loss distributions across a dataset of completed loss triangles. A validated model with a good reputation will show uniform predicted percentiles. This is what the tests are used for.</t>
  </si>
  <si>
    <t>RF Meyers - 18</t>
  </si>
  <si>
    <t>Briefly describe two possible reasons why the Mack and Bootstrap ODP models do not validate against the incurred and/or paid data analyzed in the paper.</t>
  </si>
  <si>
    <t>RF Meyers - 19</t>
  </si>
  <si>
    <t>RF Meyers - 20</t>
  </si>
  <si>
    <t>σ =</t>
  </si>
  <si>
    <t>μ =</t>
  </si>
  <si>
    <r>
      <t xml:space="preserve">Briefly described how the Mack model and Bootstrap ODP model performed on the </t>
    </r>
    <r>
      <rPr>
        <i/>
        <u/>
        <sz val="12"/>
        <color theme="1"/>
        <rFont val="Calibri (Body)"/>
      </rPr>
      <t>paid</t>
    </r>
    <r>
      <rPr>
        <sz val="12"/>
        <color theme="1"/>
        <rFont val="Calibri"/>
        <family val="2"/>
        <scheme val="minor"/>
      </rPr>
      <t xml:space="preserve"> loss data analyzed in the paper.</t>
    </r>
  </si>
  <si>
    <t>Based on the Meyers retrospective analysis of the Mack model and Bootstrap model on 200 loss triangles:</t>
  </si>
  <si>
    <r>
      <t xml:space="preserve">Describe how the Mack model performed on the </t>
    </r>
    <r>
      <rPr>
        <i/>
        <u/>
        <sz val="12"/>
        <color theme="1"/>
        <rFont val="Calibri (Body)"/>
      </rPr>
      <t>incurred</t>
    </r>
    <r>
      <rPr>
        <sz val="12"/>
        <color theme="1"/>
        <rFont val="Calibri"/>
        <family val="2"/>
        <scheme val="minor"/>
      </rPr>
      <t xml:space="preserve"> loss data and the p-p plot evidence supporting it.</t>
    </r>
  </si>
  <si>
    <r>
      <rPr>
        <b/>
        <u/>
        <sz val="12"/>
        <color theme="1"/>
        <rFont val="Calibri"/>
        <family val="2"/>
      </rPr>
      <t>Part a</t>
    </r>
    <r>
      <rPr>
        <b/>
        <sz val="12"/>
        <color theme="1"/>
        <rFont val="Calibri"/>
        <family val="2"/>
      </rPr>
      <t xml:space="preserve">
</t>
    </r>
    <r>
      <rPr>
        <sz val="12"/>
        <color theme="1"/>
        <rFont val="Calibri"/>
        <family val="2"/>
      </rPr>
      <t>On incurred data, the Mack model has a reputation for predicting distributions with light tails, understating the variability of outcomes. This is shown in the "slanted S" p-p plots.</t>
    </r>
    <r>
      <rPr>
        <b/>
        <sz val="12"/>
        <color theme="1"/>
        <rFont val="Calibri"/>
        <family val="2"/>
      </rPr>
      <t xml:space="preserve">
</t>
    </r>
    <r>
      <rPr>
        <b/>
        <u/>
        <sz val="12"/>
        <color theme="1"/>
        <rFont val="Calibri"/>
        <family val="2"/>
      </rPr>
      <t>Part b</t>
    </r>
    <r>
      <rPr>
        <b/>
        <sz val="12"/>
        <color theme="1"/>
        <rFont val="Calibri"/>
        <family val="2"/>
      </rPr>
      <t xml:space="preserve">
</t>
    </r>
    <r>
      <rPr>
        <sz val="12"/>
        <color theme="1"/>
        <rFont val="Calibri"/>
        <family val="2"/>
      </rPr>
      <t xml:space="preserve">On paid data, the Mack model and ODP bootstrap model have a reputation for predicting distributions of loss estimates that are </t>
    </r>
    <r>
      <rPr>
        <i/>
        <u/>
        <sz val="12"/>
        <color theme="1"/>
        <rFont val="Calibri"/>
        <family val="2"/>
      </rPr>
      <t>biased high</t>
    </r>
    <r>
      <rPr>
        <sz val="12"/>
        <color theme="1"/>
        <rFont val="Calibri"/>
        <family val="2"/>
      </rPr>
      <t>. Actual outcomes more often fall at low percentiles of the predictive distribution than expected.</t>
    </r>
  </si>
  <si>
    <t>• The insurance loss environment has experienced changes that are not yet observable
• There are other models than can be validated
• "The insurance loss environment is too dynamic to be captured in a single stochastic
loss reserve model, i.e., there could be different “black swan” events that invalidate
any attempt to model loss reserves."</t>
  </si>
  <si>
    <r>
      <t xml:space="preserve">The Mack and ODP bootstrap models are two popular stochastic models that are thoroughly discussed in the Mack-Chain Ladder and Shapland papers. Meyers retrospectively tests these models on 200 loss triangles and concludes that they </t>
    </r>
    <r>
      <rPr>
        <i/>
        <u/>
        <sz val="12"/>
        <color theme="1"/>
        <rFont val="Calibri"/>
        <family val="2"/>
      </rPr>
      <t>don't</t>
    </r>
    <r>
      <rPr>
        <sz val="12"/>
        <color theme="1"/>
        <rFont val="Calibri"/>
        <family val="2"/>
      </rPr>
      <t xml:space="preserve"> validate. The rest of the paper is searching for models that do validate and correct the flaws in the Mack and ODP models.
</t>
    </r>
    <r>
      <rPr>
        <b/>
        <sz val="12"/>
        <color theme="1"/>
        <rFont val="Calibri"/>
        <family val="2"/>
      </rPr>
      <t xml:space="preserve">Part c </t>
    </r>
    <r>
      <rPr>
        <sz val="12"/>
        <color theme="1"/>
        <rFont val="Calibri"/>
        <family val="2"/>
      </rPr>
      <t>- This is discussed at the start of Chapter 4 and in the chapter 1 introduction.</t>
    </r>
  </si>
  <si>
    <t>Source</t>
  </si>
  <si>
    <t>Meyers - pg. 6-15</t>
  </si>
  <si>
    <t>Accident</t>
  </si>
  <si>
    <t>Year (w)</t>
  </si>
  <si>
    <t>Loss Estimate</t>
  </si>
  <si>
    <t>Ultimate</t>
  </si>
  <si>
    <t>Standard</t>
  </si>
  <si>
    <t>Deviation</t>
  </si>
  <si>
    <t>Given the following Mack model output for an illustrative incurred loss triangle that has reached ultimate:</t>
  </si>
  <si>
    <t xml:space="preserve">• Ultimate loss outcome = </t>
  </si>
  <si>
    <t>The distribution of ultimate losses (and reserves) is skewed.</t>
  </si>
  <si>
    <t>Calculate the percentile of outcome for this dataset using an appropriate fitted distribution.</t>
  </si>
  <si>
    <t>Mack - Chain Ladder - Reserve Confidence Interval</t>
  </si>
  <si>
    <t>Below are the formulas to calculate the log mean (μ) and log standard deviation (σ):</t>
  </si>
  <si>
    <t>Mean =</t>
  </si>
  <si>
    <t>Std Dev =</t>
  </si>
  <si>
    <t>Rearranged:</t>
  </si>
  <si>
    <t>Calculate the percentile of the actual loss outcome within the predictive distribution:</t>
  </si>
  <si>
    <t>=LOGNORM.DIST(Outcome, log mean, log standard deviation, TRUE)</t>
  </si>
  <si>
    <t>Below is the Excel formula to use for the cumulative lognormal distribution:</t>
  </si>
  <si>
    <t xml:space="preserve">Percentile = </t>
  </si>
  <si>
    <r>
      <t xml:space="preserve">Because the distribution is skewed, I select to assume a </t>
    </r>
    <r>
      <rPr>
        <i/>
        <u/>
        <sz val="12"/>
        <color theme="1"/>
        <rFont val="Calibri"/>
        <family val="2"/>
      </rPr>
      <t>lognormal distribution</t>
    </r>
    <r>
      <rPr>
        <sz val="12"/>
        <color theme="1"/>
        <rFont val="Calibri"/>
        <family val="2"/>
      </rPr>
      <t xml:space="preserve"> for the Mack model output:</t>
    </r>
  </si>
  <si>
    <r>
      <t>For the estimated Ultimate Loss distribution (C</t>
    </r>
    <r>
      <rPr>
        <vertAlign val="subscript"/>
        <sz val="12"/>
        <color theme="1"/>
        <rFont val="Calibri"/>
        <family val="2"/>
      </rPr>
      <t>Tot,10</t>
    </r>
    <r>
      <rPr>
        <sz val="12"/>
        <color theme="1"/>
        <rFont val="Calibri"/>
        <family val="2"/>
      </rPr>
      <t>):</t>
    </r>
  </si>
  <si>
    <t>Calculate the lognormal distribution parameters:</t>
  </si>
  <si>
    <r>
      <t xml:space="preserve">The Incurred CRC model is </t>
    </r>
    <r>
      <rPr>
        <b/>
        <sz val="12"/>
        <color theme="1"/>
        <rFont val="Calibri"/>
        <family val="2"/>
      </rPr>
      <t>light-tailed</t>
    </r>
    <r>
      <rPr>
        <sz val="12"/>
        <color theme="1"/>
        <rFont val="Calibri"/>
        <family val="2"/>
      </rPr>
      <t>.</t>
    </r>
  </si>
  <si>
    <t>Identify a Bayesian MCMC model that corrects the flaws of the incurred Cross-Classified model and briefly discuss how the model corrects it.</t>
  </si>
  <si>
    <t>Meyers did a retrospective analysis on 200 incurred loss triangle. He fit the CRC model on each loss triangle, creating a predictive distribution of ultimate loss for each one. Then, he calculated the outcome percentiles of actual ultimate loss each within the predictive distributions. Over a large sample, the percentiles should be uniform. 
For the CRC incurred model, the histogram and p-p plot show that there are more predicted outcome percentiles at the high and low percentiles than expected. This means the model has a reputation of being light-tailed and understates the variability of predicted losses.</t>
  </si>
  <si>
    <t>Identify the conclusion Meyers has about the reputation of the Mack model on incurred loss data and on paid loss data.</t>
  </si>
  <si>
    <r>
      <t xml:space="preserve">The Incurred Mack model is </t>
    </r>
    <r>
      <rPr>
        <b/>
        <sz val="12"/>
        <color theme="1"/>
        <rFont val="Calibri"/>
        <family val="2"/>
      </rPr>
      <t xml:space="preserve">light-tailed </t>
    </r>
    <r>
      <rPr>
        <sz val="12"/>
        <color theme="1"/>
        <rFont val="Calibri"/>
        <family val="2"/>
      </rPr>
      <t>(it understates the variability of ultimate losses)</t>
    </r>
  </si>
  <si>
    <r>
      <t>The Paid Mack model is</t>
    </r>
    <r>
      <rPr>
        <b/>
        <sz val="12"/>
        <color theme="1"/>
        <rFont val="Calibri"/>
        <family val="2"/>
      </rPr>
      <t xml:space="preserve"> biased high </t>
    </r>
    <r>
      <rPr>
        <sz val="12"/>
        <color theme="1"/>
        <rFont val="Calibri"/>
        <family val="2"/>
      </rPr>
      <t>(it overestimates the ultimate losses)</t>
    </r>
  </si>
  <si>
    <t>Meyers Ch. 3 - pg. 8 (Table 3.1)</t>
  </si>
  <si>
    <t>Mack - Chain Ladder - pg. 118-119</t>
  </si>
  <si>
    <t>RF Meyers - 21</t>
  </si>
  <si>
    <t>RF Meyers - 22</t>
  </si>
  <si>
    <t>Correlated Accident Year (CAY) model</t>
  </si>
  <si>
    <t>Briefly describe the conclusion Meyers has about the reputation of the Cross-Classified model on incurred loss data and fully explain how he arrived at this conclusion.</t>
  </si>
  <si>
    <r>
      <t xml:space="preserve">The Mack methodology is a stochastic model, but it doesn't give the entire predictive distribution like a Bayesian MCMC model does. It only produces the estimated mean and standard error (standard deviation) of the ultimate loss (or reserve) by accident year and for all years combined. Because of this, we must </t>
    </r>
    <r>
      <rPr>
        <i/>
        <u/>
        <sz val="12"/>
        <color theme="1"/>
        <rFont val="Calibri"/>
        <family val="2"/>
      </rPr>
      <t>assume</t>
    </r>
    <r>
      <rPr>
        <sz val="12"/>
        <color theme="1"/>
        <rFont val="Calibri"/>
        <family val="2"/>
      </rPr>
      <t xml:space="preserve"> a distribution and fit it to the mean and standard deviation. Because the distribution is skewed, we should use the lognormal distribution.
Then, we can calculate the predicted outcome percentile </t>
    </r>
    <r>
      <rPr>
        <i/>
        <u/>
        <sz val="12"/>
        <color theme="1"/>
        <rFont val="Calibri"/>
        <family val="2"/>
      </rPr>
      <t>within</t>
    </r>
    <r>
      <rPr>
        <sz val="12"/>
        <color theme="1"/>
        <rFont val="Calibri"/>
        <family val="2"/>
      </rPr>
      <t xml:space="preserve"> the distribution. For a retrospective analysis, we do this on hundreds of different datasets to determine the reputation of the model.
</t>
    </r>
    <r>
      <rPr>
        <b/>
        <sz val="12"/>
        <color theme="1"/>
        <rFont val="Calibri"/>
        <family val="2"/>
      </rPr>
      <t xml:space="preserve">Note:
</t>
    </r>
    <r>
      <rPr>
        <sz val="12"/>
        <color theme="1"/>
        <rFont val="Calibri"/>
        <family val="2"/>
      </rPr>
      <t xml:space="preserve">• The Mack-Chain Ladder paper focuses on </t>
    </r>
    <r>
      <rPr>
        <i/>
        <u/>
        <sz val="12"/>
        <color theme="1"/>
        <rFont val="Calibri"/>
        <family val="2"/>
      </rPr>
      <t>reserve</t>
    </r>
    <r>
      <rPr>
        <sz val="12"/>
        <color theme="1"/>
        <rFont val="Calibri"/>
        <family val="2"/>
      </rPr>
      <t xml:space="preserve"> estimates (= ultimate - loss)
• The Meyers paper focuses on the </t>
    </r>
    <r>
      <rPr>
        <i/>
        <u/>
        <sz val="12"/>
        <color theme="1"/>
        <rFont val="Calibri"/>
        <family val="2"/>
      </rPr>
      <t>ultimate loss</t>
    </r>
    <r>
      <rPr>
        <sz val="12"/>
        <color theme="1"/>
        <rFont val="Calibri"/>
        <family val="2"/>
      </rPr>
      <t xml:space="preserve"> estimate
The result is the same, because loss to-date on the diagonal is known, so the predicted ultimate distribution is simply the reserve distribution shifted by the known loss amount.</t>
    </r>
  </si>
  <si>
    <t>Match the conclusion of the model reputation to the correct p-p plot:</t>
  </si>
  <si>
    <t>The CAY model adds a ρ parameter to the CRC model that allows for correlation between successive accident years. ⍴ &gt; 0 indicates a positive correlation between accident years, which thickens the tails and corrects the CRC model’s light tail reputation to better estimate ultimate losses.</t>
  </si>
  <si>
    <t>The CRC models on incurred data predict tails that are too light. Allowing correlation between accident years, if the ρ parameter is positive, thickens the tails of the total reserve distribution. Note that the CAY model reduces to the CRC model when ρ = 0.</t>
  </si>
  <si>
    <r>
      <t xml:space="preserve">Calculate the required capital as the TVaR in </t>
    </r>
    <r>
      <rPr>
        <i/>
        <u/>
        <sz val="12"/>
        <color theme="1"/>
        <rFont val="Calibri"/>
        <family val="2"/>
      </rPr>
      <t>excess</t>
    </r>
    <r>
      <rPr>
        <sz val="12"/>
        <color theme="1"/>
        <rFont val="Calibri"/>
        <family val="2"/>
      </rPr>
      <t xml:space="preserve"> of the mean ultimate loss estimate, re-estimated at the end of each calendar year. The risk margin is the risky present value of capital multiplied by the (r − i) spread between the risky rate and risk-free rate:</t>
    </r>
  </si>
  <si>
    <r>
      <rPr>
        <u/>
        <sz val="12"/>
        <color theme="1"/>
        <rFont val="Calibri"/>
        <family val="2"/>
      </rPr>
      <t>Ultimate Time Horizon</t>
    </r>
    <r>
      <rPr>
        <sz val="12"/>
        <color theme="1"/>
        <rFont val="Calibri"/>
        <family val="2"/>
      </rPr>
      <t xml:space="preserve">
At each future calendar year, we update the sampling probabilities based on the emerged diagonal and sample from the UjUj​ using those probabilities. The resulting distribution consists of the Uj​, which are the final ultimate loss estimates for each MCMC simulation. As additional information emerges, the posterior probability becomes increasingly concentrated on the simulation that generated the observed loss experience, causing the pathway to converge to its corresponding Uj.
</t>
    </r>
    <r>
      <rPr>
        <u/>
        <sz val="12"/>
        <color theme="1"/>
        <rFont val="Calibri"/>
        <family val="2"/>
      </rPr>
      <t>One-year Time Horizon (Solvency II)</t>
    </r>
    <r>
      <rPr>
        <sz val="12"/>
        <color theme="1"/>
        <rFont val="Calibri"/>
        <family val="2"/>
      </rPr>
      <t xml:space="preserve">
At each future calendar year, we again update the sampling probabilities based on the emerged diagonal. However, we now sample from the Ot+1,j, which are the one-year-ahead ultimate loss estimates for each MCMC simulation. Because many simulations still have material posterior probability after only one year of additional development, Meyers simulates MM realizations of next year's loss experience and averages the resulting estimates to obtain a stable estimate of Ot+1,j.
Meyers evaluates a representative insurer and concludes that a one-year horizon doesn't necessarily lead to lower capital requirements or risk margins.</t>
    </r>
  </si>
  <si>
    <r>
      <t xml:space="preserve">Raising ρ from 0 to 0.2 adds correlation between lines, which will </t>
    </r>
    <r>
      <rPr>
        <i/>
        <u/>
        <sz val="12"/>
        <color theme="1"/>
        <rFont val="Calibri"/>
        <family val="2"/>
      </rPr>
      <t>increase the all-line risk margin</t>
    </r>
    <r>
      <rPr>
        <sz val="12"/>
        <color theme="1"/>
        <rFont val="Calibri"/>
        <family val="2"/>
      </rPr>
      <t xml:space="preserve"> and </t>
    </r>
    <r>
      <rPr>
        <i/>
        <u/>
        <sz val="12"/>
        <color theme="1"/>
        <rFont val="Calibri"/>
        <family val="2"/>
      </rPr>
      <t>decreases the total diversification credit</t>
    </r>
    <r>
      <rPr>
        <sz val="12"/>
        <color theme="1"/>
        <rFont val="Calibri"/>
        <family val="2"/>
      </rPr>
      <t>. 
Higher correlation means the lines are more likely to move together, so there's less benefit of combining lines to diversify. For non-negative correlations, ρ = 0 (full independence) produces the largest credit. ρ = 1 (full dependence between lines) would reproduce the Solvency II risk margin, which is the sum of the standalones risk margins, and there would be no diversification credit. A negative correlation (ρ &lt; 0) would indicate lines that hedge against each other, producing an even larger diversification credit than ρ =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</si>
</sst>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0.000"/>
    <numFmt numFmtId="165" formatCode="0.0"/>
    <numFmt numFmtId="166" formatCode="_(* #,##0.000_);_(* \(#,##0.000\);_(* &quot;-&quot;??_);_(@_)"/>
    <numFmt numFmtId="167" formatCode="_(* #,##0_);_(* \(#,##0\);_(* &quot;-&quot;??_);_(@_)"/>
    <numFmt numFmtId="168" formatCode="#,##0.000"/>
    <numFmt numFmtId="169" formatCode="0.0%"/>
    <numFmt numFmtId="170" formatCode="_(&quot;$&quot;* #,##0_);_(&quot;$&quot;* \(#,##0\);_(&quot;$&quot;* &quot;-&quot;??_);_(@_)"/>
  </numFmts>
  <fonts count="50"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b/>
      <sz val="14"/>
      <color theme="1"/>
      <name val="Calibri"/>
      <family val="2"/>
    </font>
    <font>
      <sz val="12"/>
      <color rgb="FFFF0000"/>
      <name val="Calibri"/>
      <family val="2"/>
    </font>
    <font>
      <b/>
      <u/>
      <sz val="12"/>
      <color theme="1"/>
      <name val="Calibri"/>
      <family val="2"/>
    </font>
    <font>
      <sz val="11"/>
      <color theme="1"/>
      <name val="Calibri"/>
      <family val="2"/>
    </font>
    <font>
      <sz val="12"/>
      <color rgb="FF000000"/>
      <name val="Calibri"/>
      <family val="2"/>
    </font>
    <font>
      <i/>
      <sz val="12"/>
      <color rgb="FF000000"/>
      <name val="Calibri"/>
      <family val="2"/>
    </font>
    <font>
      <i/>
      <vertAlign val="subscript"/>
      <sz val="12"/>
      <color rgb="FF000000"/>
      <name val="Calibri"/>
      <family val="2"/>
    </font>
    <font>
      <b/>
      <sz val="12"/>
      <color theme="1"/>
      <name val="Calibri"/>
      <family val="2"/>
    </font>
    <font>
      <sz val="12"/>
      <name val="Calibri"/>
      <family val="2"/>
    </font>
    <font>
      <sz val="12"/>
      <color rgb="FF000000"/>
      <name val="Calibri"/>
      <family val="2"/>
      <scheme val="minor"/>
    </font>
    <font>
      <sz val="10"/>
      <color rgb="FF000000"/>
      <name val="Tahoma"/>
      <family val="2"/>
    </font>
    <font>
      <b/>
      <sz val="10"/>
      <color rgb="FF000000"/>
      <name val="Tahoma"/>
      <family val="2"/>
    </font>
    <font>
      <u/>
      <sz val="14"/>
      <color theme="1"/>
      <name val="Calibri"/>
      <family val="2"/>
    </font>
    <font>
      <i/>
      <u/>
      <sz val="12"/>
      <color theme="1"/>
      <name val="Calibri"/>
      <family val="2"/>
    </font>
    <font>
      <sz val="11"/>
      <color theme="1"/>
      <name val="Calibri"/>
      <family val="2"/>
      <scheme val="minor"/>
    </font>
    <font>
      <u/>
      <sz val="12"/>
      <color theme="10"/>
      <name val="Calibri"/>
      <family val="2"/>
    </font>
    <font>
      <b/>
      <sz val="16"/>
      <color theme="1"/>
      <name val="Calibri"/>
      <family val="2"/>
    </font>
    <font>
      <sz val="12"/>
      <color theme="1"/>
      <name val="Calibri"/>
      <family val="2"/>
      <scheme val="minor"/>
    </font>
    <font>
      <b/>
      <u/>
      <sz val="12"/>
      <color theme="1"/>
      <name val="Calibri (Body)"/>
    </font>
    <font>
      <b/>
      <sz val="12"/>
      <color theme="1"/>
      <name val="Calibri"/>
      <family val="2"/>
      <scheme val="minor"/>
    </font>
    <font>
      <b/>
      <sz val="14"/>
      <color theme="1"/>
      <name val="Calibri"/>
      <family val="2"/>
      <scheme val="minor"/>
    </font>
    <font>
      <vertAlign val="superscript"/>
      <sz val="12"/>
      <color theme="1"/>
      <name val="Calibri (Body)"/>
    </font>
    <font>
      <u/>
      <sz val="12"/>
      <color rgb="FF000000"/>
      <name val="Calibri"/>
      <family val="2"/>
    </font>
    <font>
      <sz val="12"/>
      <name val="Calibri"/>
      <family val="2"/>
      <charset val="1"/>
    </font>
    <font>
      <vertAlign val="superscript"/>
      <sz val="12"/>
      <color theme="1"/>
      <name val="Calibri"/>
      <family val="2"/>
    </font>
    <font>
      <vertAlign val="subscript"/>
      <sz val="12"/>
      <color theme="1"/>
      <name val="Calibri"/>
      <family val="2"/>
    </font>
    <font>
      <sz val="12"/>
      <color rgb="FFFF0000"/>
      <name val="Calibri"/>
      <family val="2"/>
      <scheme val="minor"/>
    </font>
    <font>
      <vertAlign val="subscript"/>
      <sz val="12"/>
      <color theme="1"/>
      <name val="Calibri (Body)"/>
    </font>
    <font>
      <i/>
      <sz val="12"/>
      <color theme="1"/>
      <name val="Calibri"/>
      <family val="2"/>
      <scheme val="minor"/>
    </font>
    <font>
      <sz val="12"/>
      <color theme="1"/>
      <name val="Arial"/>
      <family val="2"/>
    </font>
    <font>
      <u/>
      <sz val="12"/>
      <color theme="1"/>
      <name val="Calibri"/>
      <family val="2"/>
    </font>
    <font>
      <b/>
      <sz val="12"/>
      <color rgb="FFFF0000"/>
      <name val="Calibri"/>
      <family val="2"/>
    </font>
    <font>
      <sz val="8"/>
      <name val="Calibri"/>
      <family val="2"/>
      <scheme val="minor"/>
    </font>
    <font>
      <i/>
      <u/>
      <sz val="12"/>
      <color theme="1"/>
      <name val="Calibri (Body)"/>
    </font>
    <font>
      <b/>
      <sz val="14"/>
      <name val="Calibri"/>
      <family val="2"/>
    </font>
  </fonts>
  <fills count="8">
    <fill>
      <patternFill patternType="none"/>
    </fill>
    <fill>
      <patternFill patternType="gray125"/>
    </fill>
    <fill>
      <patternFill patternType="solid">
        <fgColor theme="0" tint="-4.9989318521683403E-2"/>
        <bgColor indexed="64"/>
      </patternFill>
    </fill>
    <fill>
      <patternFill patternType="solid">
        <fgColor theme="0" tint="-4.9989318521683403E-2"/>
        <bgColor rgb="FFFFFFCC"/>
      </patternFill>
    </fill>
    <fill>
      <patternFill patternType="solid">
        <fgColor rgb="FFF2F2F2"/>
        <bgColor rgb="FFDDEBF7"/>
      </patternFill>
    </fill>
    <fill>
      <patternFill patternType="solid">
        <fgColor rgb="FFFFFF00"/>
        <bgColor indexed="64"/>
      </patternFill>
    </fill>
    <fill>
      <patternFill patternType="solid">
        <fgColor rgb="FFF2F2F2"/>
        <bgColor rgb="FFFFF2CC"/>
      </patternFill>
    </fill>
    <fill>
      <patternFill patternType="solid">
        <fgColor theme="0"/>
        <bgColor indexed="64"/>
      </patternFill>
    </fill>
  </fills>
  <borders count="27">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0">
    <xf numFmtId="0" fontId="0" fillId="0" borderId="0"/>
    <xf numFmtId="0" fontId="29" fillId="0" borderId="0"/>
    <xf numFmtId="0" fontId="10" fillId="0" borderId="0"/>
    <xf numFmtId="0" fontId="30" fillId="0" borderId="0" applyNumberForma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0" fontId="5" fillId="0" borderId="0"/>
  </cellStyleXfs>
  <cellXfs count="622">
    <xf numFmtId="0" fontId="0" fillId="0" borderId="0" xfId="0"/>
    <xf numFmtId="0" fontId="15" fillId="2" borderId="1" xfId="0" applyFont="1" applyFill="1" applyBorder="1"/>
    <xf numFmtId="2" fontId="16" fillId="2" borderId="1" xfId="0" applyNumberFormat="1" applyFont="1" applyFill="1" applyBorder="1" applyAlignment="1">
      <alignment horizontal="left"/>
    </xf>
    <xf numFmtId="0" fontId="15" fillId="0" borderId="0" xfId="0" applyFont="1"/>
    <xf numFmtId="0" fontId="17" fillId="0" borderId="0" xfId="0" applyFont="1"/>
    <xf numFmtId="0" fontId="18" fillId="0" borderId="0" xfId="0" applyFont="1"/>
    <xf numFmtId="0" fontId="19" fillId="0" borderId="0" xfId="0" applyFont="1" applyAlignment="1">
      <alignment horizontal="center" vertical="center" wrapText="1"/>
    </xf>
    <xf numFmtId="165" fontId="19" fillId="0" borderId="0" xfId="0" applyNumberFormat="1" applyFont="1" applyAlignment="1">
      <alignment horizontal="center" vertical="center" wrapText="1"/>
    </xf>
    <xf numFmtId="0" fontId="22" fillId="2" borderId="6" xfId="0" applyFont="1" applyFill="1" applyBorder="1" applyAlignment="1">
      <alignment horizontal="center" vertical="center"/>
    </xf>
    <xf numFmtId="0" fontId="22" fillId="0" borderId="0" xfId="0" applyFont="1"/>
    <xf numFmtId="0" fontId="19" fillId="0" borderId="4" xfId="0" applyFont="1" applyBorder="1" applyAlignment="1">
      <alignment horizontal="center" vertical="center" wrapText="1"/>
    </xf>
    <xf numFmtId="165" fontId="19" fillId="0" borderId="4" xfId="0" applyNumberFormat="1" applyFont="1" applyBorder="1" applyAlignment="1">
      <alignment horizontal="center" vertical="center" wrapText="1"/>
    </xf>
    <xf numFmtId="0" fontId="19" fillId="2" borderId="4"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0" borderId="3" xfId="0" applyFont="1" applyBorder="1" applyAlignment="1">
      <alignment horizontal="center" wrapText="1"/>
    </xf>
    <xf numFmtId="0" fontId="14" fillId="2" borderId="6" xfId="0" applyFont="1" applyFill="1" applyBorder="1" applyAlignment="1">
      <alignment horizontal="center" vertical="center"/>
    </xf>
    <xf numFmtId="0" fontId="14" fillId="2" borderId="6" xfId="0" applyFont="1" applyFill="1" applyBorder="1"/>
    <xf numFmtId="0" fontId="14" fillId="2" borderId="7" xfId="0" applyFont="1" applyFill="1" applyBorder="1"/>
    <xf numFmtId="0" fontId="14" fillId="0" borderId="0" xfId="0" applyFont="1"/>
    <xf numFmtId="0" fontId="14" fillId="2" borderId="0" xfId="0" applyFont="1" applyFill="1"/>
    <xf numFmtId="0" fontId="14" fillId="2" borderId="2" xfId="0" applyFont="1" applyFill="1" applyBorder="1"/>
    <xf numFmtId="164" fontId="14" fillId="0" borderId="0" xfId="0" applyNumberFormat="1" applyFont="1"/>
    <xf numFmtId="0" fontId="14" fillId="0" borderId="3" xfId="0" applyFont="1" applyBorder="1" applyAlignment="1">
      <alignment horizontal="center"/>
    </xf>
    <xf numFmtId="0" fontId="14" fillId="0" borderId="0" xfId="0" applyFont="1" applyAlignment="1">
      <alignment horizontal="center"/>
    </xf>
    <xf numFmtId="165" fontId="14" fillId="0" borderId="0" xfId="0" applyNumberFormat="1" applyFont="1" applyAlignment="1">
      <alignment horizontal="center"/>
    </xf>
    <xf numFmtId="0" fontId="14" fillId="2" borderId="1" xfId="0" applyFont="1" applyFill="1" applyBorder="1"/>
    <xf numFmtId="0" fontId="14" fillId="0" borderId="0" xfId="0" applyFont="1" applyAlignment="1">
      <alignment horizontal="left" wrapText="1"/>
    </xf>
    <xf numFmtId="0" fontId="14" fillId="0" borderId="0" xfId="0" applyFont="1" applyAlignment="1">
      <alignment wrapText="1"/>
    </xf>
    <xf numFmtId="165" fontId="14" fillId="0" borderId="0" xfId="0" applyNumberFormat="1" applyFont="1"/>
    <xf numFmtId="0" fontId="14" fillId="0" borderId="0" xfId="0" applyFont="1" applyAlignment="1">
      <alignment vertical="center" wrapText="1"/>
    </xf>
    <xf numFmtId="6" fontId="14" fillId="0" borderId="0" xfId="0" applyNumberFormat="1" applyFont="1"/>
    <xf numFmtId="0" fontId="14" fillId="2" borderId="0" xfId="0" applyFont="1" applyFill="1" applyAlignment="1">
      <alignment horizontal="center"/>
    </xf>
    <xf numFmtId="0" fontId="19" fillId="0" borderId="5" xfId="0" applyFont="1" applyBorder="1" applyAlignment="1">
      <alignment horizontal="center" wrapText="1"/>
    </xf>
    <xf numFmtId="0" fontId="13" fillId="0" borderId="0" xfId="0" applyFont="1"/>
    <xf numFmtId="164" fontId="13" fillId="0" borderId="0" xfId="0" applyNumberFormat="1" applyFont="1"/>
    <xf numFmtId="0" fontId="24" fillId="0" borderId="0" xfId="0" applyFont="1"/>
    <xf numFmtId="0" fontId="14" fillId="0" borderId="8" xfId="0" applyFont="1" applyBorder="1" applyAlignment="1">
      <alignment horizontal="center"/>
    </xf>
    <xf numFmtId="0" fontId="14" fillId="0" borderId="10" xfId="0" applyFont="1" applyBorder="1" applyAlignment="1">
      <alignment horizontal="center"/>
    </xf>
    <xf numFmtId="0" fontId="12" fillId="0" borderId="0" xfId="0" applyFont="1"/>
    <xf numFmtId="0" fontId="27" fillId="0" borderId="0" xfId="0" applyFont="1"/>
    <xf numFmtId="0" fontId="11" fillId="0" borderId="0" xfId="0" applyFont="1"/>
    <xf numFmtId="0" fontId="10" fillId="0" borderId="11" xfId="1" applyFont="1" applyBorder="1" applyAlignment="1">
      <alignment horizontal="center" vertical="center"/>
    </xf>
    <xf numFmtId="0" fontId="10" fillId="0" borderId="6" xfId="1" applyFont="1" applyBorder="1" applyAlignment="1">
      <alignment vertical="center" wrapText="1"/>
    </xf>
    <xf numFmtId="0" fontId="22" fillId="0" borderId="6" xfId="1" applyFont="1" applyBorder="1" applyAlignment="1">
      <alignment horizontal="center" vertical="center"/>
    </xf>
    <xf numFmtId="0" fontId="10" fillId="0" borderId="7" xfId="1" applyFont="1" applyBorder="1" applyAlignment="1">
      <alignment horizontal="center" vertical="center"/>
    </xf>
    <xf numFmtId="0" fontId="10" fillId="0" borderId="0" xfId="1" applyFont="1" applyAlignment="1">
      <alignment horizontal="center" vertical="center"/>
    </xf>
    <xf numFmtId="0" fontId="10" fillId="0" borderId="1" xfId="2" applyBorder="1"/>
    <xf numFmtId="0" fontId="10" fillId="0" borderId="0" xfId="2"/>
    <xf numFmtId="0" fontId="10" fillId="0" borderId="2" xfId="2" applyBorder="1"/>
    <xf numFmtId="0" fontId="30" fillId="0" borderId="0" xfId="3" applyBorder="1"/>
    <xf numFmtId="0" fontId="31" fillId="0" borderId="0" xfId="2" applyFont="1"/>
    <xf numFmtId="0" fontId="10" fillId="0" borderId="0" xfId="2" applyAlignment="1">
      <alignment horizontal="left" vertical="top"/>
    </xf>
    <xf numFmtId="0" fontId="27" fillId="0" borderId="0" xfId="2" applyFont="1"/>
    <xf numFmtId="0" fontId="16" fillId="0" borderId="0" xfId="2" applyFont="1" applyAlignment="1">
      <alignment horizontal="left" vertical="top"/>
    </xf>
    <xf numFmtId="0" fontId="10" fillId="0" borderId="12" xfId="1" applyFont="1" applyBorder="1" applyAlignment="1">
      <alignment horizontal="center" vertical="center"/>
    </xf>
    <xf numFmtId="0" fontId="10" fillId="0" borderId="13" xfId="1" applyFont="1" applyBorder="1" applyAlignment="1">
      <alignment horizontal="center" vertical="center"/>
    </xf>
    <xf numFmtId="0" fontId="10" fillId="0" borderId="14" xfId="1" applyFont="1" applyBorder="1" applyAlignment="1">
      <alignment horizontal="center" vertical="center"/>
    </xf>
    <xf numFmtId="0" fontId="0" fillId="0" borderId="0" xfId="0" applyAlignment="1">
      <alignment horizontal="left"/>
    </xf>
    <xf numFmtId="0" fontId="0" fillId="0" borderId="0" xfId="0" quotePrefix="1"/>
    <xf numFmtId="3" fontId="0" fillId="0" borderId="0" xfId="0" applyNumberFormat="1" applyAlignment="1">
      <alignment horizontal="center"/>
    </xf>
    <xf numFmtId="3" fontId="0" fillId="0" borderId="0" xfId="0" applyNumberFormat="1" applyAlignment="1">
      <alignment horizontal="left"/>
    </xf>
    <xf numFmtId="0" fontId="0" fillId="2" borderId="10" xfId="0" applyFill="1" applyBorder="1"/>
    <xf numFmtId="0" fontId="0" fillId="2" borderId="9" xfId="0" applyFill="1" applyBorder="1"/>
    <xf numFmtId="0" fontId="0" fillId="2" borderId="8" xfId="0" applyFill="1" applyBorder="1"/>
    <xf numFmtId="3" fontId="0" fillId="0" borderId="0" xfId="0" quotePrefix="1" applyNumberFormat="1" applyAlignment="1">
      <alignment horizontal="left"/>
    </xf>
    <xf numFmtId="0" fontId="0" fillId="2" borderId="2" xfId="0" applyFill="1" applyBorder="1"/>
    <xf numFmtId="0" fontId="0" fillId="2" borderId="0" xfId="0" applyFill="1"/>
    <xf numFmtId="0" fontId="33" fillId="2" borderId="0" xfId="0" applyFont="1" applyFill="1"/>
    <xf numFmtId="0" fontId="0" fillId="2" borderId="1" xfId="0" applyFill="1" applyBorder="1"/>
    <xf numFmtId="0" fontId="0" fillId="2" borderId="0" xfId="0" applyFill="1" applyAlignment="1">
      <alignment horizontal="center"/>
    </xf>
    <xf numFmtId="0" fontId="34" fillId="0" borderId="0" xfId="0" applyFont="1" applyAlignment="1">
      <alignment horizontal="left"/>
    </xf>
    <xf numFmtId="0" fontId="0" fillId="2" borderId="0" xfId="0" quotePrefix="1" applyFill="1" applyAlignment="1">
      <alignment horizontal="left"/>
    </xf>
    <xf numFmtId="0" fontId="0" fillId="2" borderId="0" xfId="0" quotePrefix="1" applyFill="1" applyAlignment="1">
      <alignment horizontal="center"/>
    </xf>
    <xf numFmtId="164" fontId="0" fillId="2" borderId="5" xfId="0" applyNumberFormat="1" applyFill="1" applyBorder="1" applyAlignment="1">
      <alignment horizontal="center"/>
    </xf>
    <xf numFmtId="164" fontId="0" fillId="2" borderId="4" xfId="0" applyNumberFormat="1" applyFill="1" applyBorder="1" applyAlignment="1">
      <alignment horizontal="center"/>
    </xf>
    <xf numFmtId="0" fontId="35" fillId="0" borderId="0" xfId="0" applyFont="1"/>
    <xf numFmtId="0" fontId="34" fillId="0" borderId="0" xfId="0" applyFont="1"/>
    <xf numFmtId="0" fontId="0" fillId="0" borderId="0" xfId="0" applyAlignment="1">
      <alignment horizontal="center"/>
    </xf>
    <xf numFmtId="0" fontId="0" fillId="2" borderId="7" xfId="0" applyFill="1" applyBorder="1"/>
    <xf numFmtId="0" fontId="0" fillId="2" borderId="6" xfId="0" applyFill="1" applyBorder="1"/>
    <xf numFmtId="0" fontId="0" fillId="2" borderId="6" xfId="0" applyFill="1" applyBorder="1" applyAlignment="1">
      <alignment horizontal="center"/>
    </xf>
    <xf numFmtId="0" fontId="34" fillId="2" borderId="6" xfId="0" applyFont="1" applyFill="1" applyBorder="1"/>
    <xf numFmtId="0" fontId="35" fillId="2" borderId="11" xfId="0" applyFont="1" applyFill="1" applyBorder="1"/>
    <xf numFmtId="0" fontId="33" fillId="2" borderId="9" xfId="0" applyFont="1" applyFill="1" applyBorder="1"/>
    <xf numFmtId="0" fontId="0" fillId="2" borderId="4" xfId="0" applyFill="1" applyBorder="1" applyAlignment="1">
      <alignment horizontal="center"/>
    </xf>
    <xf numFmtId="0" fontId="0" fillId="0" borderId="10" xfId="0" applyBorder="1"/>
    <xf numFmtId="0" fontId="0" fillId="0" borderId="9" xfId="0" applyBorder="1"/>
    <xf numFmtId="0" fontId="0" fillId="0" borderId="8" xfId="0" applyBorder="1" applyAlignment="1">
      <alignment horizontal="left"/>
    </xf>
    <xf numFmtId="0" fontId="34" fillId="0" borderId="0" xfId="0" applyFont="1" applyAlignment="1">
      <alignment horizontal="center"/>
    </xf>
    <xf numFmtId="0" fontId="0" fillId="0" borderId="4" xfId="0" applyBorder="1" applyAlignment="1">
      <alignment horizontal="center"/>
    </xf>
    <xf numFmtId="3" fontId="0" fillId="0" borderId="0" xfId="0" quotePrefix="1" applyNumberFormat="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2" borderId="12" xfId="0" applyFill="1" applyBorder="1" applyAlignment="1">
      <alignment horizontal="left"/>
    </xf>
    <xf numFmtId="0" fontId="0" fillId="2" borderId="1" xfId="0" applyFill="1" applyBorder="1" applyAlignment="1">
      <alignment horizontal="left"/>
    </xf>
    <xf numFmtId="0" fontId="0" fillId="2" borderId="0" xfId="0" applyFill="1" applyAlignment="1">
      <alignment horizontal="left"/>
    </xf>
    <xf numFmtId="2" fontId="0" fillId="0" borderId="0" xfId="0" applyNumberFormat="1"/>
    <xf numFmtId="43" fontId="34" fillId="0" borderId="0" xfId="0" applyNumberFormat="1" applyFont="1"/>
    <xf numFmtId="0" fontId="0" fillId="0" borderId="8" xfId="0" applyBorder="1"/>
    <xf numFmtId="0" fontId="0" fillId="2" borderId="9" xfId="0" quotePrefix="1" applyFill="1" applyBorder="1"/>
    <xf numFmtId="0" fontId="0" fillId="2" borderId="8" xfId="0" applyFill="1" applyBorder="1" applyAlignment="1">
      <alignment horizontal="left"/>
    </xf>
    <xf numFmtId="0" fontId="0" fillId="0" borderId="0" xfId="0" applyAlignment="1">
      <alignment horizontal="right"/>
    </xf>
    <xf numFmtId="0" fontId="0" fillId="2" borderId="0" xfId="0" quotePrefix="1" applyFill="1"/>
    <xf numFmtId="0" fontId="0" fillId="2" borderId="19" xfId="0" applyFill="1" applyBorder="1" applyAlignment="1">
      <alignment horizontal="center"/>
    </xf>
    <xf numFmtId="43" fontId="0" fillId="0" borderId="0" xfId="0" applyNumberFormat="1"/>
    <xf numFmtId="166" fontId="0" fillId="0" borderId="0" xfId="4" applyNumberFormat="1" applyFont="1"/>
    <xf numFmtId="167" fontId="0" fillId="0" borderId="0" xfId="4" applyNumberFormat="1" applyFont="1"/>
    <xf numFmtId="2" fontId="34" fillId="2" borderId="0" xfId="0" applyNumberFormat="1" applyFont="1" applyFill="1" applyAlignment="1">
      <alignment horizontal="center"/>
    </xf>
    <xf numFmtId="0" fontId="34" fillId="2" borderId="0" xfId="0" applyFont="1" applyFill="1"/>
    <xf numFmtId="0" fontId="0" fillId="2" borderId="11" xfId="0" applyFill="1" applyBorder="1" applyAlignment="1">
      <alignment horizontal="left"/>
    </xf>
    <xf numFmtId="43" fontId="0" fillId="0" borderId="0" xfId="4" applyFont="1"/>
    <xf numFmtId="0" fontId="9" fillId="0" borderId="0" xfId="0" applyFont="1"/>
    <xf numFmtId="0" fontId="0" fillId="2" borderId="14" xfId="0" applyFill="1" applyBorder="1"/>
    <xf numFmtId="0" fontId="0" fillId="2" borderId="13" xfId="0" applyFill="1" applyBorder="1"/>
    <xf numFmtId="0" fontId="0" fillId="2" borderId="13" xfId="0" quotePrefix="1" applyFill="1" applyBorder="1"/>
    <xf numFmtId="9" fontId="0" fillId="2" borderId="0" xfId="0" applyNumberFormat="1" applyFill="1" applyAlignment="1">
      <alignment horizontal="left"/>
    </xf>
    <xf numFmtId="3" fontId="0" fillId="2" borderId="20" xfId="0" applyNumberFormat="1" applyFill="1" applyBorder="1" applyAlignment="1">
      <alignment horizontal="center"/>
    </xf>
    <xf numFmtId="3" fontId="0" fillId="2" borderId="21" xfId="0" applyNumberFormat="1" applyFill="1" applyBorder="1" applyAlignment="1">
      <alignment horizontal="center"/>
    </xf>
    <xf numFmtId="0" fontId="0" fillId="2" borderId="21" xfId="0" applyFill="1" applyBorder="1" applyAlignment="1">
      <alignment horizontal="center"/>
    </xf>
    <xf numFmtId="3" fontId="0" fillId="2" borderId="4" xfId="0" applyNumberFormat="1" applyFill="1" applyBorder="1" applyAlignment="1">
      <alignment horizontal="center"/>
    </xf>
    <xf numFmtId="3" fontId="0" fillId="2" borderId="0" xfId="0" applyNumberFormat="1" applyFill="1" applyAlignment="1">
      <alignment horizontal="center"/>
    </xf>
    <xf numFmtId="0" fontId="0" fillId="2" borderId="22" xfId="0" applyFill="1" applyBorder="1" applyAlignment="1">
      <alignment horizontal="center"/>
    </xf>
    <xf numFmtId="0" fontId="0" fillId="2" borderId="25" xfId="0" applyFill="1" applyBorder="1" applyAlignment="1">
      <alignment horizontal="center"/>
    </xf>
    <xf numFmtId="0" fontId="0" fillId="2" borderId="23" xfId="0" applyFill="1" applyBorder="1" applyAlignment="1">
      <alignment horizontal="center"/>
    </xf>
    <xf numFmtId="0" fontId="7" fillId="2" borderId="0" xfId="0" applyFont="1" applyFill="1"/>
    <xf numFmtId="0" fontId="7" fillId="0" borderId="0" xfId="0" applyFont="1"/>
    <xf numFmtId="0" fontId="7" fillId="0" borderId="0" xfId="0" applyFont="1" applyAlignment="1">
      <alignment wrapText="1"/>
    </xf>
    <xf numFmtId="0" fontId="7" fillId="0" borderId="0" xfId="0" applyFont="1" applyAlignment="1">
      <alignment horizontal="left" vertical="top" wrapText="1"/>
    </xf>
    <xf numFmtId="0" fontId="19" fillId="0" borderId="0" xfId="0" applyFont="1" applyAlignment="1">
      <alignment horizontal="left" vertical="center"/>
    </xf>
    <xf numFmtId="0" fontId="7" fillId="0" borderId="3" xfId="0" applyFont="1" applyBorder="1"/>
    <xf numFmtId="0" fontId="7" fillId="0" borderId="5" xfId="0" applyFont="1" applyBorder="1"/>
    <xf numFmtId="0" fontId="14" fillId="0" borderId="4" xfId="0" applyFont="1" applyBorder="1"/>
    <xf numFmtId="0" fontId="37" fillId="0" borderId="0" xfId="0" applyFont="1" applyAlignment="1">
      <alignment horizontal="left" vertical="center"/>
    </xf>
    <xf numFmtId="0" fontId="19" fillId="2" borderId="23" xfId="0" applyFont="1" applyFill="1" applyBorder="1" applyAlignment="1">
      <alignment horizontal="center" vertical="center" wrapText="1"/>
    </xf>
    <xf numFmtId="0" fontId="19" fillId="2" borderId="22" xfId="0" applyFont="1" applyFill="1" applyBorder="1" applyAlignment="1">
      <alignment horizontal="center" vertical="center" wrapText="1"/>
    </xf>
    <xf numFmtId="0" fontId="14" fillId="2" borderId="25" xfId="0" applyFont="1" applyFill="1" applyBorder="1"/>
    <xf numFmtId="0" fontId="7" fillId="2" borderId="19" xfId="0" applyFont="1" applyFill="1" applyBorder="1" applyAlignment="1">
      <alignment horizontal="center"/>
    </xf>
    <xf numFmtId="0" fontId="7" fillId="2" borderId="19"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4" xfId="0" applyFont="1" applyFill="1" applyBorder="1" applyAlignment="1">
      <alignment horizontal="center" vertical="center" wrapText="1"/>
    </xf>
    <xf numFmtId="0" fontId="7" fillId="2" borderId="0" xfId="0" applyFont="1" applyFill="1" applyAlignment="1">
      <alignment horizontal="left"/>
    </xf>
    <xf numFmtId="0" fontId="7" fillId="2" borderId="25" xfId="0" applyFont="1" applyFill="1" applyBorder="1" applyAlignment="1">
      <alignment horizontal="center"/>
    </xf>
    <xf numFmtId="3" fontId="7" fillId="2" borderId="25" xfId="0" applyNumberFormat="1" applyFont="1" applyFill="1" applyBorder="1" applyAlignment="1">
      <alignment horizontal="center"/>
    </xf>
    <xf numFmtId="0" fontId="7" fillId="2" borderId="23" xfId="0" applyFont="1" applyFill="1" applyBorder="1" applyAlignment="1">
      <alignment horizontal="center"/>
    </xf>
    <xf numFmtId="3" fontId="7" fillId="2" borderId="23" xfId="0" applyNumberFormat="1" applyFont="1" applyFill="1" applyBorder="1" applyAlignment="1">
      <alignment horizontal="center"/>
    </xf>
    <xf numFmtId="6" fontId="7" fillId="2" borderId="0" xfId="0" applyNumberFormat="1" applyFont="1" applyFill="1"/>
    <xf numFmtId="0" fontId="7" fillId="0" borderId="0" xfId="0" applyFont="1" applyAlignment="1">
      <alignment horizontal="center"/>
    </xf>
    <xf numFmtId="0" fontId="7" fillId="2" borderId="6" xfId="0" applyFont="1" applyFill="1" applyBorder="1" applyAlignment="1">
      <alignment horizontal="center" vertical="center"/>
    </xf>
    <xf numFmtId="0" fontId="7" fillId="2" borderId="6" xfId="0" applyFont="1" applyFill="1" applyBorder="1"/>
    <xf numFmtId="0" fontId="7" fillId="2" borderId="7" xfId="0" applyFont="1" applyFill="1" applyBorder="1"/>
    <xf numFmtId="2" fontId="7" fillId="2" borderId="1" xfId="0" applyNumberFormat="1" applyFont="1" applyFill="1" applyBorder="1" applyAlignment="1">
      <alignment horizontal="left"/>
    </xf>
    <xf numFmtId="0" fontId="7" fillId="2" borderId="2" xfId="0" applyFont="1" applyFill="1" applyBorder="1"/>
    <xf numFmtId="164" fontId="7" fillId="0" borderId="0" xfId="0" applyNumberFormat="1" applyFont="1"/>
    <xf numFmtId="164" fontId="7" fillId="0" borderId="0" xfId="0" applyNumberFormat="1" applyFont="1" applyAlignment="1">
      <alignment horizontal="center"/>
    </xf>
    <xf numFmtId="2" fontId="7" fillId="2" borderId="0" xfId="0" applyNumberFormat="1" applyFont="1" applyFill="1" applyAlignment="1">
      <alignment horizontal="left"/>
    </xf>
    <xf numFmtId="3" fontId="14" fillId="2" borderId="0" xfId="0" applyNumberFormat="1" applyFont="1" applyFill="1" applyAlignment="1">
      <alignment horizontal="center"/>
    </xf>
    <xf numFmtId="0" fontId="19" fillId="2" borderId="19" xfId="0" applyFont="1" applyFill="1" applyBorder="1" applyAlignment="1">
      <alignment horizontal="center" wrapText="1"/>
    </xf>
    <xf numFmtId="0" fontId="19" fillId="2" borderId="20" xfId="0" applyFont="1" applyFill="1" applyBorder="1" applyAlignment="1">
      <alignment horizontal="center" wrapText="1"/>
    </xf>
    <xf numFmtId="0" fontId="19" fillId="2" borderId="25" xfId="0" applyFont="1" applyFill="1" applyBorder="1" applyAlignment="1">
      <alignment horizontal="center" vertical="center" wrapText="1"/>
    </xf>
    <xf numFmtId="0" fontId="19" fillId="2" borderId="17" xfId="0" applyFont="1" applyFill="1" applyBorder="1" applyAlignment="1">
      <alignment horizontal="center" vertical="center" wrapText="1"/>
    </xf>
    <xf numFmtId="165" fontId="19" fillId="2" borderId="4" xfId="0" applyNumberFormat="1" applyFont="1" applyFill="1" applyBorder="1" applyAlignment="1">
      <alignment horizontal="center" vertical="center" wrapText="1"/>
    </xf>
    <xf numFmtId="165" fontId="19" fillId="2" borderId="5" xfId="0" applyNumberFormat="1" applyFont="1" applyFill="1" applyBorder="1" applyAlignment="1">
      <alignment horizontal="center" vertical="center" wrapText="1"/>
    </xf>
    <xf numFmtId="0" fontId="23" fillId="2" borderId="23" xfId="0" applyFont="1" applyFill="1" applyBorder="1" applyAlignment="1">
      <alignment horizontal="center" vertical="center" wrapText="1"/>
    </xf>
    <xf numFmtId="0" fontId="23" fillId="2" borderId="25" xfId="0" applyFont="1" applyFill="1" applyBorder="1" applyAlignment="1">
      <alignment horizontal="center" vertical="center" wrapText="1"/>
    </xf>
    <xf numFmtId="0" fontId="23" fillId="2" borderId="22" xfId="0" applyFont="1" applyFill="1" applyBorder="1" applyAlignment="1">
      <alignment horizontal="center" vertical="center" wrapText="1"/>
    </xf>
    <xf numFmtId="0" fontId="23" fillId="3" borderId="25" xfId="0" applyFont="1" applyFill="1" applyBorder="1" applyAlignment="1">
      <alignment horizontal="center" wrapText="1"/>
    </xf>
    <xf numFmtId="0" fontId="23" fillId="3" borderId="22" xfId="0" applyFont="1" applyFill="1" applyBorder="1" applyAlignment="1">
      <alignment horizontal="center" wrapText="1"/>
    </xf>
    <xf numFmtId="0" fontId="38" fillId="3" borderId="22" xfId="0" applyFont="1" applyFill="1" applyBorder="1" applyAlignment="1">
      <alignment horizontal="center" vertical="center" wrapText="1"/>
    </xf>
    <xf numFmtId="164" fontId="38" fillId="3" borderId="22" xfId="0" applyNumberFormat="1" applyFont="1" applyFill="1" applyBorder="1" applyAlignment="1">
      <alignment horizontal="center" vertical="center" wrapText="1"/>
    </xf>
    <xf numFmtId="164" fontId="38" fillId="3" borderId="23" xfId="0" applyNumberFormat="1" applyFont="1" applyFill="1" applyBorder="1" applyAlignment="1">
      <alignment horizontal="center" vertical="center" wrapText="1"/>
    </xf>
    <xf numFmtId="3" fontId="14" fillId="0" borderId="0" xfId="0" applyNumberFormat="1" applyFont="1" applyAlignment="1">
      <alignment horizontal="center"/>
    </xf>
    <xf numFmtId="0" fontId="19" fillId="0" borderId="5" xfId="0" applyFont="1" applyBorder="1" applyAlignment="1">
      <alignment horizontal="center" vertical="center" wrapText="1"/>
    </xf>
    <xf numFmtId="0" fontId="6" fillId="0" borderId="0" xfId="0" applyFont="1"/>
    <xf numFmtId="164" fontId="6" fillId="0" borderId="0" xfId="0" applyNumberFormat="1" applyFont="1"/>
    <xf numFmtId="164" fontId="0" fillId="2" borderId="17" xfId="0" applyNumberFormat="1" applyFill="1" applyBorder="1" applyAlignment="1">
      <alignment horizontal="center"/>
    </xf>
    <xf numFmtId="0" fontId="6" fillId="2" borderId="25" xfId="0" applyFont="1" applyFill="1" applyBorder="1" applyAlignment="1">
      <alignment horizontal="center"/>
    </xf>
    <xf numFmtId="3" fontId="6" fillId="2" borderId="25" xfId="0" applyNumberFormat="1" applyFont="1" applyFill="1" applyBorder="1" applyAlignment="1">
      <alignment horizontal="center" vertical="center"/>
    </xf>
    <xf numFmtId="0" fontId="6" fillId="2" borderId="22" xfId="0" applyFont="1" applyFill="1" applyBorder="1" applyAlignment="1">
      <alignment horizontal="center"/>
    </xf>
    <xf numFmtId="3" fontId="6" fillId="2" borderId="22" xfId="0" applyNumberFormat="1" applyFont="1" applyFill="1" applyBorder="1" applyAlignment="1">
      <alignment horizontal="center" vertical="center"/>
    </xf>
    <xf numFmtId="0" fontId="6" fillId="2" borderId="23" xfId="0" applyFont="1" applyFill="1" applyBorder="1" applyAlignment="1">
      <alignment horizontal="center"/>
    </xf>
    <xf numFmtId="3" fontId="6" fillId="2" borderId="23" xfId="0" applyNumberFormat="1" applyFont="1" applyFill="1" applyBorder="1" applyAlignment="1">
      <alignment horizontal="center" vertical="center"/>
    </xf>
    <xf numFmtId="3" fontId="0" fillId="0" borderId="0" xfId="0" applyNumberFormat="1"/>
    <xf numFmtId="168" fontId="0" fillId="0" borderId="0" xfId="0" applyNumberFormat="1" applyAlignment="1">
      <alignment horizontal="center"/>
    </xf>
    <xf numFmtId="0" fontId="0" fillId="0" borderId="8" xfId="0" applyBorder="1" applyAlignment="1">
      <alignment horizontal="center"/>
    </xf>
    <xf numFmtId="168" fontId="0" fillId="0" borderId="10" xfId="0" applyNumberFormat="1" applyBorder="1" applyAlignment="1">
      <alignment horizontal="center"/>
    </xf>
    <xf numFmtId="164" fontId="0" fillId="2" borderId="0" xfId="0" applyNumberFormat="1" applyFill="1" applyAlignment="1">
      <alignment horizontal="center"/>
    </xf>
    <xf numFmtId="0" fontId="41" fillId="0" borderId="0" xfId="0" applyFont="1" applyAlignment="1">
      <alignment vertical="top" wrapText="1"/>
    </xf>
    <xf numFmtId="3" fontId="0" fillId="0" borderId="10" xfId="0" applyNumberFormat="1" applyBorder="1" applyAlignment="1">
      <alignment horizontal="center"/>
    </xf>
    <xf numFmtId="0" fontId="0" fillId="2" borderId="0" xfId="0" applyFill="1" applyAlignment="1">
      <alignment vertical="top"/>
    </xf>
    <xf numFmtId="0" fontId="0" fillId="0" borderId="0" xfId="0" applyAlignment="1">
      <alignment wrapText="1"/>
    </xf>
    <xf numFmtId="0" fontId="0" fillId="0" borderId="0" xfId="0" applyAlignment="1">
      <alignment vertical="top" wrapText="1"/>
    </xf>
    <xf numFmtId="0" fontId="0" fillId="2" borderId="17" xfId="0" applyFill="1" applyBorder="1"/>
    <xf numFmtId="0" fontId="0" fillId="2" borderId="5" xfId="0" applyFill="1" applyBorder="1" applyAlignment="1">
      <alignment horizontal="center"/>
    </xf>
    <xf numFmtId="0" fontId="5" fillId="2" borderId="0" xfId="0" applyFont="1" applyFill="1"/>
    <xf numFmtId="0" fontId="5" fillId="2" borderId="2" xfId="0" applyFont="1" applyFill="1" applyBorder="1"/>
    <xf numFmtId="0" fontId="5" fillId="0" borderId="0" xfId="0" applyFont="1"/>
    <xf numFmtId="2" fontId="5" fillId="2" borderId="1" xfId="0" applyNumberFormat="1" applyFont="1" applyFill="1" applyBorder="1" applyAlignment="1">
      <alignment horizontal="left"/>
    </xf>
    <xf numFmtId="0" fontId="5" fillId="2" borderId="0" xfId="0" applyFont="1" applyFill="1" applyAlignment="1">
      <alignment horizontal="left" vertical="top" wrapText="1"/>
    </xf>
    <xf numFmtId="0" fontId="5" fillId="2" borderId="25" xfId="0" applyFont="1" applyFill="1" applyBorder="1" applyAlignment="1">
      <alignment horizontal="center" vertical="center" wrapText="1"/>
    </xf>
    <xf numFmtId="164" fontId="5" fillId="2" borderId="17" xfId="0" applyNumberFormat="1" applyFont="1" applyFill="1" applyBorder="1" applyAlignment="1">
      <alignment horizontal="center" vertical="center" wrapText="1"/>
    </xf>
    <xf numFmtId="0" fontId="5" fillId="2" borderId="22" xfId="0" applyFont="1" applyFill="1" applyBorder="1" applyAlignment="1">
      <alignment horizontal="center" vertical="center" wrapText="1"/>
    </xf>
    <xf numFmtId="164" fontId="5" fillId="2" borderId="4" xfId="0" applyNumberFormat="1" applyFont="1" applyFill="1" applyBorder="1" applyAlignment="1">
      <alignment horizontal="center" vertical="center" wrapText="1"/>
    </xf>
    <xf numFmtId="0" fontId="5" fillId="2" borderId="23" xfId="0"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0" fontId="5" fillId="2" borderId="23" xfId="0" applyFont="1" applyFill="1" applyBorder="1" applyAlignment="1">
      <alignment horizontal="center"/>
    </xf>
    <xf numFmtId="0" fontId="5" fillId="2" borderId="0" xfId="0" applyFont="1" applyFill="1" applyAlignment="1">
      <alignment horizontal="center"/>
    </xf>
    <xf numFmtId="3" fontId="5" fillId="2" borderId="0" xfId="0" applyNumberFormat="1" applyFont="1" applyFill="1" applyAlignment="1">
      <alignment horizontal="center"/>
    </xf>
    <xf numFmtId="0" fontId="5" fillId="2" borderId="25" xfId="0" applyFont="1" applyFill="1" applyBorder="1" applyAlignment="1">
      <alignment horizontal="center"/>
    </xf>
    <xf numFmtId="3" fontId="5" fillId="2" borderId="0" xfId="0" applyNumberFormat="1" applyFont="1" applyFill="1" applyAlignment="1">
      <alignment horizontal="center" vertical="center"/>
    </xf>
    <xf numFmtId="0" fontId="5" fillId="2" borderId="0" xfId="0" applyFont="1" applyFill="1" applyAlignment="1">
      <alignment vertical="center"/>
    </xf>
    <xf numFmtId="0" fontId="5" fillId="2" borderId="13" xfId="0" applyFont="1" applyFill="1" applyBorder="1"/>
    <xf numFmtId="0" fontId="5" fillId="2" borderId="14" xfId="0" applyFont="1" applyFill="1" applyBorder="1"/>
    <xf numFmtId="0" fontId="5" fillId="0" borderId="0" xfId="0" applyFont="1" applyAlignment="1">
      <alignment horizontal="center"/>
    </xf>
    <xf numFmtId="164" fontId="5" fillId="0" borderId="0" xfId="0" applyNumberFormat="1" applyFont="1" applyAlignment="1">
      <alignment horizontal="center"/>
    </xf>
    <xf numFmtId="0" fontId="5" fillId="0" borderId="8" xfId="0" applyFont="1" applyBorder="1" applyAlignment="1">
      <alignment horizontal="center"/>
    </xf>
    <xf numFmtId="0" fontId="22"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44" fillId="0" borderId="0" xfId="0" applyFont="1"/>
    <xf numFmtId="0" fontId="5" fillId="2" borderId="0" xfId="0" applyFont="1" applyFill="1" applyAlignment="1">
      <alignment vertical="top"/>
    </xf>
    <xf numFmtId="3" fontId="5" fillId="2" borderId="26" xfId="0" applyNumberFormat="1" applyFont="1" applyFill="1" applyBorder="1" applyAlignment="1">
      <alignment horizontal="center" vertical="center"/>
    </xf>
    <xf numFmtId="3" fontId="5" fillId="2" borderId="21" xfId="0" applyNumberFormat="1" applyFont="1" applyFill="1" applyBorder="1" applyAlignment="1">
      <alignment horizontal="center" vertical="center"/>
    </xf>
    <xf numFmtId="3" fontId="5" fillId="2" borderId="20" xfId="0" applyNumberFormat="1" applyFont="1" applyFill="1" applyBorder="1" applyAlignment="1">
      <alignment horizontal="center" vertical="center"/>
    </xf>
    <xf numFmtId="3" fontId="5" fillId="2" borderId="18" xfId="0" applyNumberFormat="1" applyFont="1" applyFill="1" applyBorder="1" applyAlignment="1">
      <alignment horizontal="center" vertical="center"/>
    </xf>
    <xf numFmtId="3" fontId="5" fillId="2" borderId="24" xfId="0" applyNumberFormat="1" applyFont="1" applyFill="1" applyBorder="1" applyAlignment="1">
      <alignment horizontal="center" vertical="center"/>
    </xf>
    <xf numFmtId="3" fontId="5" fillId="2" borderId="17" xfId="0" applyNumberFormat="1" applyFont="1" applyFill="1" applyBorder="1" applyAlignment="1">
      <alignment horizontal="center" vertical="center"/>
    </xf>
    <xf numFmtId="3" fontId="5" fillId="2" borderId="16" xfId="0" applyNumberFormat="1" applyFont="1" applyFill="1" applyBorder="1" applyAlignment="1">
      <alignment horizontal="center" vertical="center"/>
    </xf>
    <xf numFmtId="3" fontId="5" fillId="2" borderId="4" xfId="0" applyNumberFormat="1" applyFont="1" applyFill="1" applyBorder="1" applyAlignment="1">
      <alignment horizontal="center" vertical="center"/>
    </xf>
    <xf numFmtId="3" fontId="5" fillId="2" borderId="15" xfId="0" applyNumberFormat="1" applyFont="1" applyFill="1" applyBorder="1" applyAlignment="1">
      <alignment horizontal="center" vertical="center"/>
    </xf>
    <xf numFmtId="3" fontId="5" fillId="2" borderId="3" xfId="0" applyNumberFormat="1" applyFont="1" applyFill="1" applyBorder="1" applyAlignment="1">
      <alignment horizontal="center" vertical="center"/>
    </xf>
    <xf numFmtId="3" fontId="5" fillId="2" borderId="5" xfId="0" applyNumberFormat="1" applyFont="1" applyFill="1" applyBorder="1" applyAlignment="1">
      <alignment horizontal="center" vertical="center"/>
    </xf>
    <xf numFmtId="3" fontId="5" fillId="2" borderId="0" xfId="0" applyNumberFormat="1" applyFont="1" applyFill="1" applyAlignment="1">
      <alignment horizontal="left" vertical="center"/>
    </xf>
    <xf numFmtId="169" fontId="5" fillId="0" borderId="10" xfId="6" applyNumberFormat="1" applyFont="1" applyBorder="1" applyAlignment="1">
      <alignment horizontal="center"/>
    </xf>
    <xf numFmtId="3" fontId="5" fillId="0" borderId="0" xfId="0" applyNumberFormat="1" applyFont="1" applyAlignment="1">
      <alignment horizontal="center"/>
    </xf>
    <xf numFmtId="2" fontId="5" fillId="2" borderId="0" xfId="0" applyNumberFormat="1" applyFont="1" applyFill="1" applyAlignment="1">
      <alignment horizontal="right"/>
    </xf>
    <xf numFmtId="0" fontId="5" fillId="2" borderId="26" xfId="0" applyFont="1" applyFill="1" applyBorder="1" applyAlignment="1">
      <alignment horizontal="center"/>
    </xf>
    <xf numFmtId="0" fontId="5" fillId="2" borderId="21" xfId="0" applyFont="1" applyFill="1" applyBorder="1" applyAlignment="1">
      <alignment horizontal="center"/>
    </xf>
    <xf numFmtId="0" fontId="5" fillId="2" borderId="20" xfId="0" applyFont="1" applyFill="1" applyBorder="1" applyAlignment="1">
      <alignment horizontal="center"/>
    </xf>
    <xf numFmtId="0" fontId="5" fillId="2" borderId="22" xfId="0" applyFont="1" applyFill="1" applyBorder="1" applyAlignment="1">
      <alignment horizontal="center"/>
    </xf>
    <xf numFmtId="0" fontId="5" fillId="2" borderId="4" xfId="0"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164" fontId="5" fillId="2" borderId="18" xfId="0" applyNumberFormat="1" applyFont="1" applyFill="1" applyBorder="1" applyAlignment="1">
      <alignment horizontal="center" vertical="center"/>
    </xf>
    <xf numFmtId="164" fontId="5" fillId="2" borderId="24" xfId="0" applyNumberFormat="1" applyFont="1" applyFill="1" applyBorder="1" applyAlignment="1">
      <alignment horizontal="center" vertical="center"/>
    </xf>
    <xf numFmtId="164" fontId="5" fillId="2" borderId="24" xfId="0" applyNumberFormat="1" applyFont="1" applyFill="1" applyBorder="1" applyAlignment="1">
      <alignment horizontal="center"/>
    </xf>
    <xf numFmtId="164" fontId="5" fillId="2" borderId="17" xfId="0" applyNumberFormat="1" applyFont="1" applyFill="1" applyBorder="1" applyAlignment="1">
      <alignment horizontal="center"/>
    </xf>
    <xf numFmtId="164" fontId="5" fillId="2" borderId="16" xfId="0" applyNumberFormat="1" applyFont="1" applyFill="1" applyBorder="1" applyAlignment="1">
      <alignment horizontal="center" vertical="center"/>
    </xf>
    <xf numFmtId="164" fontId="5" fillId="2" borderId="4" xfId="0" applyNumberFormat="1" applyFont="1" applyFill="1" applyBorder="1" applyAlignment="1">
      <alignment horizontal="center"/>
    </xf>
    <xf numFmtId="164" fontId="5" fillId="2" borderId="15" xfId="0" applyNumberFormat="1" applyFont="1" applyFill="1" applyBorder="1" applyAlignment="1">
      <alignment horizontal="center" vertical="center"/>
    </xf>
    <xf numFmtId="164" fontId="5" fillId="2" borderId="3" xfId="0" applyNumberFormat="1" applyFont="1" applyFill="1" applyBorder="1" applyAlignment="1">
      <alignment horizontal="center" vertical="center"/>
    </xf>
    <xf numFmtId="164" fontId="5" fillId="2" borderId="3" xfId="0" applyNumberFormat="1" applyFont="1" applyFill="1" applyBorder="1" applyAlignment="1">
      <alignment horizontal="center"/>
    </xf>
    <xf numFmtId="164" fontId="5" fillId="2" borderId="5" xfId="0" applyNumberFormat="1" applyFont="1" applyFill="1" applyBorder="1" applyAlignment="1">
      <alignment horizontal="center"/>
    </xf>
    <xf numFmtId="0" fontId="5" fillId="0" borderId="25" xfId="0" applyFont="1" applyBorder="1" applyAlignment="1">
      <alignment horizontal="center"/>
    </xf>
    <xf numFmtId="164" fontId="5" fillId="0" borderId="18" xfId="0" applyNumberFormat="1" applyFont="1" applyBorder="1" applyAlignment="1">
      <alignment horizontal="center" vertical="center"/>
    </xf>
    <xf numFmtId="164" fontId="5" fillId="0" borderId="24" xfId="0" applyNumberFormat="1" applyFont="1" applyBorder="1" applyAlignment="1">
      <alignment horizontal="center" vertical="center"/>
    </xf>
    <xf numFmtId="0" fontId="5" fillId="0" borderId="22" xfId="0" applyFont="1" applyBorder="1" applyAlignment="1">
      <alignment horizontal="center"/>
    </xf>
    <xf numFmtId="164" fontId="5" fillId="0" borderId="16" xfId="0" applyNumberFormat="1" applyFont="1" applyBorder="1" applyAlignment="1">
      <alignment horizontal="center" vertical="center"/>
    </xf>
    <xf numFmtId="164" fontId="5" fillId="0" borderId="4" xfId="0" applyNumberFormat="1" applyFont="1" applyBorder="1" applyAlignment="1">
      <alignment horizontal="center"/>
    </xf>
    <xf numFmtId="0" fontId="5" fillId="0" borderId="23" xfId="0" applyFont="1" applyBorder="1" applyAlignment="1">
      <alignment horizontal="center"/>
    </xf>
    <xf numFmtId="164" fontId="5" fillId="0" borderId="15" xfId="0" applyNumberFormat="1" applyFont="1" applyBorder="1" applyAlignment="1">
      <alignment horizontal="center" vertical="center"/>
    </xf>
    <xf numFmtId="164" fontId="5" fillId="0" borderId="3" xfId="0" applyNumberFormat="1" applyFont="1" applyBorder="1" applyAlignment="1">
      <alignment horizontal="center" vertical="center"/>
    </xf>
    <xf numFmtId="164" fontId="5" fillId="0" borderId="3" xfId="0" applyNumberFormat="1" applyFont="1" applyBorder="1" applyAlignment="1">
      <alignment horizontal="center"/>
    </xf>
    <xf numFmtId="164" fontId="5" fillId="0" borderId="5" xfId="0" applyNumberFormat="1" applyFont="1" applyBorder="1" applyAlignment="1">
      <alignment horizontal="center"/>
    </xf>
    <xf numFmtId="0" fontId="5" fillId="0" borderId="26" xfId="0" applyFont="1" applyBorder="1" applyAlignment="1">
      <alignment horizontal="center"/>
    </xf>
    <xf numFmtId="0" fontId="5" fillId="0" borderId="21" xfId="0" applyFont="1" applyBorder="1" applyAlignment="1">
      <alignment horizontal="center"/>
    </xf>
    <xf numFmtId="0" fontId="5" fillId="0" borderId="20" xfId="0" applyFont="1" applyBorder="1" applyAlignment="1">
      <alignment horizontal="center"/>
    </xf>
    <xf numFmtId="0" fontId="23" fillId="0" borderId="19" xfId="0" applyFont="1" applyBorder="1" applyAlignment="1">
      <alignment horizontal="center" vertical="center"/>
    </xf>
    <xf numFmtId="0" fontId="23" fillId="0" borderId="26" xfId="0" applyFont="1" applyBorder="1" applyAlignment="1">
      <alignment horizontal="center" vertical="center"/>
    </xf>
    <xf numFmtId="0" fontId="23" fillId="0" borderId="21" xfId="0" applyFont="1" applyBorder="1" applyAlignment="1">
      <alignment horizontal="center" vertical="center"/>
    </xf>
    <xf numFmtId="0" fontId="23" fillId="0" borderId="20" xfId="0" applyFont="1" applyBorder="1" applyAlignment="1">
      <alignment horizontal="center" vertical="center"/>
    </xf>
    <xf numFmtId="0" fontId="5" fillId="0" borderId="25" xfId="0" applyFont="1" applyBorder="1" applyAlignment="1">
      <alignment horizontal="center" vertical="center"/>
    </xf>
    <xf numFmtId="3" fontId="5" fillId="0" borderId="18" xfId="0" applyNumberFormat="1" applyFont="1" applyBorder="1" applyAlignment="1">
      <alignment horizontal="center" vertical="center"/>
    </xf>
    <xf numFmtId="3" fontId="5" fillId="0" borderId="24" xfId="0" applyNumberFormat="1" applyFont="1" applyBorder="1" applyAlignment="1">
      <alignment horizontal="center" vertical="center"/>
    </xf>
    <xf numFmtId="3" fontId="5" fillId="0" borderId="17" xfId="0" applyNumberFormat="1" applyFont="1" applyBorder="1" applyAlignment="1">
      <alignment horizontal="center" vertical="center"/>
    </xf>
    <xf numFmtId="0" fontId="5" fillId="0" borderId="23" xfId="0" applyFont="1" applyBorder="1" applyAlignment="1">
      <alignment horizontal="center" vertical="center"/>
    </xf>
    <xf numFmtId="3" fontId="5" fillId="0" borderId="15" xfId="0" applyNumberFormat="1" applyFont="1" applyBorder="1" applyAlignment="1">
      <alignment horizontal="center" vertical="center"/>
    </xf>
    <xf numFmtId="3" fontId="5" fillId="0" borderId="3" xfId="0" applyNumberFormat="1" applyFont="1" applyBorder="1" applyAlignment="1">
      <alignment horizontal="center" vertical="center"/>
    </xf>
    <xf numFmtId="3" fontId="5" fillId="0" borderId="5" xfId="0" applyNumberFormat="1" applyFont="1" applyBorder="1" applyAlignment="1">
      <alignment horizontal="center" vertical="center"/>
    </xf>
    <xf numFmtId="3" fontId="5" fillId="0" borderId="10" xfId="0" applyNumberFormat="1" applyFont="1" applyBorder="1" applyAlignment="1">
      <alignment horizontal="center"/>
    </xf>
    <xf numFmtId="0" fontId="5" fillId="2" borderId="25" xfId="0" applyFont="1" applyFill="1" applyBorder="1" applyAlignment="1">
      <alignment horizontal="center" vertical="center"/>
    </xf>
    <xf numFmtId="0" fontId="5" fillId="2" borderId="17" xfId="0" applyFont="1" applyFill="1" applyBorder="1" applyAlignment="1">
      <alignment horizontal="center" vertical="center"/>
    </xf>
    <xf numFmtId="0" fontId="24" fillId="2" borderId="0" xfId="0" applyFont="1" applyFill="1" applyAlignment="1">
      <alignment horizontal="center" wrapText="1"/>
    </xf>
    <xf numFmtId="3" fontId="5" fillId="2" borderId="23" xfId="0" applyNumberFormat="1" applyFont="1" applyFill="1" applyBorder="1" applyAlignment="1">
      <alignment horizontal="center" vertical="center"/>
    </xf>
    <xf numFmtId="0" fontId="5" fillId="2" borderId="5" xfId="0" applyFont="1" applyFill="1" applyBorder="1"/>
    <xf numFmtId="3" fontId="5" fillId="2" borderId="22" xfId="0" applyNumberFormat="1" applyFont="1" applyFill="1" applyBorder="1" applyAlignment="1">
      <alignment horizontal="center" vertical="center"/>
    </xf>
    <xf numFmtId="0" fontId="24" fillId="2" borderId="22" xfId="0" applyFont="1" applyFill="1" applyBorder="1" applyAlignment="1">
      <alignment horizontal="center" vertical="center"/>
    </xf>
    <xf numFmtId="3" fontId="5" fillId="2" borderId="4" xfId="0" applyNumberFormat="1" applyFont="1" applyFill="1" applyBorder="1" applyAlignment="1">
      <alignment horizontal="center"/>
    </xf>
    <xf numFmtId="0" fontId="24" fillId="2" borderId="23" xfId="0" applyFont="1" applyFill="1" applyBorder="1" applyAlignment="1">
      <alignment horizontal="center" vertical="center"/>
    </xf>
    <xf numFmtId="3" fontId="5" fillId="2" borderId="5" xfId="0" applyNumberFormat="1" applyFont="1" applyFill="1" applyBorder="1" applyAlignment="1">
      <alignment horizontal="center"/>
    </xf>
    <xf numFmtId="0" fontId="5" fillId="0" borderId="4" xfId="0" applyFont="1" applyBorder="1"/>
    <xf numFmtId="3" fontId="5" fillId="0" borderId="4" xfId="0" applyNumberFormat="1" applyFont="1" applyBorder="1" applyAlignment="1">
      <alignment horizontal="center" vertical="center"/>
    </xf>
    <xf numFmtId="3" fontId="5" fillId="0" borderId="0" xfId="0" applyNumberFormat="1" applyFont="1" applyAlignment="1">
      <alignment horizontal="center" vertical="center"/>
    </xf>
    <xf numFmtId="169" fontId="5" fillId="0" borderId="0" xfId="6" applyNumberFormat="1" applyFont="1" applyFill="1" applyAlignment="1">
      <alignment horizontal="center" vertical="center"/>
    </xf>
    <xf numFmtId="169" fontId="5" fillId="0" borderId="3" xfId="6" applyNumberFormat="1" applyFont="1" applyFill="1" applyBorder="1" applyAlignment="1">
      <alignment horizontal="center" vertical="center"/>
    </xf>
    <xf numFmtId="164" fontId="5" fillId="0" borderId="0" xfId="0" applyNumberFormat="1" applyFont="1"/>
    <xf numFmtId="0" fontId="5" fillId="2" borderId="12" xfId="0" applyFont="1" applyFill="1" applyBorder="1"/>
    <xf numFmtId="170" fontId="5" fillId="2" borderId="13" xfId="5" applyNumberFormat="1" applyFont="1" applyFill="1" applyBorder="1"/>
    <xf numFmtId="0" fontId="16" fillId="2" borderId="0" xfId="0" applyFont="1" applyFill="1" applyAlignment="1">
      <alignment horizontal="left" vertical="top" wrapText="1"/>
    </xf>
    <xf numFmtId="3" fontId="5" fillId="2" borderId="17" xfId="0" applyNumberFormat="1" applyFont="1" applyFill="1" applyBorder="1" applyAlignment="1">
      <alignment horizontal="center"/>
    </xf>
    <xf numFmtId="3" fontId="5" fillId="2" borderId="18" xfId="0" applyNumberFormat="1" applyFont="1" applyFill="1" applyBorder="1" applyAlignment="1">
      <alignment horizontal="center"/>
    </xf>
    <xf numFmtId="3" fontId="5" fillId="2" borderId="16" xfId="0" applyNumberFormat="1" applyFont="1" applyFill="1" applyBorder="1" applyAlignment="1">
      <alignment horizontal="center"/>
    </xf>
    <xf numFmtId="3" fontId="5" fillId="2" borderId="15" xfId="0" applyNumberFormat="1" applyFont="1" applyFill="1" applyBorder="1" applyAlignment="1">
      <alignment horizontal="center"/>
    </xf>
    <xf numFmtId="0" fontId="5" fillId="2" borderId="0" xfId="0" applyFont="1" applyFill="1" applyAlignment="1">
      <alignment horizontal="center" vertical="center" wrapText="1"/>
    </xf>
    <xf numFmtId="164" fontId="5" fillId="2" borderId="0" xfId="0" applyNumberFormat="1" applyFont="1" applyFill="1" applyAlignment="1">
      <alignment horizontal="center" vertical="center" wrapText="1"/>
    </xf>
    <xf numFmtId="0" fontId="16" fillId="2" borderId="0" xfId="0" applyFont="1" applyFill="1" applyAlignment="1">
      <alignment vertical="top" wrapText="1"/>
    </xf>
    <xf numFmtId="0" fontId="5" fillId="2" borderId="25" xfId="0" applyFont="1" applyFill="1" applyBorder="1"/>
    <xf numFmtId="0" fontId="5" fillId="0" borderId="4" xfId="0" applyFont="1" applyBorder="1" applyAlignment="1">
      <alignment horizontal="center"/>
    </xf>
    <xf numFmtId="0" fontId="5" fillId="0" borderId="5" xfId="0" applyFont="1" applyBorder="1" applyAlignment="1">
      <alignment horizontal="center"/>
    </xf>
    <xf numFmtId="0" fontId="5" fillId="0" borderId="3" xfId="0" applyFont="1" applyBorder="1" applyAlignment="1">
      <alignment horizontal="center"/>
    </xf>
    <xf numFmtId="168" fontId="5" fillId="0" borderId="0" xfId="0" applyNumberFormat="1" applyFont="1" applyAlignment="1">
      <alignment horizontal="center" vertical="center" wrapText="1"/>
    </xf>
    <xf numFmtId="164" fontId="5" fillId="0" borderId="0" xfId="0" applyNumberFormat="1" applyFont="1" applyAlignment="1">
      <alignment horizontal="center" vertical="center" wrapText="1"/>
    </xf>
    <xf numFmtId="164" fontId="5" fillId="0" borderId="4" xfId="0" applyNumberFormat="1" applyFont="1" applyBorder="1" applyAlignment="1">
      <alignment horizontal="center" vertical="center" wrapText="1"/>
    </xf>
    <xf numFmtId="3" fontId="5" fillId="0" borderId="0" xfId="0" applyNumberFormat="1" applyFont="1" applyAlignment="1">
      <alignment horizontal="center" vertical="center" wrapText="1"/>
    </xf>
    <xf numFmtId="168" fontId="5" fillId="0" borderId="3" xfId="0" applyNumberFormat="1" applyFont="1" applyBorder="1" applyAlignment="1">
      <alignment horizontal="center" vertical="center" wrapText="1"/>
    </xf>
    <xf numFmtId="164" fontId="5" fillId="0" borderId="3"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0" fontId="5" fillId="0" borderId="0" xfId="0" quotePrefix="1" applyFont="1"/>
    <xf numFmtId="0" fontId="5" fillId="0" borderId="8" xfId="0" applyFont="1" applyBorder="1"/>
    <xf numFmtId="0" fontId="5" fillId="0" borderId="9" xfId="0" applyFont="1" applyBorder="1"/>
    <xf numFmtId="3" fontId="5" fillId="0" borderId="10" xfId="0" applyNumberFormat="1" applyFont="1" applyBorder="1"/>
    <xf numFmtId="0" fontId="5" fillId="2" borderId="6" xfId="0" applyFont="1" applyFill="1" applyBorder="1"/>
    <xf numFmtId="0" fontId="5" fillId="2" borderId="7" xfId="0" applyFont="1" applyFill="1" applyBorder="1"/>
    <xf numFmtId="0" fontId="5" fillId="2" borderId="0" xfId="0" quotePrefix="1" applyFont="1" applyFill="1"/>
    <xf numFmtId="0" fontId="22" fillId="0" borderId="0" xfId="0" applyFont="1" applyAlignment="1">
      <alignment vertical="top" wrapText="1"/>
    </xf>
    <xf numFmtId="0" fontId="24" fillId="2" borderId="25" xfId="0" applyFont="1" applyFill="1" applyBorder="1" applyAlignment="1">
      <alignment horizontal="center" vertical="center"/>
    </xf>
    <xf numFmtId="0" fontId="16" fillId="2" borderId="0" xfId="0" quotePrefix="1" applyFont="1" applyFill="1"/>
    <xf numFmtId="0" fontId="16" fillId="2" borderId="0" xfId="0" applyFont="1" applyFill="1"/>
    <xf numFmtId="0" fontId="16" fillId="2" borderId="0" xfId="0" applyFont="1" applyFill="1" applyAlignment="1">
      <alignment horizontal="center" vertical="center" wrapText="1"/>
    </xf>
    <xf numFmtId="9" fontId="5" fillId="2" borderId="0" xfId="6" applyFont="1" applyFill="1" applyBorder="1" applyAlignment="1">
      <alignment horizontal="center" vertical="center"/>
    </xf>
    <xf numFmtId="169" fontId="5" fillId="2" borderId="0" xfId="6" applyNumberFormat="1" applyFont="1" applyFill="1" applyBorder="1" applyAlignment="1">
      <alignment horizontal="center" vertical="center"/>
    </xf>
    <xf numFmtId="3" fontId="5" fillId="2" borderId="19" xfId="0" applyNumberFormat="1" applyFont="1" applyFill="1" applyBorder="1" applyAlignment="1">
      <alignment horizontal="center" vertical="center"/>
    </xf>
    <xf numFmtId="164" fontId="5" fillId="2" borderId="25"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4" fontId="5" fillId="2" borderId="23" xfId="0" applyNumberFormat="1" applyFont="1" applyFill="1" applyBorder="1" applyAlignment="1">
      <alignment horizontal="center" vertical="center"/>
    </xf>
    <xf numFmtId="164" fontId="5" fillId="0" borderId="17" xfId="0" applyNumberFormat="1" applyFont="1" applyBorder="1" applyAlignment="1">
      <alignment horizontal="center" vertical="center"/>
    </xf>
    <xf numFmtId="164" fontId="5" fillId="0" borderId="0" xfId="0" applyNumberFormat="1" applyFont="1" applyAlignment="1">
      <alignment horizontal="center" vertical="center"/>
    </xf>
    <xf numFmtId="164" fontId="5" fillId="2" borderId="0" xfId="0" applyNumberFormat="1" applyFont="1" applyFill="1" applyAlignment="1">
      <alignment horizontal="center" vertical="center"/>
    </xf>
    <xf numFmtId="164" fontId="5" fillId="2" borderId="0" xfId="0" applyNumberFormat="1" applyFont="1" applyFill="1" applyAlignment="1">
      <alignment horizontal="center"/>
    </xf>
    <xf numFmtId="3" fontId="5" fillId="2" borderId="25" xfId="0" applyNumberFormat="1" applyFont="1" applyFill="1" applyBorder="1" applyAlignment="1">
      <alignment horizontal="center" vertical="center"/>
    </xf>
    <xf numFmtId="0" fontId="16" fillId="2" borderId="0" xfId="0" applyFont="1" applyFill="1" applyAlignment="1">
      <alignment vertical="top"/>
    </xf>
    <xf numFmtId="0" fontId="46" fillId="0" borderId="0" xfId="0" applyFont="1" applyAlignment="1">
      <alignment vertical="top"/>
    </xf>
    <xf numFmtId="3" fontId="5" fillId="0" borderId="25" xfId="0" applyNumberFormat="1" applyFont="1" applyBorder="1" applyAlignment="1">
      <alignment horizontal="center"/>
    </xf>
    <xf numFmtId="3" fontId="5" fillId="0" borderId="18" xfId="0" applyNumberFormat="1" applyFont="1" applyBorder="1" applyAlignment="1">
      <alignment horizontal="center"/>
    </xf>
    <xf numFmtId="3" fontId="5" fillId="0" borderId="4" xfId="0" applyNumberFormat="1" applyFont="1" applyBorder="1" applyAlignment="1">
      <alignment horizontal="center"/>
    </xf>
    <xf numFmtId="3" fontId="5" fillId="0" borderId="26" xfId="0" applyNumberFormat="1" applyFont="1" applyBorder="1" applyAlignment="1">
      <alignment horizontal="center"/>
    </xf>
    <xf numFmtId="3" fontId="5" fillId="0" borderId="3" xfId="0" applyNumberFormat="1" applyFont="1" applyBorder="1" applyAlignment="1">
      <alignment horizontal="center"/>
    </xf>
    <xf numFmtId="3" fontId="5" fillId="0" borderId="5" xfId="0" applyNumberFormat="1" applyFont="1" applyBorder="1" applyAlignment="1">
      <alignment horizontal="center"/>
    </xf>
    <xf numFmtId="3" fontId="5" fillId="0" borderId="16" xfId="0" applyNumberFormat="1" applyFont="1" applyBorder="1" applyAlignment="1">
      <alignment horizontal="center" vertical="center"/>
    </xf>
    <xf numFmtId="2" fontId="5" fillId="0" borderId="0" xfId="0" applyNumberFormat="1" applyFont="1" applyAlignment="1">
      <alignment horizontal="center" vertical="center"/>
    </xf>
    <xf numFmtId="2" fontId="5" fillId="0" borderId="25" xfId="0" applyNumberFormat="1" applyFont="1" applyBorder="1" applyAlignment="1">
      <alignment horizontal="center"/>
    </xf>
    <xf numFmtId="2" fontId="5" fillId="0" borderId="18" xfId="0" applyNumberFormat="1" applyFont="1" applyBorder="1" applyAlignment="1">
      <alignment horizontal="center"/>
    </xf>
    <xf numFmtId="2" fontId="5" fillId="0" borderId="4" xfId="0" applyNumberFormat="1" applyFont="1" applyBorder="1" applyAlignment="1">
      <alignment horizontal="center"/>
    </xf>
    <xf numFmtId="2" fontId="5" fillId="0" borderId="0" xfId="0" applyNumberFormat="1" applyFont="1" applyAlignment="1">
      <alignment horizontal="center"/>
    </xf>
    <xf numFmtId="2" fontId="5" fillId="0" borderId="26" xfId="0" applyNumberFormat="1" applyFont="1" applyBorder="1" applyAlignment="1">
      <alignment horizontal="center"/>
    </xf>
    <xf numFmtId="2" fontId="5" fillId="0" borderId="3" xfId="0" applyNumberFormat="1" applyFont="1" applyBorder="1" applyAlignment="1">
      <alignment horizontal="center"/>
    </xf>
    <xf numFmtId="2" fontId="5" fillId="0" borderId="5" xfId="0" applyNumberFormat="1" applyFont="1" applyBorder="1" applyAlignment="1">
      <alignment horizontal="center"/>
    </xf>
    <xf numFmtId="0" fontId="15" fillId="6" borderId="11" xfId="0" applyFont="1" applyFill="1" applyBorder="1"/>
    <xf numFmtId="3" fontId="23" fillId="0" borderId="0" xfId="0" applyNumberFormat="1" applyFont="1" applyAlignment="1">
      <alignment horizontal="center"/>
    </xf>
    <xf numFmtId="0" fontId="23" fillId="0" borderId="4" xfId="0" applyFont="1" applyBorder="1" applyAlignment="1">
      <alignment horizontal="center"/>
    </xf>
    <xf numFmtId="0" fontId="23" fillId="0" borderId="5" xfId="0" applyFont="1" applyBorder="1" applyAlignment="1">
      <alignment horizontal="center"/>
    </xf>
    <xf numFmtId="3" fontId="23" fillId="0" borderId="3" xfId="0" applyNumberFormat="1" applyFont="1" applyBorder="1" applyAlignment="1">
      <alignment horizontal="center"/>
    </xf>
    <xf numFmtId="3" fontId="23" fillId="0" borderId="4" xfId="0" applyNumberFormat="1" applyFont="1" applyBorder="1" applyAlignment="1">
      <alignment horizontal="center"/>
    </xf>
    <xf numFmtId="3" fontId="23" fillId="0" borderId="5" xfId="0" applyNumberFormat="1" applyFont="1" applyBorder="1" applyAlignment="1">
      <alignment horizontal="center"/>
    </xf>
    <xf numFmtId="0" fontId="23" fillId="0" borderId="4" xfId="0" applyFont="1" applyBorder="1"/>
    <xf numFmtId="3" fontId="23" fillId="0" borderId="16" xfId="0" applyNumberFormat="1" applyFont="1" applyBorder="1" applyAlignment="1">
      <alignment horizontal="center"/>
    </xf>
    <xf numFmtId="0" fontId="23" fillId="0" borderId="16" xfId="0" applyFont="1" applyBorder="1"/>
    <xf numFmtId="3" fontId="23" fillId="0" borderId="15" xfId="0" applyNumberFormat="1" applyFont="1" applyBorder="1" applyAlignment="1">
      <alignment horizontal="center"/>
    </xf>
    <xf numFmtId="0" fontId="5" fillId="2" borderId="6" xfId="7" applyFont="1" applyFill="1" applyBorder="1"/>
    <xf numFmtId="0" fontId="5" fillId="2" borderId="7" xfId="7" applyFont="1" applyFill="1" applyBorder="1"/>
    <xf numFmtId="0" fontId="15" fillId="0" borderId="0" xfId="7" applyFont="1"/>
    <xf numFmtId="0" fontId="5" fillId="0" borderId="0" xfId="7" applyFont="1"/>
    <xf numFmtId="0" fontId="5" fillId="2" borderId="0" xfId="7" applyFont="1" applyFill="1"/>
    <xf numFmtId="0" fontId="5" fillId="2" borderId="2" xfId="7" applyFont="1" applyFill="1" applyBorder="1"/>
    <xf numFmtId="0" fontId="5" fillId="0" borderId="0" xfId="7" applyFont="1" applyAlignment="1">
      <alignment horizontal="left" wrapText="1"/>
    </xf>
    <xf numFmtId="2" fontId="5" fillId="2" borderId="1" xfId="7" applyNumberFormat="1" applyFont="1" applyFill="1" applyBorder="1" applyAlignment="1">
      <alignment horizontal="left"/>
    </xf>
    <xf numFmtId="2" fontId="5" fillId="2" borderId="12" xfId="7" applyNumberFormat="1" applyFont="1" applyFill="1" applyBorder="1" applyAlignment="1">
      <alignment horizontal="left"/>
    </xf>
    <xf numFmtId="0" fontId="5" fillId="2" borderId="13" xfId="7" applyFont="1" applyFill="1" applyBorder="1"/>
    <xf numFmtId="0" fontId="5" fillId="2" borderId="14" xfId="7" applyFont="1" applyFill="1" applyBorder="1"/>
    <xf numFmtId="0" fontId="17" fillId="0" borderId="0" xfId="7" applyFont="1"/>
    <xf numFmtId="0" fontId="5" fillId="0" borderId="0" xfId="7" applyFont="1" applyAlignment="1">
      <alignment vertical="top" wrapText="1"/>
    </xf>
    <xf numFmtId="0" fontId="5" fillId="0" borderId="0" xfId="7" applyFont="1" applyAlignment="1">
      <alignment wrapText="1"/>
    </xf>
    <xf numFmtId="0" fontId="18" fillId="0" borderId="0" xfId="7" applyFont="1"/>
    <xf numFmtId="164" fontId="5" fillId="0" borderId="0" xfId="7" applyNumberFormat="1" applyFont="1"/>
    <xf numFmtId="0" fontId="5" fillId="0" borderId="0" xfId="8" applyFont="1" applyAlignment="1">
      <alignment horizontal="center"/>
    </xf>
    <xf numFmtId="0" fontId="5" fillId="0" borderId="0" xfId="8" applyFont="1" applyAlignment="1">
      <alignment horizontal="left"/>
    </xf>
    <xf numFmtId="0" fontId="5" fillId="0" borderId="0" xfId="8" applyFont="1"/>
    <xf numFmtId="0" fontId="5" fillId="2" borderId="0" xfId="8" applyFont="1" applyFill="1" applyAlignment="1">
      <alignment horizontal="center"/>
    </xf>
    <xf numFmtId="0" fontId="5" fillId="2" borderId="0" xfId="8" applyFont="1" applyFill="1" applyAlignment="1">
      <alignment horizontal="left"/>
    </xf>
    <xf numFmtId="0" fontId="5" fillId="2" borderId="2" xfId="8" applyFont="1" applyFill="1" applyBorder="1"/>
    <xf numFmtId="0" fontId="5" fillId="0" borderId="0" xfId="9"/>
    <xf numFmtId="0" fontId="5" fillId="2" borderId="0" xfId="9" applyFill="1"/>
    <xf numFmtId="0" fontId="22" fillId="2" borderId="0" xfId="9" applyFont="1" applyFill="1"/>
    <xf numFmtId="0" fontId="5" fillId="0" borderId="0" xfId="7" applyFont="1" applyAlignment="1">
      <alignment horizontal="left" vertical="top" wrapText="1"/>
    </xf>
    <xf numFmtId="0" fontId="4" fillId="2" borderId="0" xfId="7" applyFont="1" applyFill="1"/>
    <xf numFmtId="6" fontId="0" fillId="2" borderId="0" xfId="0" applyNumberFormat="1" applyFill="1" applyAlignment="1">
      <alignment horizontal="left"/>
    </xf>
    <xf numFmtId="2" fontId="0" fillId="2" borderId="0" xfId="0" applyNumberFormat="1" applyFill="1" applyAlignment="1">
      <alignment horizontal="left"/>
    </xf>
    <xf numFmtId="0" fontId="24" fillId="2" borderId="0" xfId="0" applyFont="1" applyFill="1" applyAlignment="1">
      <alignment horizontal="left"/>
    </xf>
    <xf numFmtId="0" fontId="4" fillId="2" borderId="0" xfId="0" applyFont="1" applyFill="1"/>
    <xf numFmtId="0" fontId="3" fillId="2" borderId="0" xfId="0" applyFont="1" applyFill="1"/>
    <xf numFmtId="0" fontId="23" fillId="0" borderId="0" xfId="0" applyFont="1" applyAlignment="1">
      <alignment vertical="top" wrapText="1"/>
    </xf>
    <xf numFmtId="0" fontId="49" fillId="0" borderId="0" xfId="0" applyFont="1" applyAlignment="1">
      <alignment vertical="top"/>
    </xf>
    <xf numFmtId="0" fontId="23" fillId="0" borderId="0" xfId="0" applyFont="1" applyAlignment="1">
      <alignment vertical="top"/>
    </xf>
    <xf numFmtId="0" fontId="3" fillId="2" borderId="2" xfId="0" applyFont="1" applyFill="1" applyBorder="1"/>
    <xf numFmtId="0" fontId="3" fillId="0" borderId="0" xfId="0" applyFont="1"/>
    <xf numFmtId="2" fontId="3" fillId="2" borderId="1" xfId="0" applyNumberFormat="1" applyFont="1" applyFill="1" applyBorder="1" applyAlignment="1">
      <alignment horizontal="left"/>
    </xf>
    <xf numFmtId="164" fontId="3" fillId="0" borderId="0" xfId="0" applyNumberFormat="1" applyFont="1"/>
    <xf numFmtId="0" fontId="3" fillId="2" borderId="12" xfId="0" applyFont="1" applyFill="1" applyBorder="1"/>
    <xf numFmtId="0" fontId="3" fillId="2" borderId="13" xfId="0" applyFont="1" applyFill="1" applyBorder="1"/>
    <xf numFmtId="170" fontId="3" fillId="2" borderId="13" xfId="5" applyNumberFormat="1" applyFont="1" applyFill="1" applyBorder="1"/>
    <xf numFmtId="0" fontId="3" fillId="2" borderId="14" xfId="0" applyFont="1" applyFill="1" applyBorder="1"/>
    <xf numFmtId="0" fontId="3" fillId="0" borderId="0" xfId="7" applyFont="1"/>
    <xf numFmtId="0" fontId="3" fillId="2" borderId="25" xfId="0" applyFont="1" applyFill="1" applyBorder="1" applyAlignment="1">
      <alignment horizontal="center"/>
    </xf>
    <xf numFmtId="0" fontId="3" fillId="2" borderId="23" xfId="0" applyFont="1" applyFill="1" applyBorder="1" applyAlignment="1">
      <alignment horizontal="center"/>
    </xf>
    <xf numFmtId="0" fontId="3" fillId="2" borderId="22" xfId="0" applyFont="1" applyFill="1" applyBorder="1" applyAlignment="1">
      <alignment horizontal="center"/>
    </xf>
    <xf numFmtId="0" fontId="3" fillId="2" borderId="19" xfId="0" applyFont="1" applyFill="1" applyBorder="1" applyAlignment="1">
      <alignment horizontal="center"/>
    </xf>
    <xf numFmtId="3" fontId="3" fillId="2" borderId="26" xfId="0" applyNumberFormat="1" applyFont="1" applyFill="1" applyBorder="1" applyAlignment="1">
      <alignment horizontal="center"/>
    </xf>
    <xf numFmtId="3" fontId="3" fillId="2" borderId="20" xfId="0" applyNumberFormat="1" applyFont="1" applyFill="1" applyBorder="1" applyAlignment="1">
      <alignment horizontal="center"/>
    </xf>
    <xf numFmtId="3" fontId="3" fillId="2" borderId="18" xfId="0" applyNumberFormat="1" applyFont="1" applyFill="1" applyBorder="1" applyAlignment="1">
      <alignment horizontal="center"/>
    </xf>
    <xf numFmtId="3" fontId="3" fillId="2" borderId="17" xfId="0" applyNumberFormat="1" applyFont="1" applyFill="1" applyBorder="1" applyAlignment="1">
      <alignment horizontal="center"/>
    </xf>
    <xf numFmtId="3" fontId="3" fillId="2" borderId="16" xfId="0" applyNumberFormat="1" applyFont="1" applyFill="1" applyBorder="1" applyAlignment="1">
      <alignment horizontal="center"/>
    </xf>
    <xf numFmtId="3" fontId="3" fillId="2" borderId="4" xfId="0" applyNumberFormat="1" applyFont="1" applyFill="1" applyBorder="1" applyAlignment="1">
      <alignment horizontal="center"/>
    </xf>
    <xf numFmtId="3" fontId="3" fillId="2" borderId="15" xfId="0" applyNumberFormat="1" applyFont="1" applyFill="1" applyBorder="1" applyAlignment="1">
      <alignment horizontal="center"/>
    </xf>
    <xf numFmtId="3" fontId="3" fillId="2" borderId="5" xfId="0" applyNumberFormat="1" applyFont="1" applyFill="1" applyBorder="1" applyAlignment="1">
      <alignment horizontal="center"/>
    </xf>
    <xf numFmtId="0" fontId="3" fillId="2" borderId="18" xfId="0" applyFont="1" applyFill="1" applyBorder="1" applyAlignment="1">
      <alignment horizontal="center"/>
    </xf>
    <xf numFmtId="0" fontId="3" fillId="2" borderId="17" xfId="0" applyFont="1" applyFill="1" applyBorder="1" applyAlignment="1">
      <alignment horizontal="center"/>
    </xf>
    <xf numFmtId="0" fontId="3" fillId="2" borderId="15" xfId="0" applyFont="1" applyFill="1" applyBorder="1" applyAlignment="1">
      <alignment horizontal="center"/>
    </xf>
    <xf numFmtId="0" fontId="3" fillId="2" borderId="5" xfId="0" applyFont="1" applyFill="1" applyBorder="1" applyAlignment="1">
      <alignment horizontal="center"/>
    </xf>
    <xf numFmtId="164" fontId="0" fillId="0" borderId="0" xfId="0" applyNumberFormat="1" applyAlignment="1">
      <alignment horizontal="center"/>
    </xf>
    <xf numFmtId="0" fontId="3" fillId="0" borderId="0" xfId="0" quotePrefix="1" applyFont="1"/>
    <xf numFmtId="0" fontId="3" fillId="0" borderId="8" xfId="0" applyFont="1" applyBorder="1"/>
    <xf numFmtId="169" fontId="0" fillId="0" borderId="10" xfId="6" applyNumberFormat="1" applyFont="1" applyBorder="1"/>
    <xf numFmtId="0" fontId="3" fillId="2" borderId="0" xfId="0" applyFont="1" applyFill="1" applyAlignment="1">
      <alignment horizontal="left" vertical="top"/>
    </xf>
    <xf numFmtId="0" fontId="2" fillId="2" borderId="0" xfId="0" applyFont="1" applyFill="1"/>
    <xf numFmtId="0" fontId="2" fillId="2" borderId="2" xfId="0" applyFont="1" applyFill="1" applyBorder="1"/>
    <xf numFmtId="0" fontId="2" fillId="0" borderId="0" xfId="0" applyFont="1"/>
    <xf numFmtId="0" fontId="18" fillId="4" borderId="0" xfId="0" applyFont="1" applyFill="1" applyAlignment="1">
      <alignment vertical="center"/>
    </xf>
    <xf numFmtId="0" fontId="2" fillId="4" borderId="0" xfId="0" applyFont="1" applyFill="1"/>
    <xf numFmtId="3" fontId="2" fillId="2" borderId="0" xfId="0" applyNumberFormat="1" applyFont="1" applyFill="1" applyAlignment="1">
      <alignment horizontal="center" vertical="center"/>
    </xf>
    <xf numFmtId="9" fontId="2" fillId="0" borderId="0" xfId="0" applyNumberFormat="1" applyFont="1" applyAlignment="1">
      <alignment horizontal="center"/>
    </xf>
    <xf numFmtId="0" fontId="2" fillId="4" borderId="25" xfId="0" applyFont="1" applyFill="1" applyBorder="1" applyAlignment="1">
      <alignment horizontal="center" vertical="center"/>
    </xf>
    <xf numFmtId="3" fontId="2" fillId="2" borderId="18" xfId="0" applyNumberFormat="1" applyFont="1" applyFill="1" applyBorder="1" applyAlignment="1">
      <alignment horizontal="center" vertical="center"/>
    </xf>
    <xf numFmtId="3" fontId="2" fillId="2" borderId="17" xfId="0" applyNumberFormat="1" applyFont="1" applyFill="1" applyBorder="1" applyAlignment="1">
      <alignment horizontal="center" vertical="center"/>
    </xf>
    <xf numFmtId="0" fontId="2" fillId="4" borderId="22" xfId="0" applyFont="1" applyFill="1" applyBorder="1" applyAlignment="1">
      <alignment horizontal="center" vertical="center"/>
    </xf>
    <xf numFmtId="3" fontId="2" fillId="2" borderId="16" xfId="0" applyNumberFormat="1" applyFont="1" applyFill="1" applyBorder="1" applyAlignment="1">
      <alignment horizontal="center" vertical="center"/>
    </xf>
    <xf numFmtId="3" fontId="2" fillId="2" borderId="4" xfId="0" applyNumberFormat="1" applyFont="1" applyFill="1" applyBorder="1" applyAlignment="1">
      <alignment horizontal="center" vertical="center"/>
    </xf>
    <xf numFmtId="0" fontId="2" fillId="4" borderId="23" xfId="0" applyFont="1" applyFill="1" applyBorder="1" applyAlignment="1">
      <alignment horizontal="center" vertical="center"/>
    </xf>
    <xf numFmtId="3" fontId="2" fillId="2" borderId="15" xfId="0" applyNumberFormat="1" applyFont="1" applyFill="1" applyBorder="1" applyAlignment="1">
      <alignment horizontal="center" vertical="center"/>
    </xf>
    <xf numFmtId="3" fontId="2" fillId="2" borderId="5" xfId="0" applyNumberFormat="1" applyFont="1" applyFill="1" applyBorder="1" applyAlignment="1">
      <alignment horizontal="center" vertical="center"/>
    </xf>
    <xf numFmtId="0" fontId="2" fillId="0" borderId="4" xfId="0" applyFont="1" applyBorder="1" applyAlignment="1">
      <alignment horizontal="center"/>
    </xf>
    <xf numFmtId="3" fontId="2" fillId="0" borderId="22" xfId="0" applyNumberFormat="1" applyFont="1" applyBorder="1" applyAlignment="1">
      <alignment horizontal="center"/>
    </xf>
    <xf numFmtId="3" fontId="2" fillId="0" borderId="0" xfId="0" applyNumberFormat="1" applyFont="1" applyAlignment="1">
      <alignment horizontal="center"/>
    </xf>
    <xf numFmtId="9" fontId="2" fillId="2" borderId="0" xfId="6" applyFont="1" applyFill="1" applyBorder="1" applyAlignment="1">
      <alignment horizontal="center" vertical="center"/>
    </xf>
    <xf numFmtId="169" fontId="2" fillId="2" borderId="0" xfId="6" applyNumberFormat="1" applyFont="1" applyFill="1" applyBorder="1" applyAlignment="1">
      <alignment horizontal="center" vertical="center"/>
    </xf>
    <xf numFmtId="0" fontId="2" fillId="2" borderId="0" xfId="0" applyFont="1" applyFill="1" applyAlignment="1">
      <alignment vertical="top"/>
    </xf>
    <xf numFmtId="0" fontId="2" fillId="0" borderId="5" xfId="0" applyFont="1" applyBorder="1" applyAlignment="1">
      <alignment horizontal="center"/>
    </xf>
    <xf numFmtId="3" fontId="2" fillId="0" borderId="23" xfId="0" applyNumberFormat="1" applyFont="1" applyBorder="1" applyAlignment="1">
      <alignment horizontal="center"/>
    </xf>
    <xf numFmtId="3" fontId="2" fillId="0" borderId="3" xfId="0" applyNumberFormat="1" applyFont="1" applyBorder="1" applyAlignment="1">
      <alignment horizontal="center"/>
    </xf>
    <xf numFmtId="0" fontId="2" fillId="0" borderId="22" xfId="0" applyFont="1" applyBorder="1"/>
    <xf numFmtId="0" fontId="2" fillId="0" borderId="8" xfId="0" applyFont="1" applyBorder="1" applyAlignment="1">
      <alignment horizontal="center"/>
    </xf>
    <xf numFmtId="3" fontId="2" fillId="0" borderId="10" xfId="0" applyNumberFormat="1" applyFont="1" applyBorder="1" applyAlignment="1">
      <alignment horizontal="center"/>
    </xf>
    <xf numFmtId="0" fontId="2" fillId="2" borderId="13" xfId="0" applyFont="1" applyFill="1" applyBorder="1"/>
    <xf numFmtId="170" fontId="2" fillId="2" borderId="13" xfId="5" applyNumberFormat="1" applyFont="1" applyFill="1" applyBorder="1"/>
    <xf numFmtId="0" fontId="2" fillId="2" borderId="14" xfId="0" applyFont="1" applyFill="1" applyBorder="1"/>
    <xf numFmtId="164" fontId="5" fillId="0" borderId="15" xfId="0" applyNumberFormat="1" applyFont="1" applyBorder="1" applyAlignment="1">
      <alignment horizontal="center"/>
    </xf>
    <xf numFmtId="0" fontId="10" fillId="0" borderId="0" xfId="2" applyAlignment="1">
      <alignment horizontal="left" vertical="top" wrapText="1"/>
    </xf>
    <xf numFmtId="0" fontId="10" fillId="0" borderId="0" xfId="2" applyAlignment="1">
      <alignment horizontal="left" vertical="top"/>
    </xf>
    <xf numFmtId="0" fontId="8" fillId="0" borderId="0" xfId="2" applyFont="1" applyAlignment="1">
      <alignment horizontal="left" vertical="top" wrapText="1"/>
    </xf>
    <xf numFmtId="0" fontId="19" fillId="0" borderId="4" xfId="0" applyFont="1" applyBorder="1" applyAlignment="1">
      <alignment horizontal="center" wrapText="1"/>
    </xf>
    <xf numFmtId="0" fontId="19" fillId="0" borderId="5" xfId="0" applyFont="1" applyBorder="1" applyAlignment="1">
      <alignment horizontal="center" wrapText="1"/>
    </xf>
    <xf numFmtId="0" fontId="19" fillId="0" borderId="0" xfId="0" applyFont="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7" fillId="0" borderId="0" xfId="0" applyFont="1" applyAlignment="1">
      <alignment horizontal="left" wrapText="1"/>
    </xf>
    <xf numFmtId="0" fontId="14" fillId="0" borderId="0" xfId="0" applyFont="1" applyAlignment="1">
      <alignment horizontal="left" wrapText="1"/>
    </xf>
    <xf numFmtId="0" fontId="11" fillId="0" borderId="0" xfId="0" applyFont="1" applyAlignment="1">
      <alignment horizontal="left" vertical="top" wrapText="1"/>
    </xf>
    <xf numFmtId="0" fontId="22" fillId="2" borderId="8" xfId="0" applyFont="1" applyFill="1" applyBorder="1" applyAlignment="1">
      <alignment horizontal="left"/>
    </xf>
    <xf numFmtId="0" fontId="22" fillId="2" borderId="9" xfId="0" applyFont="1" applyFill="1" applyBorder="1" applyAlignment="1">
      <alignment horizontal="left"/>
    </xf>
    <xf numFmtId="0" fontId="22" fillId="2" borderId="10" xfId="0" applyFont="1" applyFill="1" applyBorder="1" applyAlignment="1">
      <alignment horizontal="left"/>
    </xf>
    <xf numFmtId="0" fontId="7" fillId="0" borderId="0" xfId="0" applyFont="1" applyAlignment="1">
      <alignment horizontal="left" vertical="top" wrapText="1"/>
    </xf>
    <xf numFmtId="0" fontId="7" fillId="0" borderId="0" xfId="0" quotePrefix="1" applyFont="1" applyAlignment="1">
      <alignment horizontal="left" vertical="top" wrapText="1"/>
    </xf>
    <xf numFmtId="0" fontId="6" fillId="0" borderId="0" xfId="0" applyFont="1" applyAlignment="1">
      <alignment horizontal="left" wrapText="1"/>
    </xf>
    <xf numFmtId="0" fontId="6" fillId="0" borderId="0" xfId="0" applyFont="1" applyAlignment="1">
      <alignment horizontal="left" vertical="top" wrapText="1"/>
    </xf>
    <xf numFmtId="0" fontId="14" fillId="0" borderId="0" xfId="0" applyFont="1" applyAlignment="1">
      <alignment horizontal="left" vertical="top" wrapText="1"/>
    </xf>
    <xf numFmtId="0" fontId="7" fillId="2" borderId="0" xfId="0" applyFont="1" applyFill="1" applyAlignment="1">
      <alignment horizontal="left" vertical="top" wrapText="1"/>
    </xf>
    <xf numFmtId="0" fontId="6" fillId="0" borderId="0" xfId="0" quotePrefix="1" applyFont="1"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23" fillId="2" borderId="25" xfId="0" applyFont="1" applyFill="1" applyBorder="1" applyAlignment="1">
      <alignment horizontal="center" wrapText="1"/>
    </xf>
    <xf numFmtId="0" fontId="23" fillId="2" borderId="23" xfId="0" applyFont="1" applyFill="1" applyBorder="1" applyAlignment="1">
      <alignment horizontal="center" wrapText="1"/>
    </xf>
    <xf numFmtId="0" fontId="23" fillId="2" borderId="25" xfId="0" applyFont="1" applyFill="1" applyBorder="1" applyAlignment="1">
      <alignment horizontal="center" vertical="center" wrapText="1"/>
    </xf>
    <xf numFmtId="0" fontId="23" fillId="2" borderId="23" xfId="0" applyFont="1" applyFill="1" applyBorder="1" applyAlignment="1">
      <alignment horizontal="center" vertical="center" wrapText="1"/>
    </xf>
    <xf numFmtId="3" fontId="6" fillId="2" borderId="25" xfId="0" applyNumberFormat="1" applyFont="1" applyFill="1" applyBorder="1" applyAlignment="1">
      <alignment horizontal="center" wrapText="1"/>
    </xf>
    <xf numFmtId="3" fontId="6" fillId="2" borderId="23" xfId="0" applyNumberFormat="1" applyFont="1" applyFill="1" applyBorder="1" applyAlignment="1">
      <alignment horizontal="center" wrapText="1"/>
    </xf>
    <xf numFmtId="3" fontId="6" fillId="2" borderId="25" xfId="0" applyNumberFormat="1" applyFont="1" applyFill="1" applyBorder="1" applyAlignment="1">
      <alignment horizontal="center"/>
    </xf>
    <xf numFmtId="3" fontId="6" fillId="2" borderId="23" xfId="0" applyNumberFormat="1" applyFont="1" applyFill="1" applyBorder="1" applyAlignment="1">
      <alignment horizontal="center"/>
    </xf>
    <xf numFmtId="0" fontId="0" fillId="2" borderId="25" xfId="0" applyFill="1" applyBorder="1" applyAlignment="1">
      <alignment horizontal="center" wrapText="1"/>
    </xf>
    <xf numFmtId="0" fontId="0" fillId="2" borderId="23" xfId="0" applyFill="1" applyBorder="1" applyAlignment="1">
      <alignment horizontal="center" wrapText="1"/>
    </xf>
    <xf numFmtId="0" fontId="45" fillId="0" borderId="0" xfId="0" applyFont="1" applyAlignment="1">
      <alignment horizontal="center"/>
    </xf>
    <xf numFmtId="0" fontId="45" fillId="0" borderId="4" xfId="0" applyFont="1" applyBorder="1" applyAlignment="1">
      <alignment horizontal="center"/>
    </xf>
    <xf numFmtId="0" fontId="5" fillId="2" borderId="0" xfId="0" applyFont="1" applyFill="1" applyAlignment="1">
      <alignment horizontal="left" vertical="top" wrapText="1"/>
    </xf>
    <xf numFmtId="0" fontId="5" fillId="0" borderId="0" xfId="0" applyFont="1" applyAlignment="1">
      <alignment horizontal="left" vertical="top" wrapText="1"/>
    </xf>
    <xf numFmtId="3" fontId="5" fillId="2" borderId="17" xfId="0" applyNumberFormat="1" applyFont="1" applyFill="1" applyBorder="1" applyAlignment="1">
      <alignment horizontal="center"/>
    </xf>
    <xf numFmtId="3" fontId="5" fillId="2" borderId="5" xfId="0" applyNumberFormat="1" applyFont="1" applyFill="1" applyBorder="1" applyAlignment="1">
      <alignment horizontal="center"/>
    </xf>
    <xf numFmtId="3" fontId="5" fillId="2" borderId="18" xfId="0" applyNumberFormat="1" applyFont="1" applyFill="1" applyBorder="1" applyAlignment="1">
      <alignment horizontal="center"/>
    </xf>
    <xf numFmtId="3" fontId="5" fillId="2" borderId="15" xfId="0" applyNumberFormat="1" applyFont="1" applyFill="1" applyBorder="1" applyAlignment="1">
      <alignment horizontal="center"/>
    </xf>
    <xf numFmtId="0" fontId="5" fillId="2" borderId="25" xfId="0" applyFont="1" applyFill="1" applyBorder="1" applyAlignment="1">
      <alignment horizontal="center" wrapText="1"/>
    </xf>
    <xf numFmtId="0" fontId="5" fillId="2" borderId="23" xfId="0" applyFont="1" applyFill="1" applyBorder="1" applyAlignment="1">
      <alignment horizontal="center" wrapText="1"/>
    </xf>
    <xf numFmtId="3" fontId="5" fillId="2" borderId="26" xfId="0" applyNumberFormat="1" applyFont="1" applyFill="1" applyBorder="1" applyAlignment="1">
      <alignment horizontal="center" vertical="center"/>
    </xf>
    <xf numFmtId="3" fontId="5" fillId="2" borderId="21" xfId="0" applyNumberFormat="1" applyFont="1" applyFill="1" applyBorder="1" applyAlignment="1">
      <alignment horizontal="center" vertical="center"/>
    </xf>
    <xf numFmtId="3" fontId="5" fillId="2" borderId="20" xfId="0" applyNumberFormat="1" applyFont="1" applyFill="1" applyBorder="1" applyAlignment="1">
      <alignment horizontal="center" vertical="center"/>
    </xf>
    <xf numFmtId="0" fontId="5" fillId="0" borderId="8" xfId="0" applyFont="1" applyBorder="1" applyAlignment="1">
      <alignment horizontal="center"/>
    </xf>
    <xf numFmtId="0" fontId="5" fillId="0" borderId="9" xfId="0" applyFont="1" applyBorder="1" applyAlignment="1">
      <alignment horizontal="center"/>
    </xf>
    <xf numFmtId="3" fontId="5" fillId="2" borderId="18" xfId="0" applyNumberFormat="1" applyFont="1" applyFill="1" applyBorder="1" applyAlignment="1">
      <alignment horizontal="center" wrapText="1"/>
    </xf>
    <xf numFmtId="3" fontId="5" fillId="2" borderId="16" xfId="0" applyNumberFormat="1" applyFont="1" applyFill="1" applyBorder="1" applyAlignment="1">
      <alignment horizontal="center" wrapText="1"/>
    </xf>
    <xf numFmtId="0" fontId="5" fillId="2" borderId="26" xfId="0" applyFont="1" applyFill="1" applyBorder="1" applyAlignment="1">
      <alignment horizontal="center"/>
    </xf>
    <xf numFmtId="0" fontId="5" fillId="2" borderId="21" xfId="0" applyFont="1" applyFill="1" applyBorder="1" applyAlignment="1">
      <alignment horizontal="center"/>
    </xf>
    <xf numFmtId="0" fontId="5" fillId="2" borderId="20" xfId="0" applyFont="1" applyFill="1" applyBorder="1" applyAlignment="1">
      <alignment horizontal="center"/>
    </xf>
    <xf numFmtId="0" fontId="5" fillId="2" borderId="26"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20" xfId="0" applyFont="1" applyFill="1" applyBorder="1" applyAlignment="1">
      <alignment horizontal="center" vertical="center"/>
    </xf>
    <xf numFmtId="0" fontId="5" fillId="0" borderId="25" xfId="0" applyFont="1" applyBorder="1" applyAlignment="1">
      <alignment horizontal="center"/>
    </xf>
    <xf numFmtId="0" fontId="5" fillId="0" borderId="23" xfId="0" applyFont="1" applyBorder="1" applyAlignment="1">
      <alignment horizontal="center"/>
    </xf>
    <xf numFmtId="3" fontId="5" fillId="0" borderId="26" xfId="0" applyNumberFormat="1" applyFont="1" applyBorder="1" applyAlignment="1">
      <alignment horizontal="center" vertical="center"/>
    </xf>
    <xf numFmtId="3" fontId="5" fillId="0" borderId="21" xfId="0" applyNumberFormat="1" applyFont="1" applyBorder="1" applyAlignment="1">
      <alignment horizontal="center" vertical="center"/>
    </xf>
    <xf numFmtId="3" fontId="5" fillId="0" borderId="20" xfId="0" applyNumberFormat="1" applyFont="1" applyBorder="1" applyAlignment="1">
      <alignment horizontal="center" vertical="center"/>
    </xf>
    <xf numFmtId="3" fontId="5" fillId="2" borderId="25" xfId="0" applyNumberFormat="1" applyFont="1" applyFill="1" applyBorder="1" applyAlignment="1">
      <alignment horizontal="center" wrapText="1"/>
    </xf>
    <xf numFmtId="3" fontId="5" fillId="2" borderId="23" xfId="0" applyNumberFormat="1" applyFont="1" applyFill="1" applyBorder="1" applyAlignment="1">
      <alignment horizontal="center" wrapText="1"/>
    </xf>
    <xf numFmtId="0" fontId="5" fillId="2" borderId="25" xfId="0" applyFont="1" applyFill="1" applyBorder="1" applyAlignment="1">
      <alignment horizontal="center" vertical="center" wrapText="1"/>
    </xf>
    <xf numFmtId="0" fontId="5" fillId="2" borderId="23" xfId="0" applyFont="1" applyFill="1" applyBorder="1" applyAlignment="1">
      <alignment horizontal="center" vertical="center" wrapText="1"/>
    </xf>
    <xf numFmtId="3" fontId="5" fillId="0" borderId="25" xfId="0" applyNumberFormat="1" applyFont="1" applyBorder="1" applyAlignment="1">
      <alignment horizontal="center" wrapText="1"/>
    </xf>
    <xf numFmtId="3" fontId="5" fillId="0" borderId="23" xfId="0" applyNumberFormat="1" applyFont="1" applyBorder="1" applyAlignment="1">
      <alignment horizontal="center" wrapText="1"/>
    </xf>
    <xf numFmtId="0" fontId="5" fillId="0" borderId="26" xfId="0" applyFont="1" applyBorder="1" applyAlignment="1">
      <alignment horizontal="center"/>
    </xf>
    <xf numFmtId="0" fontId="5" fillId="0" borderId="21" xfId="0" applyFont="1" applyBorder="1" applyAlignment="1">
      <alignment horizontal="center"/>
    </xf>
    <xf numFmtId="0" fontId="5" fillId="0" borderId="20" xfId="0" applyFont="1" applyBorder="1" applyAlignment="1">
      <alignment horizontal="center"/>
    </xf>
    <xf numFmtId="0" fontId="2" fillId="2" borderId="25" xfId="0" applyFont="1" applyFill="1" applyBorder="1" applyAlignment="1">
      <alignment horizontal="center" wrapText="1"/>
    </xf>
    <xf numFmtId="0" fontId="2" fillId="2" borderId="22" xfId="0" applyFont="1" applyFill="1" applyBorder="1" applyAlignment="1">
      <alignment horizontal="center"/>
    </xf>
    <xf numFmtId="0" fontId="2" fillId="2" borderId="23" xfId="0" applyFont="1" applyFill="1" applyBorder="1" applyAlignment="1">
      <alignment horizontal="center"/>
    </xf>
    <xf numFmtId="0" fontId="2" fillId="0" borderId="0" xfId="0" applyFont="1" applyAlignment="1">
      <alignment horizontal="center" wrapText="1"/>
    </xf>
    <xf numFmtId="0" fontId="2" fillId="0" borderId="3" xfId="0" applyFont="1" applyBorder="1" applyAlignment="1">
      <alignment horizontal="center" wrapText="1"/>
    </xf>
    <xf numFmtId="0" fontId="2" fillId="0" borderId="22" xfId="0" applyFont="1" applyBorder="1" applyAlignment="1">
      <alignment horizontal="center" wrapText="1"/>
    </xf>
    <xf numFmtId="0" fontId="2" fillId="0" borderId="2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2" fillId="0" borderId="0" xfId="0" applyFont="1" applyAlignment="1">
      <alignment horizontal="left" vertical="top" wrapText="1"/>
    </xf>
    <xf numFmtId="0" fontId="2" fillId="2" borderId="0" xfId="0" applyFont="1" applyFill="1" applyAlignment="1">
      <alignment horizontal="left" vertical="top" wrapText="1"/>
    </xf>
    <xf numFmtId="0" fontId="2" fillId="2" borderId="17" xfId="0" applyFont="1" applyFill="1" applyBorder="1" applyAlignment="1">
      <alignment horizontal="center" wrapText="1"/>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18" xfId="0" applyFont="1" applyFill="1" applyBorder="1" applyAlignment="1">
      <alignment horizontal="center" wrapText="1"/>
    </xf>
    <xf numFmtId="0" fontId="2" fillId="2" borderId="16" xfId="0" applyFont="1" applyFill="1" applyBorder="1" applyAlignment="1">
      <alignment horizontal="center"/>
    </xf>
    <xf numFmtId="0" fontId="2" fillId="2" borderId="15" xfId="0" applyFont="1" applyFill="1" applyBorder="1" applyAlignment="1">
      <alignment horizontal="center"/>
    </xf>
    <xf numFmtId="0" fontId="23" fillId="0" borderId="4" xfId="0" applyFont="1" applyBorder="1" applyAlignment="1">
      <alignment horizontal="center" wrapText="1"/>
    </xf>
    <xf numFmtId="0" fontId="23" fillId="0" borderId="5" xfId="0" applyFont="1" applyBorder="1" applyAlignment="1">
      <alignment horizontal="center" wrapText="1"/>
    </xf>
    <xf numFmtId="0" fontId="23" fillId="0" borderId="16" xfId="0" applyFont="1" applyBorder="1" applyAlignment="1">
      <alignment horizontal="center" wrapText="1"/>
    </xf>
    <xf numFmtId="0" fontId="23" fillId="0" borderId="15" xfId="0" applyFont="1" applyBorder="1" applyAlignment="1">
      <alignment horizontal="center" wrapText="1"/>
    </xf>
    <xf numFmtId="0" fontId="23" fillId="0" borderId="0" xfId="0" applyFont="1" applyAlignment="1">
      <alignment horizontal="center" wrapText="1"/>
    </xf>
    <xf numFmtId="0" fontId="23" fillId="0" borderId="3" xfId="0" applyFont="1" applyBorder="1" applyAlignment="1">
      <alignment horizontal="center" wrapText="1"/>
    </xf>
    <xf numFmtId="0" fontId="1" fillId="0" borderId="0" xfId="0" applyFont="1" applyAlignment="1">
      <alignment horizontal="left" vertical="top" wrapText="1"/>
    </xf>
    <xf numFmtId="0" fontId="24" fillId="2" borderId="25" xfId="0" applyFont="1" applyFill="1" applyBorder="1" applyAlignment="1">
      <alignment horizontal="center" wrapText="1"/>
    </xf>
    <xf numFmtId="0" fontId="24" fillId="2" borderId="23" xfId="0" applyFont="1" applyFill="1" applyBorder="1" applyAlignment="1">
      <alignment horizontal="center" wrapText="1"/>
    </xf>
    <xf numFmtId="0" fontId="24" fillId="2" borderId="17" xfId="0" applyFont="1" applyFill="1" applyBorder="1" applyAlignment="1">
      <alignment horizontal="center" wrapText="1"/>
    </xf>
    <xf numFmtId="0" fontId="24" fillId="2" borderId="5" xfId="0" applyFont="1" applyFill="1" applyBorder="1" applyAlignment="1">
      <alignment horizontal="center" wrapText="1"/>
    </xf>
    <xf numFmtId="0" fontId="5" fillId="0" borderId="18" xfId="7" applyFont="1" applyBorder="1" applyAlignment="1">
      <alignment horizontal="left" vertical="top" wrapText="1"/>
    </xf>
    <xf numFmtId="0" fontId="5" fillId="0" borderId="24" xfId="7" applyFont="1" applyBorder="1" applyAlignment="1">
      <alignment horizontal="left" vertical="top" wrapText="1"/>
    </xf>
    <xf numFmtId="0" fontId="5" fillId="0" borderId="17" xfId="7" applyFont="1" applyBorder="1" applyAlignment="1">
      <alignment horizontal="left" vertical="top" wrapText="1"/>
    </xf>
    <xf numFmtId="0" fontId="5" fillId="0" borderId="16" xfId="7" applyFont="1" applyBorder="1" applyAlignment="1">
      <alignment horizontal="left" vertical="top" wrapText="1"/>
    </xf>
    <xf numFmtId="0" fontId="5" fillId="0" borderId="0" xfId="7" applyFont="1" applyAlignment="1">
      <alignment horizontal="left" vertical="top" wrapText="1"/>
    </xf>
    <xf numFmtId="0" fontId="5" fillId="0" borderId="4" xfId="7" applyFont="1" applyBorder="1" applyAlignment="1">
      <alignment horizontal="left" vertical="top" wrapText="1"/>
    </xf>
    <xf numFmtId="0" fontId="5" fillId="0" borderId="15" xfId="7" applyFont="1" applyBorder="1" applyAlignment="1">
      <alignment horizontal="left" vertical="top" wrapText="1"/>
    </xf>
    <xf numFmtId="0" fontId="5" fillId="0" borderId="3" xfId="7" applyFont="1" applyBorder="1" applyAlignment="1">
      <alignment horizontal="left" vertical="top" wrapText="1"/>
    </xf>
    <xf numFmtId="0" fontId="5" fillId="0" borderId="5" xfId="7" applyFont="1" applyBorder="1" applyAlignment="1">
      <alignment horizontal="left" vertical="top" wrapText="1"/>
    </xf>
    <xf numFmtId="0" fontId="4" fillId="0" borderId="0" xfId="7" quotePrefix="1" applyFont="1" applyAlignment="1">
      <alignment horizontal="left" wrapText="1"/>
    </xf>
    <xf numFmtId="0" fontId="4" fillId="0" borderId="0" xfId="0" applyFont="1" applyAlignment="1">
      <alignment horizontal="left" vertical="top" wrapText="1"/>
    </xf>
    <xf numFmtId="0" fontId="22" fillId="0" borderId="0" xfId="7" applyFont="1" applyAlignment="1">
      <alignment horizontal="left" vertical="top" wrapText="1"/>
    </xf>
    <xf numFmtId="0" fontId="3" fillId="0" borderId="0" xfId="0" applyFont="1" applyAlignment="1">
      <alignment horizontal="left" vertical="top" wrapText="1"/>
    </xf>
    <xf numFmtId="0" fontId="22" fillId="7" borderId="25" xfId="9" applyFont="1" applyFill="1" applyBorder="1" applyAlignment="1">
      <alignment horizontal="center" vertical="center" wrapText="1"/>
    </xf>
    <xf numFmtId="0" fontId="22" fillId="7" borderId="22" xfId="9" applyFont="1" applyFill="1" applyBorder="1" applyAlignment="1">
      <alignment horizontal="center" vertical="center" wrapText="1"/>
    </xf>
    <xf numFmtId="0" fontId="22" fillId="7" borderId="23" xfId="9" applyFont="1" applyFill="1" applyBorder="1" applyAlignment="1">
      <alignment horizontal="center" vertical="center" wrapText="1"/>
    </xf>
    <xf numFmtId="0" fontId="5" fillId="5" borderId="18" xfId="9" applyFill="1" applyBorder="1" applyAlignment="1">
      <alignment horizontal="center" vertical="center" wrapText="1"/>
    </xf>
    <xf numFmtId="0" fontId="5" fillId="5" borderId="24" xfId="9" applyFill="1" applyBorder="1" applyAlignment="1">
      <alignment horizontal="center" vertical="center" wrapText="1"/>
    </xf>
    <xf numFmtId="0" fontId="5" fillId="5" borderId="17" xfId="9" applyFill="1" applyBorder="1" applyAlignment="1">
      <alignment horizontal="center" vertical="center" wrapText="1"/>
    </xf>
    <xf numFmtId="0" fontId="5" fillId="5" borderId="16" xfId="9" applyFill="1" applyBorder="1" applyAlignment="1">
      <alignment horizontal="center" vertical="center" wrapText="1"/>
    </xf>
    <xf numFmtId="0" fontId="5" fillId="5" borderId="0" xfId="9" applyFill="1" applyAlignment="1">
      <alignment horizontal="center" vertical="center" wrapText="1"/>
    </xf>
    <xf numFmtId="0" fontId="5" fillId="5" borderId="4" xfId="9" applyFill="1" applyBorder="1" applyAlignment="1">
      <alignment horizontal="center" vertical="center" wrapText="1"/>
    </xf>
    <xf numFmtId="0" fontId="5" fillId="5" borderId="15" xfId="9" applyFill="1" applyBorder="1" applyAlignment="1">
      <alignment horizontal="center" vertical="center" wrapText="1"/>
    </xf>
    <xf numFmtId="0" fontId="5" fillId="5" borderId="3" xfId="9" applyFill="1" applyBorder="1" applyAlignment="1">
      <alignment horizontal="center" vertical="center" wrapText="1"/>
    </xf>
    <xf numFmtId="0" fontId="5" fillId="5" borderId="5" xfId="9" applyFill="1" applyBorder="1" applyAlignment="1">
      <alignment horizontal="center" vertical="center" wrapText="1"/>
    </xf>
    <xf numFmtId="0" fontId="3" fillId="2" borderId="0" xfId="0" applyFont="1" applyFill="1" applyAlignment="1">
      <alignment horizontal="left" vertical="top" wrapText="1"/>
    </xf>
    <xf numFmtId="0" fontId="3" fillId="0" borderId="18" xfId="7" applyFont="1" applyBorder="1" applyAlignment="1">
      <alignment horizontal="left" vertical="top" wrapText="1"/>
    </xf>
    <xf numFmtId="0" fontId="3" fillId="0" borderId="24" xfId="7" applyFont="1" applyBorder="1" applyAlignment="1">
      <alignment horizontal="left" vertical="top" wrapText="1"/>
    </xf>
    <xf numFmtId="0" fontId="3" fillId="0" borderId="17" xfId="7" applyFont="1" applyBorder="1" applyAlignment="1">
      <alignment horizontal="left" vertical="top" wrapText="1"/>
    </xf>
    <xf numFmtId="0" fontId="3" fillId="0" borderId="16" xfId="7" applyFont="1" applyBorder="1" applyAlignment="1">
      <alignment horizontal="left" vertical="top" wrapText="1"/>
    </xf>
    <xf numFmtId="0" fontId="3" fillId="0" borderId="0" xfId="7" applyFont="1" applyAlignment="1">
      <alignment horizontal="left" vertical="top" wrapText="1"/>
    </xf>
    <xf numFmtId="0" fontId="3" fillId="0" borderId="4" xfId="7" applyFont="1" applyBorder="1" applyAlignment="1">
      <alignment horizontal="left" vertical="top" wrapText="1"/>
    </xf>
    <xf numFmtId="0" fontId="3" fillId="0" borderId="15" xfId="7" applyFont="1" applyBorder="1" applyAlignment="1">
      <alignment horizontal="left" vertical="top" wrapText="1"/>
    </xf>
    <xf numFmtId="0" fontId="3" fillId="0" borderId="3" xfId="7" applyFont="1" applyBorder="1" applyAlignment="1">
      <alignment horizontal="left" vertical="top" wrapText="1"/>
    </xf>
    <xf numFmtId="0" fontId="3" fillId="0" borderId="5" xfId="7" applyFont="1" applyBorder="1" applyAlignment="1">
      <alignment horizontal="left" vertical="top" wrapText="1"/>
    </xf>
    <xf numFmtId="0" fontId="0" fillId="0" borderId="0" xfId="0"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2" borderId="25" xfId="0" applyFill="1" applyBorder="1" applyAlignment="1">
      <alignment horizontal="center"/>
    </xf>
    <xf numFmtId="0" fontId="0" fillId="2" borderId="22" xfId="0" applyFill="1" applyBorder="1" applyAlignment="1">
      <alignment horizontal="center"/>
    </xf>
    <xf numFmtId="0" fontId="0" fillId="2" borderId="23" xfId="0" applyFill="1" applyBorder="1" applyAlignment="1">
      <alignment horizontal="center"/>
    </xf>
    <xf numFmtId="0" fontId="0" fillId="2" borderId="18" xfId="0" applyFill="1" applyBorder="1" applyAlignment="1">
      <alignment horizontal="center" wrapText="1"/>
    </xf>
    <xf numFmtId="0" fontId="0" fillId="2" borderId="16" xfId="0" applyFill="1" applyBorder="1" applyAlignment="1">
      <alignment horizontal="center" wrapText="1"/>
    </xf>
    <xf numFmtId="0" fontId="0" fillId="2" borderId="15" xfId="0" applyFill="1" applyBorder="1" applyAlignment="1">
      <alignment horizontal="center" wrapText="1"/>
    </xf>
    <xf numFmtId="0" fontId="0" fillId="2" borderId="24" xfId="0" applyFill="1" applyBorder="1" applyAlignment="1">
      <alignment horizontal="center" wrapText="1"/>
    </xf>
    <xf numFmtId="0" fontId="0" fillId="2" borderId="0" xfId="0" applyFill="1" applyAlignment="1">
      <alignment horizontal="center" wrapText="1"/>
    </xf>
    <xf numFmtId="0" fontId="0" fillId="2" borderId="3" xfId="0" applyFill="1" applyBorder="1" applyAlignment="1">
      <alignment horizontal="center" wrapText="1"/>
    </xf>
    <xf numFmtId="0" fontId="0" fillId="2" borderId="17" xfId="0" applyFill="1" applyBorder="1" applyAlignment="1">
      <alignment horizontal="center" wrapText="1"/>
    </xf>
    <xf numFmtId="0" fontId="0" fillId="2" borderId="4" xfId="0" applyFill="1" applyBorder="1" applyAlignment="1">
      <alignment horizontal="center" wrapText="1"/>
    </xf>
    <xf numFmtId="0" fontId="0" fillId="2" borderId="5" xfId="0" applyFill="1" applyBorder="1" applyAlignment="1">
      <alignment horizontal="center" wrapText="1"/>
    </xf>
  </cellXfs>
  <cellStyles count="10">
    <cellStyle name="Comma" xfId="4" builtinId="3"/>
    <cellStyle name="Currency" xfId="5" builtinId="4"/>
    <cellStyle name="Hyperlink 2" xfId="3" xr:uid="{E9F0234F-D05D-3140-8C9E-67F8132710A1}"/>
    <cellStyle name="Normal" xfId="0" builtinId="0"/>
    <cellStyle name="Normal 2 2" xfId="1" xr:uid="{BCCF19AF-F671-694E-9F43-9E4874A43478}"/>
    <cellStyle name="Normal 2 2 2" xfId="8" xr:uid="{1DC5E417-6E34-8A40-BD51-43E07E40713C}"/>
    <cellStyle name="Normal 2 3 2" xfId="7" xr:uid="{C6F49953-B9A6-784F-B69C-29467D1AD2AE}"/>
    <cellStyle name="Normal 4" xfId="2" xr:uid="{2A7EE19E-01B3-3549-8DA2-623829D8F878}"/>
    <cellStyle name="Normal 4 2" xfId="9" xr:uid="{F01150B4-BEF2-3641-B433-378FA8931CBA}"/>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CRC p-p Plot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2352605256934651"/>
          <c:y val="0.11982242122804117"/>
          <c:w val="0.82918816182459953"/>
          <c:h val="0.65985823748998751"/>
        </c:manualLayout>
      </c:layout>
      <c:scatterChart>
        <c:scatterStyle val="lineMarker"/>
        <c:varyColors val="0"/>
        <c:ser>
          <c:idx val="0"/>
          <c:order val="0"/>
          <c:tx>
            <c:v>Predicted</c:v>
          </c:tx>
          <c:spPr>
            <a:ln w="28575" cap="rnd">
              <a:solidFill>
                <a:schemeClr val="accent1"/>
              </a:solidFill>
              <a:round/>
            </a:ln>
            <a:effectLst/>
          </c:spPr>
          <c:marker>
            <c:symbol val="none"/>
          </c:marker>
          <c:xVal>
            <c:numRef>
              <c:f>'Q #1'!$N$21:$N$45</c:f>
            </c:numRef>
          </c:xVal>
          <c:yVal>
            <c:numRef>
              <c:f>'Q #1'!$M$21:$M$45</c:f>
            </c:numRef>
          </c:yVal>
          <c:smooth val="0"/>
          <c:extLst>
            <c:ext xmlns:c16="http://schemas.microsoft.com/office/drawing/2014/chart" uri="{C3380CC4-5D6E-409C-BE32-E72D297353CC}">
              <c16:uniqueId val="{00000000-173B-4A47-972C-B36423AB1B1D}"/>
            </c:ext>
          </c:extLst>
        </c:ser>
        <c:ser>
          <c:idx val="1"/>
          <c:order val="1"/>
          <c:tx>
            <c:v>Expected</c:v>
          </c:tx>
          <c:spPr>
            <a:ln w="28575" cap="rnd">
              <a:solidFill>
                <a:schemeClr val="accent2"/>
              </a:solidFill>
              <a:round/>
            </a:ln>
            <a:effectLst/>
          </c:spPr>
          <c:marker>
            <c:symbol val="none"/>
          </c:marker>
          <c:xVal>
            <c:numRef>
              <c:f>'Q #1'!$N$21:$N$45</c:f>
            </c:numRef>
          </c:xVal>
          <c:yVal>
            <c:numRef>
              <c:f>'Q #1'!$N$21:$N$45</c:f>
            </c:numRef>
          </c:yVal>
          <c:smooth val="0"/>
          <c:extLst>
            <c:ext xmlns:c16="http://schemas.microsoft.com/office/drawing/2014/chart" uri="{C3380CC4-5D6E-409C-BE32-E72D297353CC}">
              <c16:uniqueId val="{00000001-173B-4A47-972C-B36423AB1B1D}"/>
            </c:ext>
          </c:extLst>
        </c:ser>
        <c:dLbls>
          <c:showLegendKey val="0"/>
          <c:showVal val="0"/>
          <c:showCatName val="0"/>
          <c:showSerName val="0"/>
          <c:showPercent val="0"/>
          <c:showBubbleSize val="0"/>
        </c:dLbls>
        <c:axId val="663166255"/>
        <c:axId val="707268751"/>
      </c:scatterChart>
      <c:valAx>
        <c:axId val="663166255"/>
        <c:scaling>
          <c:orientation val="minMax"/>
          <c:max val="10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Expected</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7268751"/>
        <c:crosses val="autoZero"/>
        <c:crossBetween val="midCat"/>
      </c:valAx>
      <c:valAx>
        <c:axId val="707268751"/>
        <c:scaling>
          <c:orientation val="minMax"/>
          <c:max val="100"/>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Predicted</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63166255"/>
        <c:crosses val="autoZero"/>
        <c:crossBetween val="midCat"/>
        <c:majorUnit val="20"/>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Histogram</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7164129483814522"/>
          <c:y val="0.17011485949577407"/>
          <c:w val="0.79379177602799655"/>
          <c:h val="0.70516036986202424"/>
        </c:manualLayout>
      </c:layout>
      <c:barChart>
        <c:barDir val="col"/>
        <c:grouping val="clustered"/>
        <c:varyColors val="0"/>
        <c:ser>
          <c:idx val="0"/>
          <c:order val="0"/>
          <c:spPr>
            <a:solidFill>
              <a:schemeClr val="accent1"/>
            </a:solidFill>
            <a:ln>
              <a:noFill/>
            </a:ln>
            <a:effectLst/>
          </c:spPr>
          <c:invertIfNegative val="0"/>
          <c:val>
            <c:numRef>
              <c:f>'Q #1'!$N$6:$N$10</c:f>
            </c:numRef>
          </c:val>
          <c:extLst>
            <c:ext xmlns:c15="http://schemas.microsoft.com/office/drawing/2012/chart" uri="{02D57815-91ED-43cb-92C2-25804820EDAC}">
              <c15:filteredCategoryTitle>
                <c15:cat>
                  <c:multiLvlStrRef>
                    <c:extLst>
                      <c:ext uri="{02D57815-91ED-43cb-92C2-25804820EDAC}">
                        <c15:formulaRef>
                          <c15:sqref>'Q #1'!$M$6:$M$10</c15:sqref>
                        </c15:formulaRef>
                      </c:ext>
                    </c:extLst>
                  </c:multiLvlStrRef>
                </c15:cat>
              </c15:filteredCategoryTitle>
            </c:ext>
            <c:ext xmlns:c16="http://schemas.microsoft.com/office/drawing/2014/chart" uri="{C3380CC4-5D6E-409C-BE32-E72D297353CC}">
              <c16:uniqueId val="{00000000-870A-5040-9B7D-BD889FF7CB57}"/>
            </c:ext>
          </c:extLst>
        </c:ser>
        <c:dLbls>
          <c:showLegendKey val="0"/>
          <c:showVal val="0"/>
          <c:showCatName val="0"/>
          <c:showSerName val="0"/>
          <c:showPercent val="0"/>
          <c:showBubbleSize val="0"/>
        </c:dLbls>
        <c:gapWidth val="219"/>
        <c:overlap val="-27"/>
        <c:axId val="2038652496"/>
        <c:axId val="378608128"/>
      </c:barChart>
      <c:catAx>
        <c:axId val="203865249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78608128"/>
        <c:crosses val="autoZero"/>
        <c:auto val="1"/>
        <c:lblAlgn val="ctr"/>
        <c:lblOffset val="100"/>
        <c:noMultiLvlLbl val="0"/>
      </c:catAx>
      <c:valAx>
        <c:axId val="37860812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Frequency</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03865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drawing6.x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7.emf"/></Relationships>
</file>

<file path=xl/drawings/_rels/drawing1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8A4BFC86-9BC2-DE45-B07D-195D1E1BE13D}"/>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148166</xdr:colOff>
      <xdr:row>82</xdr:row>
      <xdr:rowOff>175684</xdr:rowOff>
    </xdr:from>
    <xdr:to>
      <xdr:col>17</xdr:col>
      <xdr:colOff>678391</xdr:colOff>
      <xdr:row>96</xdr:row>
      <xdr:rowOff>131657</xdr:rowOff>
    </xdr:to>
    <xdr:pic>
      <xdr:nvPicPr>
        <xdr:cNvPr id="2" name="Picture 1">
          <a:extLst>
            <a:ext uri="{FF2B5EF4-FFF2-40B4-BE49-F238E27FC236}">
              <a16:creationId xmlns:a16="http://schemas.microsoft.com/office/drawing/2014/main" id="{213551B1-A1C2-3540-AA2D-A9DBF8D31552}"/>
            </a:ext>
          </a:extLst>
        </xdr:cNvPr>
        <xdr:cNvPicPr>
          <a:picLocks noChangeAspect="1"/>
        </xdr:cNvPicPr>
      </xdr:nvPicPr>
      <xdr:blipFill>
        <a:blip xmlns:r="http://schemas.openxmlformats.org/officeDocument/2006/relationships" r:embed="rId1"/>
        <a:stretch>
          <a:fillRect/>
        </a:stretch>
      </xdr:blipFill>
      <xdr:spPr>
        <a:xfrm>
          <a:off x="9635066" y="12558184"/>
          <a:ext cx="4657725" cy="2800773"/>
        </a:xfrm>
        <a:prstGeom prst="rect">
          <a:avLst/>
        </a:prstGeom>
      </xdr:spPr>
    </xdr:pic>
    <xdr:clientData/>
  </xdr:twoCellAnchor>
  <xdr:twoCellAnchor>
    <xdr:from>
      <xdr:col>16</xdr:col>
      <xdr:colOff>19050</xdr:colOff>
      <xdr:row>19</xdr:row>
      <xdr:rowOff>120650</xdr:rowOff>
    </xdr:from>
    <xdr:to>
      <xdr:col>21</xdr:col>
      <xdr:colOff>660400</xdr:colOff>
      <xdr:row>35</xdr:row>
      <xdr:rowOff>165100</xdr:rowOff>
    </xdr:to>
    <xdr:graphicFrame macro="">
      <xdr:nvGraphicFramePr>
        <xdr:cNvPr id="3" name="Chart 2">
          <a:extLst>
            <a:ext uri="{FF2B5EF4-FFF2-40B4-BE49-F238E27FC236}">
              <a16:creationId xmlns:a16="http://schemas.microsoft.com/office/drawing/2014/main" id="{AAA85141-1BA7-8144-95A8-6021E50EF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768350</xdr:colOff>
      <xdr:row>2</xdr:row>
      <xdr:rowOff>6350</xdr:rowOff>
    </xdr:from>
    <xdr:to>
      <xdr:col>21</xdr:col>
      <xdr:colOff>387350</xdr:colOff>
      <xdr:row>15</xdr:row>
      <xdr:rowOff>107950</xdr:rowOff>
    </xdr:to>
    <xdr:graphicFrame macro="">
      <xdr:nvGraphicFramePr>
        <xdr:cNvPr id="4" name="Chart 3">
          <a:extLst>
            <a:ext uri="{FF2B5EF4-FFF2-40B4-BE49-F238E27FC236}">
              <a16:creationId xmlns:a16="http://schemas.microsoft.com/office/drawing/2014/main" id="{23A9F64F-AF80-384A-ABB9-A79394122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20</xdr:row>
      <xdr:rowOff>0</xdr:rowOff>
    </xdr:from>
    <xdr:to>
      <xdr:col>8</xdr:col>
      <xdr:colOff>340946</xdr:colOff>
      <xdr:row>30</xdr:row>
      <xdr:rowOff>181708</xdr:rowOff>
    </xdr:to>
    <xdr:pic>
      <xdr:nvPicPr>
        <xdr:cNvPr id="9" name="Picture 8">
          <a:extLst>
            <a:ext uri="{FF2B5EF4-FFF2-40B4-BE49-F238E27FC236}">
              <a16:creationId xmlns:a16="http://schemas.microsoft.com/office/drawing/2014/main" id="{CA1AD790-43FE-C747-8A49-BD07F2269698}"/>
            </a:ext>
          </a:extLst>
        </xdr:cNvPr>
        <xdr:cNvPicPr>
          <a:picLocks noChangeAspect="1"/>
        </xdr:cNvPicPr>
      </xdr:nvPicPr>
      <xdr:blipFill>
        <a:blip xmlns:r="http://schemas.openxmlformats.org/officeDocument/2006/relationships" r:embed="rId1"/>
        <a:stretch>
          <a:fillRect/>
        </a:stretch>
      </xdr:blipFill>
      <xdr:spPr>
        <a:xfrm>
          <a:off x="4151923" y="4347308"/>
          <a:ext cx="2832100" cy="2273300"/>
        </a:xfrm>
        <a:prstGeom prst="rect">
          <a:avLst/>
        </a:prstGeom>
      </xdr:spPr>
    </xdr:pic>
    <xdr:clientData/>
  </xdr:twoCellAnchor>
  <xdr:twoCellAnchor editAs="oneCell">
    <xdr:from>
      <xdr:col>1</xdr:col>
      <xdr:colOff>12700</xdr:colOff>
      <xdr:row>7</xdr:row>
      <xdr:rowOff>101600</xdr:rowOff>
    </xdr:from>
    <xdr:to>
      <xdr:col>4</xdr:col>
      <xdr:colOff>431800</xdr:colOff>
      <xdr:row>18</xdr:row>
      <xdr:rowOff>180295</xdr:rowOff>
    </xdr:to>
    <xdr:pic>
      <xdr:nvPicPr>
        <xdr:cNvPr id="2" name="Picture 1">
          <a:extLst>
            <a:ext uri="{FF2B5EF4-FFF2-40B4-BE49-F238E27FC236}">
              <a16:creationId xmlns:a16="http://schemas.microsoft.com/office/drawing/2014/main" id="{E79B1319-6DEF-BCE1-1D08-A7A8F984D3BA}"/>
            </a:ext>
          </a:extLst>
        </xdr:cNvPr>
        <xdr:cNvPicPr>
          <a:picLocks noChangeAspect="1"/>
        </xdr:cNvPicPr>
      </xdr:nvPicPr>
      <xdr:blipFill>
        <a:blip xmlns:r="http://schemas.openxmlformats.org/officeDocument/2006/relationships" r:embed="rId2"/>
        <a:stretch>
          <a:fillRect/>
        </a:stretch>
      </xdr:blipFill>
      <xdr:spPr>
        <a:xfrm>
          <a:off x="368300" y="1765300"/>
          <a:ext cx="2895600" cy="2313895"/>
        </a:xfrm>
        <a:prstGeom prst="rect">
          <a:avLst/>
        </a:prstGeom>
      </xdr:spPr>
    </xdr:pic>
    <xdr:clientData/>
  </xdr:twoCellAnchor>
  <xdr:twoCellAnchor editAs="oneCell">
    <xdr:from>
      <xdr:col>4</xdr:col>
      <xdr:colOff>723900</xdr:colOff>
      <xdr:row>7</xdr:row>
      <xdr:rowOff>127000</xdr:rowOff>
    </xdr:from>
    <xdr:to>
      <xdr:col>8</xdr:col>
      <xdr:colOff>266700</xdr:colOff>
      <xdr:row>18</xdr:row>
      <xdr:rowOff>165100</xdr:rowOff>
    </xdr:to>
    <xdr:pic>
      <xdr:nvPicPr>
        <xdr:cNvPr id="5" name="Picture 4">
          <a:extLst>
            <a:ext uri="{FF2B5EF4-FFF2-40B4-BE49-F238E27FC236}">
              <a16:creationId xmlns:a16="http://schemas.microsoft.com/office/drawing/2014/main" id="{B95AE82B-0AFD-2838-145C-5CBC77F62717}"/>
            </a:ext>
          </a:extLst>
        </xdr:cNvPr>
        <xdr:cNvPicPr>
          <a:picLocks noChangeAspect="1"/>
        </xdr:cNvPicPr>
      </xdr:nvPicPr>
      <xdr:blipFill>
        <a:blip xmlns:r="http://schemas.openxmlformats.org/officeDocument/2006/relationships" r:embed="rId3"/>
        <a:stretch>
          <a:fillRect/>
        </a:stretch>
      </xdr:blipFill>
      <xdr:spPr>
        <a:xfrm>
          <a:off x="3556000" y="1790700"/>
          <a:ext cx="2844800" cy="2273300"/>
        </a:xfrm>
        <a:prstGeom prst="rect">
          <a:avLst/>
        </a:prstGeom>
      </xdr:spPr>
    </xdr:pic>
    <xdr:clientData/>
  </xdr:twoCellAnchor>
  <xdr:twoCellAnchor editAs="oneCell">
    <xdr:from>
      <xdr:col>1</xdr:col>
      <xdr:colOff>76200</xdr:colOff>
      <xdr:row>19</xdr:row>
      <xdr:rowOff>139700</xdr:rowOff>
    </xdr:from>
    <xdr:to>
      <xdr:col>4</xdr:col>
      <xdr:colOff>431800</xdr:colOff>
      <xdr:row>30</xdr:row>
      <xdr:rowOff>139700</xdr:rowOff>
    </xdr:to>
    <xdr:pic>
      <xdr:nvPicPr>
        <xdr:cNvPr id="10" name="Picture 9">
          <a:extLst>
            <a:ext uri="{FF2B5EF4-FFF2-40B4-BE49-F238E27FC236}">
              <a16:creationId xmlns:a16="http://schemas.microsoft.com/office/drawing/2014/main" id="{510EE888-63AB-4782-403D-0815BDE00EFF}"/>
            </a:ext>
          </a:extLst>
        </xdr:cNvPr>
        <xdr:cNvPicPr>
          <a:picLocks noChangeAspect="1"/>
        </xdr:cNvPicPr>
      </xdr:nvPicPr>
      <xdr:blipFill>
        <a:blip xmlns:r="http://schemas.openxmlformats.org/officeDocument/2006/relationships" r:embed="rId4"/>
        <a:stretch>
          <a:fillRect/>
        </a:stretch>
      </xdr:blipFill>
      <xdr:spPr>
        <a:xfrm>
          <a:off x="431800" y="4241800"/>
          <a:ext cx="2832100" cy="2273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139700</xdr:colOff>
      <xdr:row>3</xdr:row>
      <xdr:rowOff>88900</xdr:rowOff>
    </xdr:from>
    <xdr:to>
      <xdr:col>13</xdr:col>
      <xdr:colOff>588433</xdr:colOff>
      <xdr:row>4</xdr:row>
      <xdr:rowOff>154941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63571EB-E347-B041-95E1-C157F456DEDA}"/>
                </a:ext>
              </a:extLst>
            </xdr:cNvPr>
            <xdr:cNvSpPr txBox="1"/>
          </xdr:nvSpPr>
          <xdr:spPr>
            <a:xfrm>
              <a:off x="9626600" y="736600"/>
              <a:ext cx="2391833" cy="2692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1</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463571EB-E347-B041-95E1-C157F456DEDA}"/>
                </a:ext>
              </a:extLst>
            </xdr:cNvPr>
            <xdr:cNvSpPr txBox="1"/>
          </xdr:nvSpPr>
          <xdr:spPr>
            <a:xfrm>
              <a:off x="9626600" y="736600"/>
              <a:ext cx="2391833" cy="2692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𝜇_(1,𝑑)</a:t>
              </a:r>
              <a:r>
                <a:rPr lang="en-US" sz="1100" b="0" i="0">
                  <a:latin typeface="Cambria Math" panose="02040503050406030204" pitchFamily="18" charset="0"/>
                </a:rPr>
                <a:t>=log⁡(〖𝑃𝑟𝑒𝑚𝑖𝑢𝑚〗_1 )+𝑙𝑜𝑔𝑒𝑙𝑟+</a:t>
              </a:r>
              <a:r>
                <a:rPr lang="en-US" sz="1100" b="0" i="0">
                  <a:latin typeface="Cambria Math" panose="02040503050406030204" pitchFamily="18" charset="0"/>
                  <a:ea typeface="Cambria Math" panose="02040503050406030204" pitchFamily="18" charset="0"/>
                </a:rPr>
                <a:t>𝛽_𝑑</a:t>
              </a:r>
              <a:endParaRPr lang="en-US" sz="1100"/>
            </a:p>
          </xdr:txBody>
        </xdr:sp>
      </mc:Fallback>
    </mc:AlternateContent>
    <xdr:clientData/>
  </xdr:twoCellAnchor>
  <xdr:twoCellAnchor>
    <xdr:from>
      <xdr:col>11</xdr:col>
      <xdr:colOff>137583</xdr:colOff>
      <xdr:row>5</xdr:row>
      <xdr:rowOff>88900</xdr:rowOff>
    </xdr:from>
    <xdr:to>
      <xdr:col>16</xdr:col>
      <xdr:colOff>88900</xdr:colOff>
      <xdr:row>6</xdr:row>
      <xdr:rowOff>169111</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E3148DE-C123-BA44-81D9-BC2B65FE1F74}"/>
                </a:ext>
              </a:extLst>
            </xdr:cNvPr>
            <xdr:cNvSpPr txBox="1"/>
          </xdr:nvSpPr>
          <xdr:spPr>
            <a:xfrm>
              <a:off x="9624483" y="11430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r>
                      <a:rPr lang="en-US" sz="1100" b="0" i="0">
                        <a:latin typeface="Cambria Math" panose="02040503050406030204" pitchFamily="18" charset="0"/>
                        <a:ea typeface="Cambria Math" panose="02040503050406030204" pitchFamily="18" charset="0"/>
                      </a:rPr>
                      <m:t>+</m:t>
                    </m:r>
                    <m:r>
                      <a:rPr lang="el-GR" sz="1100" b="0" i="1">
                        <a:latin typeface="Cambria Math" panose="02040503050406030204" pitchFamily="18" charset="0"/>
                        <a:ea typeface="Cambria Math" panose="02040503050406030204" pitchFamily="18" charset="0"/>
                      </a:rPr>
                      <m:t>𝜌</m:t>
                    </m:r>
                    <m:d>
                      <m:dPr>
                        <m:ctrlPr>
                          <a:rPr lang="en-US" sz="1100" b="0" i="1">
                            <a:latin typeface="Cambria Math" panose="02040503050406030204" pitchFamily="18" charset="0"/>
                            <a:ea typeface="Cambria Math" panose="02040503050406030204" pitchFamily="18" charset="0"/>
                          </a:rPr>
                        </m:ctrlPr>
                      </m:dPr>
                      <m:e>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func>
                      </m:e>
                    </m:d>
                  </m:oMath>
                </m:oMathPara>
              </a14:m>
              <a:endParaRPr lang="en-US" sz="1100"/>
            </a:p>
          </xdr:txBody>
        </xdr:sp>
      </mc:Choice>
      <mc:Fallback xmlns="">
        <xdr:sp macro="" textlink="">
          <xdr:nvSpPr>
            <xdr:cNvPr id="4" name="TextBox 3">
              <a:extLst>
                <a:ext uri="{FF2B5EF4-FFF2-40B4-BE49-F238E27FC236}">
                  <a16:creationId xmlns:a16="http://schemas.microsoft.com/office/drawing/2014/main" id="{5E3148DE-C123-BA44-81D9-BC2B65FE1F74}"/>
                </a:ext>
              </a:extLst>
            </xdr:cNvPr>
            <xdr:cNvSpPr txBox="1"/>
          </xdr:nvSpPr>
          <xdr:spPr>
            <a:xfrm>
              <a:off x="9624483" y="11430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)+𝑙𝑜𝑔𝑒𝑙𝑟+𝑎_𝑤+</a:t>
              </a:r>
              <a:r>
                <a:rPr lang="en-US" sz="1100" b="0" i="0">
                  <a:latin typeface="Cambria Math" panose="02040503050406030204" pitchFamily="18" charset="0"/>
                  <a:ea typeface="Cambria Math" panose="02040503050406030204" pitchFamily="18" charset="0"/>
                </a:rPr>
                <a:t>𝛽_𝑑+</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(log⁡〖(𝐶_(𝑤−1,𝑑) )−𝜇_(𝑤−1,𝑑) 〗 )</a:t>
              </a:r>
              <a:endParaRPr lang="en-US" sz="1100"/>
            </a:p>
          </xdr:txBody>
        </xdr:sp>
      </mc:Fallback>
    </mc:AlternateContent>
    <xdr:clientData/>
  </xdr:twoCellAnchor>
  <xdr:twoCellAnchor>
    <xdr:from>
      <xdr:col>11</xdr:col>
      <xdr:colOff>139700</xdr:colOff>
      <xdr:row>7</xdr:row>
      <xdr:rowOff>88900</xdr:rowOff>
    </xdr:from>
    <xdr:to>
      <xdr:col>12</xdr:col>
      <xdr:colOff>767834</xdr:colOff>
      <xdr:row>8</xdr:row>
      <xdr:rowOff>169111</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6529F12-FE8E-8749-8584-C023C0346DE1}"/>
                </a:ext>
              </a:extLst>
            </xdr:cNvPr>
            <xdr:cNvSpPr txBox="1"/>
          </xdr:nvSpPr>
          <xdr:spPr>
            <a:xfrm>
              <a:off x="9626600" y="1549400"/>
              <a:ext cx="1745734"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Sub>
                      </m:e>
                    </m:d>
                  </m:oMath>
                </m:oMathPara>
              </a14:m>
              <a:endParaRPr lang="en-US" sz="1100"/>
            </a:p>
          </xdr:txBody>
        </xdr:sp>
      </mc:Choice>
      <mc:Fallback xmlns="">
        <xdr:sp macro="" textlink="">
          <xdr:nvSpPr>
            <xdr:cNvPr id="5" name="TextBox 4">
              <a:extLst>
                <a:ext uri="{FF2B5EF4-FFF2-40B4-BE49-F238E27FC236}">
                  <a16:creationId xmlns:a16="http://schemas.microsoft.com/office/drawing/2014/main" id="{A6529F12-FE8E-8749-8584-C023C0346DE1}"/>
                </a:ext>
              </a:extLst>
            </xdr:cNvPr>
            <xdr:cNvSpPr txBox="1"/>
          </xdr:nvSpPr>
          <xdr:spPr>
            <a:xfrm>
              <a:off x="9626600" y="1549400"/>
              <a:ext cx="1745734"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𝐶_(𝑤,𝑑)~𝑙𝑜𝑔𝑛𝑜𝑟𝑚𝑎𝑙(𝜇_(𝑤,𝑑), 𝜎_𝑑 )</a:t>
              </a:r>
              <a:endParaRPr lang="en-US"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177800</xdr:colOff>
      <xdr:row>3</xdr:row>
      <xdr:rowOff>101600</xdr:rowOff>
    </xdr:from>
    <xdr:to>
      <xdr:col>15</xdr:col>
      <xdr:colOff>355600</xdr:colOff>
      <xdr:row>5</xdr:row>
      <xdr:rowOff>25400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AFA5EC1-156D-3942-A925-8F09A5BE5605}"/>
                </a:ext>
              </a:extLst>
            </xdr:cNvPr>
            <xdr:cNvSpPr txBox="1"/>
          </xdr:nvSpPr>
          <xdr:spPr>
            <a:xfrm>
              <a:off x="9664700" y="749300"/>
              <a:ext cx="3479800" cy="3302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l-GR" sz="1100" b="0" i="1">
                            <a:latin typeface="Cambria Math" panose="02040503050406030204" pitchFamily="18" charset="0"/>
                          </a:rPr>
                        </m:ctrlPr>
                      </m:sSubPr>
                      <m:e>
                        <m:r>
                          <a:rPr lang="el-GR" sz="1100" b="0" i="1">
                            <a:latin typeface="Cambria Math" panose="02040503050406030204" pitchFamily="18" charset="0"/>
                          </a:rPr>
                          <m:t>𝛼</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l-GR" sz="1100" b="0" i="1">
                            <a:latin typeface="Cambria Math" panose="02040503050406030204" pitchFamily="18" charset="0"/>
                          </a:rPr>
                        </m:ctrlPr>
                      </m:sSubPr>
                      <m:e>
                        <m:r>
                          <a:rPr lang="el-GR" sz="1100" b="0" i="1">
                            <a:latin typeface="Cambria Math" panose="02040503050406030204" pitchFamily="18" charset="0"/>
                          </a:rPr>
                          <m:t>𝛽</m:t>
                        </m:r>
                      </m:e>
                      <m:sub>
                        <m:r>
                          <a:rPr lang="en-US" sz="1100" b="0" i="1">
                            <a:latin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l-GR" sz="1100" b="0" i="1">
                                <a:latin typeface="Cambria Math" panose="02040503050406030204" pitchFamily="18" charset="0"/>
                              </a:rPr>
                              <m:t>𝛾</m:t>
                            </m:r>
                          </m:e>
                        </m:d>
                      </m:e>
                      <m:sup>
                        <m:r>
                          <a:rPr lang="en-US" sz="1100" b="0" i="1">
                            <a:latin typeface="Cambria Math" panose="02040503050406030204" pitchFamily="18" charset="0"/>
                          </a:rPr>
                          <m:t>𝑤</m:t>
                        </m:r>
                        <m:r>
                          <a:rPr lang="en-US" sz="1100" b="0" i="1">
                            <a:latin typeface="Cambria Math" panose="02040503050406030204" pitchFamily="18" charset="0"/>
                          </a:rPr>
                          <m:t>−1</m:t>
                        </m:r>
                      </m:sup>
                    </m:sSup>
                  </m:oMath>
                </m:oMathPara>
              </a14:m>
              <a:endParaRPr lang="en-US" sz="1100"/>
            </a:p>
          </xdr:txBody>
        </xdr:sp>
      </mc:Choice>
      <mc:Fallback xmlns="">
        <xdr:sp macro="" textlink="">
          <xdr:nvSpPr>
            <xdr:cNvPr id="3" name="TextBox 2">
              <a:extLst>
                <a:ext uri="{FF2B5EF4-FFF2-40B4-BE49-F238E27FC236}">
                  <a16:creationId xmlns:a16="http://schemas.microsoft.com/office/drawing/2014/main" id="{DAFA5EC1-156D-3942-A925-8F09A5BE5605}"/>
                </a:ext>
              </a:extLst>
            </xdr:cNvPr>
            <xdr:cNvSpPr txBox="1"/>
          </xdr:nvSpPr>
          <xdr:spPr>
            <a:xfrm>
              <a:off x="9664700" y="749300"/>
              <a:ext cx="3479800" cy="3302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a:t>
              </a:r>
              <a:r>
                <a:rPr lang="el-GR" sz="1100" b="0" i="0">
                  <a:latin typeface="Cambria Math" panose="02040503050406030204" pitchFamily="18" charset="0"/>
                </a:rPr>
                <a:t>𝛼_</a:t>
              </a:r>
              <a:r>
                <a:rPr lang="en-US" sz="1100" b="0" i="0">
                  <a:latin typeface="Cambria Math" panose="02040503050406030204" pitchFamily="18" charset="0"/>
                </a:rPr>
                <a:t>𝑤+</a:t>
              </a:r>
              <a:r>
                <a:rPr lang="el-GR" sz="1100" b="0" i="0">
                  <a:latin typeface="Cambria Math" panose="02040503050406030204" pitchFamily="18" charset="0"/>
                </a:rPr>
                <a:t>𝛽_</a:t>
              </a:r>
              <a:r>
                <a:rPr lang="en-US" sz="1100" b="0" i="0">
                  <a:latin typeface="Cambria Math" panose="02040503050406030204" pitchFamily="18" charset="0"/>
                </a:rPr>
                <a:t>𝑑</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(1−</a:t>
              </a:r>
              <a:r>
                <a:rPr lang="el-GR" sz="1100" b="0" i="0">
                  <a:latin typeface="Cambria Math" panose="02040503050406030204" pitchFamily="18" charset="0"/>
                </a:rPr>
                <a:t>𝛾)^(</a:t>
              </a:r>
              <a:r>
                <a:rPr lang="en-US" sz="1100" b="0" i="0">
                  <a:latin typeface="Cambria Math" panose="02040503050406030204" pitchFamily="18" charset="0"/>
                </a:rPr>
                <a:t>𝑤−1</a:t>
              </a:r>
              <a:r>
                <a:rPr lang="el-GR" sz="1100" b="0" i="0">
                  <a:latin typeface="Cambria Math" panose="02040503050406030204" pitchFamily="18" charset="0"/>
                </a:rPr>
                <a:t>)</a:t>
              </a:r>
              <a:endParaRPr lang="en-US" sz="1100"/>
            </a:p>
          </xdr:txBody>
        </xdr:sp>
      </mc:Fallback>
    </mc:AlternateContent>
    <xdr:clientData/>
  </xdr:twoCellAnchor>
  <xdr:twoCellAnchor>
    <xdr:from>
      <xdr:col>11</xdr:col>
      <xdr:colOff>177800</xdr:colOff>
      <xdr:row>5</xdr:row>
      <xdr:rowOff>177800</xdr:rowOff>
    </xdr:from>
    <xdr:to>
      <xdr:col>13</xdr:col>
      <xdr:colOff>272534</xdr:colOff>
      <xdr:row>7</xdr:row>
      <xdr:rowOff>67511</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4AAB3DA-77D5-BA43-8E24-1CA47130F855}"/>
                </a:ext>
              </a:extLst>
            </xdr:cNvPr>
            <xdr:cNvSpPr txBox="1"/>
          </xdr:nvSpPr>
          <xdr:spPr>
            <a:xfrm>
              <a:off x="9664700" y="1231900"/>
              <a:ext cx="1745734" cy="2961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Sub>
                      </m:e>
                    </m:d>
                  </m:oMath>
                </m:oMathPara>
              </a14:m>
              <a:endParaRPr lang="en-US" sz="1100"/>
            </a:p>
          </xdr:txBody>
        </xdr:sp>
      </mc:Choice>
      <mc:Fallback xmlns="">
        <xdr:sp macro="" textlink="">
          <xdr:nvSpPr>
            <xdr:cNvPr id="4" name="TextBox 3">
              <a:extLst>
                <a:ext uri="{FF2B5EF4-FFF2-40B4-BE49-F238E27FC236}">
                  <a16:creationId xmlns:a16="http://schemas.microsoft.com/office/drawing/2014/main" id="{E4AAB3DA-77D5-BA43-8E24-1CA47130F855}"/>
                </a:ext>
              </a:extLst>
            </xdr:cNvPr>
            <xdr:cNvSpPr txBox="1"/>
          </xdr:nvSpPr>
          <xdr:spPr>
            <a:xfrm>
              <a:off x="9664700" y="1231900"/>
              <a:ext cx="1745734" cy="2961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𝐶_(𝑤,𝑑)~𝑙𝑜𝑔𝑛𝑜𝑟𝑚𝑎𝑙(𝜇_(𝑤,𝑑), 𝜎_𝑑 )</a:t>
              </a:r>
              <a:endParaRPr lang="en-US" sz="1100"/>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29308</xdr:colOff>
      <xdr:row>11</xdr:row>
      <xdr:rowOff>97692</xdr:rowOff>
    </xdr:from>
    <xdr:to>
      <xdr:col>4</xdr:col>
      <xdr:colOff>451271</xdr:colOff>
      <xdr:row>24</xdr:row>
      <xdr:rowOff>117231</xdr:rowOff>
    </xdr:to>
    <xdr:pic>
      <xdr:nvPicPr>
        <xdr:cNvPr id="2" name="Picture 1">
          <a:extLst>
            <a:ext uri="{FF2B5EF4-FFF2-40B4-BE49-F238E27FC236}">
              <a16:creationId xmlns:a16="http://schemas.microsoft.com/office/drawing/2014/main" id="{03F20912-50D6-9C43-9F7A-BBC83FBD52E4}"/>
            </a:ext>
          </a:extLst>
        </xdr:cNvPr>
        <xdr:cNvPicPr>
          <a:picLocks noChangeAspect="1"/>
        </xdr:cNvPicPr>
      </xdr:nvPicPr>
      <xdr:blipFill>
        <a:blip xmlns:r="http://schemas.openxmlformats.org/officeDocument/2006/relationships" r:embed="rId1"/>
        <a:stretch>
          <a:fillRect/>
        </a:stretch>
      </xdr:blipFill>
      <xdr:spPr>
        <a:xfrm>
          <a:off x="859693" y="2393461"/>
          <a:ext cx="2913115" cy="2686539"/>
        </a:xfrm>
        <a:prstGeom prst="rect">
          <a:avLst/>
        </a:prstGeom>
      </xdr:spPr>
    </xdr:pic>
    <xdr:clientData/>
  </xdr:twoCellAnchor>
  <xdr:twoCellAnchor editAs="oneCell">
    <xdr:from>
      <xdr:col>5</xdr:col>
      <xdr:colOff>48845</xdr:colOff>
      <xdr:row>11</xdr:row>
      <xdr:rowOff>39077</xdr:rowOff>
    </xdr:from>
    <xdr:to>
      <xdr:col>8</xdr:col>
      <xdr:colOff>555070</xdr:colOff>
      <xdr:row>24</xdr:row>
      <xdr:rowOff>58616</xdr:rowOff>
    </xdr:to>
    <xdr:pic>
      <xdr:nvPicPr>
        <xdr:cNvPr id="3" name="Picture 2">
          <a:extLst>
            <a:ext uri="{FF2B5EF4-FFF2-40B4-BE49-F238E27FC236}">
              <a16:creationId xmlns:a16="http://schemas.microsoft.com/office/drawing/2014/main" id="{81BB6DC9-B330-B24D-8FCD-9EC2416CACAA}"/>
            </a:ext>
          </a:extLst>
        </xdr:cNvPr>
        <xdr:cNvPicPr>
          <a:picLocks noChangeAspect="1"/>
        </xdr:cNvPicPr>
      </xdr:nvPicPr>
      <xdr:blipFill>
        <a:blip xmlns:r="http://schemas.openxmlformats.org/officeDocument/2006/relationships" r:embed="rId2"/>
        <a:stretch>
          <a:fillRect/>
        </a:stretch>
      </xdr:blipFill>
      <xdr:spPr>
        <a:xfrm>
          <a:off x="4200768" y="2334846"/>
          <a:ext cx="2997378" cy="26865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11</xdr:col>
      <xdr:colOff>317500</xdr:colOff>
      <xdr:row>9</xdr:row>
      <xdr:rowOff>38100</xdr:rowOff>
    </xdr:from>
    <xdr:to>
      <xdr:col>14</xdr:col>
      <xdr:colOff>232833</xdr:colOff>
      <xdr:row>10</xdr:row>
      <xdr:rowOff>104141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F1E1C8E-464C-EC42-A37A-D9624D3FE063}"/>
                </a:ext>
              </a:extLst>
            </xdr:cNvPr>
            <xdr:cNvSpPr txBox="1"/>
          </xdr:nvSpPr>
          <xdr:spPr>
            <a:xfrm>
              <a:off x="8978900" y="1701800"/>
              <a:ext cx="2391833" cy="2819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1</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4F1E1C8E-464C-EC42-A37A-D9624D3FE063}"/>
                </a:ext>
              </a:extLst>
            </xdr:cNvPr>
            <xdr:cNvSpPr txBox="1"/>
          </xdr:nvSpPr>
          <xdr:spPr>
            <a:xfrm>
              <a:off x="8978900" y="1701800"/>
              <a:ext cx="2391833" cy="2819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𝜇_(1,𝑑)</a:t>
              </a:r>
              <a:r>
                <a:rPr lang="en-US" sz="1100" b="0" i="0">
                  <a:latin typeface="Cambria Math" panose="02040503050406030204" pitchFamily="18" charset="0"/>
                </a:rPr>
                <a:t>=log⁡(〖𝑃𝑟𝑒𝑚𝑖𝑢𝑚〗_1 )+𝑙𝑜𝑔𝑒𝑙𝑟+</a:t>
              </a:r>
              <a:r>
                <a:rPr lang="en-US" sz="1100" b="0" i="0">
                  <a:latin typeface="Cambria Math" panose="02040503050406030204" pitchFamily="18" charset="0"/>
                  <a:ea typeface="Cambria Math" panose="02040503050406030204" pitchFamily="18" charset="0"/>
                </a:rPr>
                <a:t>𝛽_𝑑</a:t>
              </a:r>
              <a:endParaRPr lang="en-US" sz="1100"/>
            </a:p>
          </xdr:txBody>
        </xdr:sp>
      </mc:Fallback>
    </mc:AlternateContent>
    <xdr:clientData/>
  </xdr:twoCellAnchor>
  <xdr:twoCellAnchor>
    <xdr:from>
      <xdr:col>11</xdr:col>
      <xdr:colOff>404285</xdr:colOff>
      <xdr:row>13</xdr:row>
      <xdr:rowOff>63501</xdr:rowOff>
    </xdr:from>
    <xdr:to>
      <xdr:col>13</xdr:col>
      <xdr:colOff>499019</xdr:colOff>
      <xdr:row>14</xdr:row>
      <xdr:rowOff>131012</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F418EE0-0BBE-9F44-BDB9-E5B58759895B}"/>
                </a:ext>
              </a:extLst>
            </xdr:cNvPr>
            <xdr:cNvSpPr txBox="1"/>
          </xdr:nvSpPr>
          <xdr:spPr>
            <a:xfrm>
              <a:off x="9065685" y="2565401"/>
              <a:ext cx="1745734" cy="2707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𝑙𝑜𝑔𝑛𝑜𝑟𝑚𝑎𝑙</m:t>
                    </m:r>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 </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Sub>
                      </m:e>
                    </m:d>
                  </m:oMath>
                </m:oMathPara>
              </a14:m>
              <a:endParaRPr lang="en-US" sz="1100"/>
            </a:p>
          </xdr:txBody>
        </xdr:sp>
      </mc:Choice>
      <mc:Fallback xmlns="">
        <xdr:sp macro="" textlink="">
          <xdr:nvSpPr>
            <xdr:cNvPr id="4" name="TextBox 3">
              <a:extLst>
                <a:ext uri="{FF2B5EF4-FFF2-40B4-BE49-F238E27FC236}">
                  <a16:creationId xmlns:a16="http://schemas.microsoft.com/office/drawing/2014/main" id="{7F418EE0-0BBE-9F44-BDB9-E5B58759895B}"/>
                </a:ext>
              </a:extLst>
            </xdr:cNvPr>
            <xdr:cNvSpPr txBox="1"/>
          </xdr:nvSpPr>
          <xdr:spPr>
            <a:xfrm>
              <a:off x="9065685" y="2565401"/>
              <a:ext cx="1745734" cy="2707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𝐶_(𝑤,𝑑)~𝑙𝑜𝑔𝑛𝑜𝑟𝑚𝑎𝑙(𝜇_(𝑤,𝑑), 𝜎_𝑑 )</a:t>
              </a:r>
              <a:endParaRPr lang="en-US" sz="1100"/>
            </a:p>
          </xdr:txBody>
        </xdr:sp>
      </mc:Fallback>
    </mc:AlternateContent>
    <xdr:clientData/>
  </xdr:twoCellAnchor>
  <xdr:twoCellAnchor>
    <xdr:from>
      <xdr:col>11</xdr:col>
      <xdr:colOff>353483</xdr:colOff>
      <xdr:row>11</xdr:row>
      <xdr:rowOff>25400</xdr:rowOff>
    </xdr:from>
    <xdr:to>
      <xdr:col>16</xdr:col>
      <xdr:colOff>596900</xdr:colOff>
      <xdr:row>12</xdr:row>
      <xdr:rowOff>105611</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0DECC7D-EB27-7440-88CF-B0A15D96F728}"/>
                </a:ext>
              </a:extLst>
            </xdr:cNvPr>
            <xdr:cNvSpPr txBox="1"/>
          </xdr:nvSpPr>
          <xdr:spPr>
            <a:xfrm>
              <a:off x="9014883" y="21209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r>
                      <a:rPr lang="en-US" sz="1100" b="0" i="0">
                        <a:latin typeface="Cambria Math" panose="02040503050406030204" pitchFamily="18" charset="0"/>
                        <a:ea typeface="Cambria Math" panose="02040503050406030204" pitchFamily="18" charset="0"/>
                      </a:rPr>
                      <m:t>+</m:t>
                    </m:r>
                    <m:r>
                      <a:rPr lang="el-GR" sz="1100" b="0" i="1">
                        <a:latin typeface="Cambria Math" panose="02040503050406030204" pitchFamily="18" charset="0"/>
                        <a:ea typeface="Cambria Math" panose="02040503050406030204" pitchFamily="18" charset="0"/>
                      </a:rPr>
                      <m:t>𝜌</m:t>
                    </m:r>
                    <m:d>
                      <m:dPr>
                        <m:ctrlPr>
                          <a:rPr lang="en-US" sz="1100" b="0" i="1">
                            <a:latin typeface="Cambria Math" panose="02040503050406030204" pitchFamily="18" charset="0"/>
                            <a:ea typeface="Cambria Math" panose="02040503050406030204" pitchFamily="18" charset="0"/>
                          </a:rPr>
                        </m:ctrlPr>
                      </m:dPr>
                      <m:e>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func>
                      </m:e>
                    </m:d>
                  </m:oMath>
                </m:oMathPara>
              </a14:m>
              <a:endParaRPr lang="en-US" sz="1100"/>
            </a:p>
          </xdr:txBody>
        </xdr:sp>
      </mc:Choice>
      <mc:Fallback xmlns="">
        <xdr:sp macro="" textlink="">
          <xdr:nvSpPr>
            <xdr:cNvPr id="5" name="TextBox 4">
              <a:extLst>
                <a:ext uri="{FF2B5EF4-FFF2-40B4-BE49-F238E27FC236}">
                  <a16:creationId xmlns:a16="http://schemas.microsoft.com/office/drawing/2014/main" id="{D0DECC7D-EB27-7440-88CF-B0A15D96F728}"/>
                </a:ext>
              </a:extLst>
            </xdr:cNvPr>
            <xdr:cNvSpPr txBox="1"/>
          </xdr:nvSpPr>
          <xdr:spPr>
            <a:xfrm>
              <a:off x="9014883" y="21209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)+𝑙𝑜𝑔𝑒𝑙𝑟+𝑎_𝑤+</a:t>
              </a:r>
              <a:r>
                <a:rPr lang="en-US" sz="1100" b="0" i="0">
                  <a:latin typeface="Cambria Math" panose="02040503050406030204" pitchFamily="18" charset="0"/>
                  <a:ea typeface="Cambria Math" panose="02040503050406030204" pitchFamily="18" charset="0"/>
                </a:rPr>
                <a:t>𝛽_𝑑+</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(log⁡〖(𝐶_(𝑤−1,𝑑) )−𝜇_(𝑤−1,𝑑) 〗 )</a:t>
              </a:r>
              <a:endParaRPr lang="en-US" sz="1100"/>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292100</xdr:colOff>
      <xdr:row>5</xdr:row>
      <xdr:rowOff>127000</xdr:rowOff>
    </xdr:from>
    <xdr:to>
      <xdr:col>14</xdr:col>
      <xdr:colOff>702733</xdr:colOff>
      <xdr:row>6</xdr:row>
      <xdr:rowOff>193041</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B8FBDEE-A685-A542-A098-A46F101CD5FC}"/>
                </a:ext>
              </a:extLst>
            </xdr:cNvPr>
            <xdr:cNvSpPr txBox="1"/>
          </xdr:nvSpPr>
          <xdr:spPr>
            <a:xfrm>
              <a:off x="9944100" y="1168400"/>
              <a:ext cx="2391833" cy="2692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1</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3B8FBDEE-A685-A542-A098-A46F101CD5FC}"/>
                </a:ext>
              </a:extLst>
            </xdr:cNvPr>
            <xdr:cNvSpPr txBox="1"/>
          </xdr:nvSpPr>
          <xdr:spPr>
            <a:xfrm>
              <a:off x="9944100" y="1168400"/>
              <a:ext cx="2391833" cy="2692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𝜇_(1,𝑑)</a:t>
              </a:r>
              <a:r>
                <a:rPr lang="en-US" sz="1100" b="0" i="0">
                  <a:latin typeface="Cambria Math" panose="02040503050406030204" pitchFamily="18" charset="0"/>
                </a:rPr>
                <a:t>=log⁡(〖𝑃𝑟𝑒𝑚𝑖𝑢𝑚〗_1 )+𝑙𝑜𝑔𝑒𝑙𝑟+</a:t>
              </a:r>
              <a:r>
                <a:rPr lang="en-US" sz="1100" b="0" i="0">
                  <a:latin typeface="Cambria Math" panose="02040503050406030204" pitchFamily="18" charset="0"/>
                  <a:ea typeface="Cambria Math" panose="02040503050406030204" pitchFamily="18" charset="0"/>
                </a:rPr>
                <a:t>𝛽_𝑑</a:t>
              </a:r>
              <a:endParaRPr lang="en-US" sz="1100"/>
            </a:p>
          </xdr:txBody>
        </xdr:sp>
      </mc:Fallback>
    </mc:AlternateContent>
    <xdr:clientData/>
  </xdr:twoCellAnchor>
  <xdr:twoCellAnchor>
    <xdr:from>
      <xdr:col>12</xdr:col>
      <xdr:colOff>304800</xdr:colOff>
      <xdr:row>11</xdr:row>
      <xdr:rowOff>152400</xdr:rowOff>
    </xdr:from>
    <xdr:to>
      <xdr:col>17</xdr:col>
      <xdr:colOff>218017</xdr:colOff>
      <xdr:row>13</xdr:row>
      <xdr:rowOff>29411</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A98049B-3814-454F-BAAD-7FB24F6C75EA}"/>
                </a:ext>
              </a:extLst>
            </xdr:cNvPr>
            <xdr:cNvSpPr txBox="1"/>
          </xdr:nvSpPr>
          <xdr:spPr>
            <a:xfrm>
              <a:off x="9956800" y="24130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𝑎</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𝛽</m:t>
                        </m:r>
                      </m:e>
                      <m:sub>
                        <m:r>
                          <a:rPr lang="en-US" sz="1100" b="0" i="1">
                            <a:latin typeface="Cambria Math" panose="02040503050406030204" pitchFamily="18" charset="0"/>
                            <a:ea typeface="Cambria Math" panose="02040503050406030204" pitchFamily="18" charset="0"/>
                          </a:rPr>
                          <m:t>𝑑</m:t>
                        </m:r>
                      </m:sub>
                    </m:sSub>
                    <m:r>
                      <a:rPr lang="en-US" sz="1100" b="0" i="0">
                        <a:latin typeface="Cambria Math" panose="02040503050406030204" pitchFamily="18" charset="0"/>
                        <a:ea typeface="Cambria Math" panose="02040503050406030204" pitchFamily="18" charset="0"/>
                      </a:rPr>
                      <m:t>+</m:t>
                    </m:r>
                    <m:r>
                      <a:rPr lang="el-GR" sz="1100" b="0" i="1">
                        <a:latin typeface="Cambria Math" panose="02040503050406030204" pitchFamily="18" charset="0"/>
                        <a:ea typeface="Cambria Math" panose="02040503050406030204" pitchFamily="18" charset="0"/>
                      </a:rPr>
                      <m:t>𝜌</m:t>
                    </m:r>
                    <m:d>
                      <m:dPr>
                        <m:ctrlPr>
                          <a:rPr lang="en-US" sz="1100" b="0" i="1">
                            <a:latin typeface="Cambria Math" panose="02040503050406030204" pitchFamily="18" charset="0"/>
                            <a:ea typeface="Cambria Math" panose="02040503050406030204" pitchFamily="18" charset="0"/>
                          </a:rPr>
                        </m:ctrlPr>
                      </m:dPr>
                      <m:e>
                        <m:func>
                          <m:funcPr>
                            <m:ctrlPr>
                              <a:rPr lang="en-US" sz="1100" b="0" i="0">
                                <a:latin typeface="Cambria Math" panose="02040503050406030204" pitchFamily="18" charset="0"/>
                                <a:ea typeface="Cambria Math" panose="02040503050406030204" pitchFamily="18" charset="0"/>
                              </a:rPr>
                            </m:ctrlPr>
                          </m:funcPr>
                          <m:fName>
                            <m:r>
                              <m:rPr>
                                <m:sty m:val="p"/>
                              </m:rPr>
                              <a:rPr lang="en-US" sz="1100" b="0" i="0">
                                <a:latin typeface="Cambria Math" panose="02040503050406030204" pitchFamily="18" charset="0"/>
                                <a:ea typeface="Cambria Math" panose="02040503050406030204" pitchFamily="18" charset="0"/>
                              </a:rPr>
                              <m:t>log</m:t>
                            </m:r>
                          </m:fName>
                          <m:e>
                            <m:d>
                              <m:dPr>
                                <m:ctrlPr>
                                  <a:rPr lang="en-US" sz="1100" b="0" i="1">
                                    <a:latin typeface="Cambria Math" panose="02040503050406030204" pitchFamily="18" charset="0"/>
                                    <a:ea typeface="Cambria Math" panose="02040503050406030204" pitchFamily="18" charset="0"/>
                                  </a:rPr>
                                </m:ctrlPr>
                              </m:dPr>
                              <m:e>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𝐶</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𝑑</m:t>
                                </m:r>
                              </m:sub>
                            </m:sSub>
                          </m:e>
                        </m:func>
                      </m:e>
                    </m:d>
                  </m:oMath>
                </m:oMathPara>
              </a14:m>
              <a:endParaRPr lang="en-US" sz="1100"/>
            </a:p>
          </xdr:txBody>
        </xdr:sp>
      </mc:Choice>
      <mc:Fallback xmlns="">
        <xdr:sp macro="" textlink="">
          <xdr:nvSpPr>
            <xdr:cNvPr id="4" name="TextBox 3">
              <a:extLst>
                <a:ext uri="{FF2B5EF4-FFF2-40B4-BE49-F238E27FC236}">
                  <a16:creationId xmlns:a16="http://schemas.microsoft.com/office/drawing/2014/main" id="{EA98049B-3814-454F-BAAD-7FB24F6C75EA}"/>
                </a:ext>
              </a:extLst>
            </xdr:cNvPr>
            <xdr:cNvSpPr txBox="1"/>
          </xdr:nvSpPr>
          <xdr:spPr>
            <a:xfrm>
              <a:off x="9956800" y="2413000"/>
              <a:ext cx="4370917" cy="28341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)+𝑙𝑜𝑔𝑒𝑙𝑟+𝑎_𝑤+</a:t>
              </a:r>
              <a:r>
                <a:rPr lang="en-US" sz="1100" b="0" i="0">
                  <a:latin typeface="Cambria Math" panose="02040503050406030204" pitchFamily="18" charset="0"/>
                  <a:ea typeface="Cambria Math" panose="02040503050406030204" pitchFamily="18" charset="0"/>
                </a:rPr>
                <a:t>𝛽_𝑑+</a:t>
              </a:r>
              <a:r>
                <a:rPr lang="el-GR" sz="1100" b="0" i="0">
                  <a:latin typeface="Cambria Math" panose="02040503050406030204" pitchFamily="18" charset="0"/>
                  <a:ea typeface="Cambria Math" panose="02040503050406030204" pitchFamily="18" charset="0"/>
                </a:rPr>
                <a:t>𝜌</a:t>
              </a:r>
              <a:r>
                <a:rPr lang="en-US" sz="1100" b="0" i="0">
                  <a:latin typeface="Cambria Math" panose="02040503050406030204" pitchFamily="18" charset="0"/>
                  <a:ea typeface="Cambria Math" panose="02040503050406030204" pitchFamily="18" charset="0"/>
                </a:rPr>
                <a:t>(log⁡〖(𝐶_(𝑤−1,𝑑) )−𝜇_(𝑤−1,𝑑) 〗 )</a:t>
              </a:r>
              <a:endParaRPr lang="en-US" sz="1100"/>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12</xdr:col>
      <xdr:colOff>273048</xdr:colOff>
      <xdr:row>8</xdr:row>
      <xdr:rowOff>82550</xdr:rowOff>
    </xdr:from>
    <xdr:to>
      <xdr:col>18</xdr:col>
      <xdr:colOff>114300</xdr:colOff>
      <xdr:row>9</xdr:row>
      <xdr:rowOff>171738</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B4D20B3-81FC-054A-801C-C5A7FA89F229}"/>
                </a:ext>
              </a:extLst>
            </xdr:cNvPr>
            <xdr:cNvSpPr txBox="1"/>
          </xdr:nvSpPr>
          <xdr:spPr>
            <a:xfrm>
              <a:off x="9721848" y="1543050"/>
              <a:ext cx="4794252" cy="29238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Sub>
                      </m:e>
                    </m:sPre>
                    <m:r>
                      <a:rPr lang="en-US" sz="1100" b="0" i="1">
                        <a:solidFill>
                          <a:schemeClr val="tx1"/>
                        </a:solidFill>
                        <a:latin typeface="Cambria Math" panose="02040503050406030204" pitchFamily="18" charset="0"/>
                      </a:rPr>
                      <m:t>=</m:t>
                    </m:r>
                    <m:func>
                      <m:funcPr>
                        <m:ctrlPr>
                          <a:rPr lang="en-US" sz="1100" b="0" i="0">
                            <a:solidFill>
                              <a:schemeClr val="tx1"/>
                            </a:solidFill>
                            <a:latin typeface="Cambria Math" panose="02040503050406030204" pitchFamily="18" charset="0"/>
                          </a:rPr>
                        </m:ctrlPr>
                      </m:funcPr>
                      <m:fName>
                        <m:r>
                          <m:rPr>
                            <m:sty m:val="p"/>
                          </m:rPr>
                          <a:rPr lang="en-US" sz="1100" b="0" i="0">
                            <a:solidFill>
                              <a:schemeClr val="tx1"/>
                            </a:solidFill>
                            <a:latin typeface="Cambria Math" panose="02040503050406030204" pitchFamily="18" charset="0"/>
                          </a:rPr>
                          <m:t>log</m:t>
                        </m:r>
                      </m:fName>
                      <m:e>
                        <m:d>
                          <m:dPr>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𝑃𝑟𝑒𝑚𝑖𝑢𝑚</m:t>
                                </m:r>
                              </m:e>
                              <m:sub>
                                <m:r>
                                  <a:rPr lang="en-US" sz="1100" b="0" i="1">
                                    <a:solidFill>
                                      <a:schemeClr val="tx1"/>
                                    </a:solidFill>
                                    <a:latin typeface="Cambria Math" panose="02040503050406030204" pitchFamily="18" charset="0"/>
                                  </a:rPr>
                                  <m:t>𝑤</m:t>
                                </m:r>
                              </m:sub>
                            </m:sSub>
                          </m:e>
                        </m:d>
                      </m:e>
                    </m:func>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𝑙𝑜𝑔𝑒𝑙𝑟</m:t>
                    </m:r>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𝑎</m:t>
                        </m:r>
                      </m:e>
                      <m:sub>
                        <m:r>
                          <a:rPr lang="en-US" sz="1100" b="0" i="1">
                            <a:solidFill>
                              <a:schemeClr val="tx1"/>
                            </a:solidFill>
                            <a:latin typeface="Cambria Math" panose="02040503050406030204" pitchFamily="18" charset="0"/>
                          </a:rPr>
                          <m:t>𝑤</m:t>
                        </m:r>
                      </m:sub>
                    </m:sSub>
                    <m:r>
                      <a:rPr lang="en-US" sz="1100" b="0" i="1">
                        <a:solidFill>
                          <a:schemeClr val="tx1"/>
                        </a:solidFill>
                        <a:latin typeface="Cambria Math" panose="02040503050406030204" pitchFamily="18" charset="0"/>
                      </a:rPr>
                      <m:t>+</m:t>
                    </m:r>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𝛽</m:t>
                            </m:r>
                          </m:e>
                          <m:sub>
                            <m:r>
                              <a:rPr lang="en-US" sz="1100" b="0" i="1">
                                <a:solidFill>
                                  <a:schemeClr val="tx1"/>
                                </a:solidFill>
                                <a:latin typeface="Cambria Math" panose="02040503050406030204" pitchFamily="18" charset="0"/>
                                <a:ea typeface="Cambria Math" panose="02040503050406030204" pitchFamily="18" charset="0"/>
                              </a:rPr>
                              <m:t>𝑑</m:t>
                            </m:r>
                          </m:sub>
                        </m:sSub>
                      </m:e>
                    </m:sPre>
                    <m:r>
                      <a:rPr lang="en-US" sz="1100" b="0" i="0">
                        <a:solidFill>
                          <a:schemeClr val="tx1"/>
                        </a:solidFill>
                        <a:latin typeface="Cambria Math" panose="02040503050406030204" pitchFamily="18" charset="0"/>
                        <a:ea typeface="Cambria Math" panose="02040503050406030204" pitchFamily="18" charset="0"/>
                      </a:rPr>
                      <m:t>+</m:t>
                    </m:r>
                    <m:r>
                      <a:rPr lang="el-GR" sz="1100" b="0" i="1">
                        <a:solidFill>
                          <a:schemeClr val="tx1"/>
                        </a:solidFill>
                        <a:latin typeface="Cambria Math" panose="02040503050406030204" pitchFamily="18" charset="0"/>
                        <a:ea typeface="Cambria Math" panose="02040503050406030204" pitchFamily="18" charset="0"/>
                      </a:rPr>
                      <m:t>𝜌</m:t>
                    </m:r>
                    <m:d>
                      <m:dPr>
                        <m:ctrlPr>
                          <a:rPr lang="en-US" sz="1100" b="0" i="1">
                            <a:solidFill>
                              <a:schemeClr val="tx1"/>
                            </a:solidFill>
                            <a:latin typeface="Cambria Math" panose="02040503050406030204" pitchFamily="18" charset="0"/>
                            <a:ea typeface="Cambria Math" panose="02040503050406030204" pitchFamily="18" charset="0"/>
                          </a:rPr>
                        </m:ctrlPr>
                      </m:dPr>
                      <m:e>
                        <m:func>
                          <m:funcPr>
                            <m:ctrlPr>
                              <a:rPr lang="en-US" sz="1100" b="0" i="0">
                                <a:solidFill>
                                  <a:schemeClr val="tx1"/>
                                </a:solidFill>
                                <a:latin typeface="Cambria Math" panose="02040503050406030204" pitchFamily="18" charset="0"/>
                                <a:ea typeface="Cambria Math" panose="02040503050406030204" pitchFamily="18" charset="0"/>
                              </a:rPr>
                            </m:ctrlPr>
                          </m:funcPr>
                          <m:fName>
                            <m:r>
                              <m:rPr>
                                <m:sty m:val="p"/>
                              </m:rPr>
                              <a:rPr lang="en-US" sz="1100" b="0" i="0">
                                <a:solidFill>
                                  <a:schemeClr val="tx1"/>
                                </a:solidFill>
                                <a:latin typeface="Cambria Math" panose="02040503050406030204" pitchFamily="18" charset="0"/>
                                <a:ea typeface="Cambria Math" panose="02040503050406030204" pitchFamily="18" charset="0"/>
                              </a:rPr>
                              <m:t>log</m:t>
                            </m:r>
                          </m:fName>
                          <m:e>
                            <m:d>
                              <m:dPr>
                                <m:ctrlPr>
                                  <a:rPr lang="en-US" sz="1100" b="0" i="1">
                                    <a:solidFill>
                                      <a:schemeClr val="tx1"/>
                                    </a:solidFill>
                                    <a:latin typeface="Cambria Math" panose="02040503050406030204" pitchFamily="18" charset="0"/>
                                    <a:ea typeface="Cambria Math" panose="02040503050406030204" pitchFamily="18" charset="0"/>
                                  </a:rPr>
                                </m:ctrlPr>
                              </m:dPr>
                              <m:e>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𝐶</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−1,</m:t>
                                        </m:r>
                                        <m:r>
                                          <a:rPr lang="en-US" sz="1100" b="0" i="1">
                                            <a:solidFill>
                                              <a:schemeClr val="tx1"/>
                                            </a:solidFill>
                                            <a:latin typeface="Cambria Math" panose="02040503050406030204" pitchFamily="18" charset="0"/>
                                            <a:ea typeface="Cambria Math" panose="02040503050406030204" pitchFamily="18" charset="0"/>
                                          </a:rPr>
                                          <m:t>𝑑</m:t>
                                        </m:r>
                                      </m:sub>
                                    </m:sSub>
                                  </m:e>
                                </m:sPre>
                              </m:e>
                            </m:d>
                            <m:r>
                              <a:rPr lang="en-US" sz="1100" b="0" i="1">
                                <a:solidFill>
                                  <a:schemeClr val="tx1"/>
                                </a:solidFill>
                                <a:latin typeface="Cambria Math" panose="02040503050406030204" pitchFamily="18" charset="0"/>
                                <a:ea typeface="Cambria Math" panose="02040503050406030204" pitchFamily="18" charset="0"/>
                              </a:rPr>
                              <m:t>−</m:t>
                            </m:r>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−1,</m:t>
                                    </m:r>
                                    <m:r>
                                      <a:rPr lang="en-US" sz="1100" b="0" i="1">
                                        <a:solidFill>
                                          <a:schemeClr val="tx1"/>
                                        </a:solidFill>
                                        <a:latin typeface="Cambria Math" panose="02040503050406030204" pitchFamily="18" charset="0"/>
                                        <a:ea typeface="Cambria Math" panose="02040503050406030204" pitchFamily="18" charset="0"/>
                                      </a:rPr>
                                      <m:t>𝑑</m:t>
                                    </m:r>
                                  </m:sub>
                                </m:sSub>
                              </m:e>
                            </m:sPre>
                          </m:e>
                        </m:func>
                      </m:e>
                    </m:d>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BB4D20B3-81FC-054A-801C-C5A7FA89F229}"/>
                </a:ext>
              </a:extLst>
            </xdr:cNvPr>
            <xdr:cNvSpPr txBox="1"/>
          </xdr:nvSpPr>
          <xdr:spPr>
            <a:xfrm>
              <a:off x="9721848" y="1543050"/>
              <a:ext cx="4794252" cy="292388"/>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solidFill>
                    <a:schemeClr val="tx1"/>
                  </a:solidFill>
                  <a:latin typeface="Cambria Math" panose="02040503050406030204" pitchFamily="18" charset="0"/>
                  <a:ea typeface="Cambria Math" panose="02040503050406030204" pitchFamily="18" charset="0"/>
                </a:rPr>
                <a:t>(_𝐼^)𝜇_(𝑤,𝑑) </a:t>
              </a:r>
              <a:r>
                <a:rPr lang="en-US" sz="1100" b="0" i="0">
                  <a:solidFill>
                    <a:schemeClr val="tx1"/>
                  </a:solidFill>
                  <a:latin typeface="Cambria Math" panose="02040503050406030204" pitchFamily="18" charset="0"/>
                </a:rPr>
                <a:t>=log⁡(〖𝑃𝑟𝑒𝑚𝑖𝑢𝑚〗_𝑤 )+𝑙𝑜𝑔𝑒𝑙𝑟+𝑎_𝑤+</a:t>
              </a:r>
              <a:r>
                <a:rPr lang="en-US" sz="1100" b="0" i="0">
                  <a:solidFill>
                    <a:schemeClr val="tx1"/>
                  </a:solidFill>
                  <a:latin typeface="Cambria Math" panose="02040503050406030204" pitchFamily="18" charset="0"/>
                  <a:ea typeface="Cambria Math" panose="02040503050406030204" pitchFamily="18" charset="0"/>
                </a:rPr>
                <a:t>(_𝐼^)𝛽_𝑑 +</a:t>
              </a:r>
              <a:r>
                <a:rPr lang="el-GR" sz="1100" b="0" i="0">
                  <a:solidFill>
                    <a:schemeClr val="tx1"/>
                  </a:solidFill>
                  <a:latin typeface="Cambria Math" panose="02040503050406030204" pitchFamily="18" charset="0"/>
                  <a:ea typeface="Cambria Math" panose="02040503050406030204" pitchFamily="18" charset="0"/>
                </a:rPr>
                <a:t>𝜌</a:t>
              </a:r>
              <a:r>
                <a:rPr lang="en-US" sz="1100" b="0" i="0">
                  <a:solidFill>
                    <a:schemeClr val="tx1"/>
                  </a:solidFill>
                  <a:latin typeface="Cambria Math" panose="02040503050406030204" pitchFamily="18" charset="0"/>
                  <a:ea typeface="Cambria Math" panose="02040503050406030204" pitchFamily="18" charset="0"/>
                </a:rPr>
                <a:t>(log⁡〖((_𝐼^)𝐶_(𝑤−1,𝑑)  )−(_𝐼^)𝜇_(𝑤−1,𝑑)  〗 )</a:t>
              </a:r>
              <a:endParaRPr lang="en-US" sz="1100">
                <a:solidFill>
                  <a:schemeClr val="tx1"/>
                </a:solidFill>
              </a:endParaRPr>
            </a:p>
          </xdr:txBody>
        </xdr:sp>
      </mc:Fallback>
    </mc:AlternateContent>
    <xdr:clientData/>
  </xdr:twoCellAnchor>
  <xdr:twoCellAnchor>
    <xdr:from>
      <xdr:col>12</xdr:col>
      <xdr:colOff>241300</xdr:colOff>
      <xdr:row>6</xdr:row>
      <xdr:rowOff>12700</xdr:rowOff>
    </xdr:from>
    <xdr:to>
      <xdr:col>15</xdr:col>
      <xdr:colOff>368300</xdr:colOff>
      <xdr:row>7</xdr:row>
      <xdr:rowOff>99579</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8332C10-4009-BA48-8DAD-5E41015780E1}"/>
                </a:ext>
              </a:extLst>
            </xdr:cNvPr>
            <xdr:cNvSpPr txBox="1"/>
          </xdr:nvSpPr>
          <xdr:spPr>
            <a:xfrm>
              <a:off x="9690100" y="1066800"/>
              <a:ext cx="2603500" cy="29007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𝜇</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,1</m:t>
                            </m:r>
                          </m:sub>
                        </m:sSub>
                      </m:e>
                    </m:sPre>
                    <m:r>
                      <a:rPr lang="en-US" sz="1100" b="0" i="1">
                        <a:solidFill>
                          <a:schemeClr val="tx1"/>
                        </a:solidFill>
                        <a:latin typeface="Cambria Math" panose="02040503050406030204" pitchFamily="18" charset="0"/>
                      </a:rPr>
                      <m:t>=</m:t>
                    </m:r>
                    <m:func>
                      <m:funcPr>
                        <m:ctrlPr>
                          <a:rPr lang="en-US" sz="1100" b="0" i="0">
                            <a:solidFill>
                              <a:schemeClr val="tx1"/>
                            </a:solidFill>
                            <a:latin typeface="Cambria Math" panose="02040503050406030204" pitchFamily="18" charset="0"/>
                          </a:rPr>
                        </m:ctrlPr>
                      </m:funcPr>
                      <m:fName>
                        <m:r>
                          <m:rPr>
                            <m:sty m:val="p"/>
                          </m:rPr>
                          <a:rPr lang="en-US" sz="1100" b="0" i="0">
                            <a:solidFill>
                              <a:schemeClr val="tx1"/>
                            </a:solidFill>
                            <a:latin typeface="Cambria Math" panose="02040503050406030204" pitchFamily="18" charset="0"/>
                          </a:rPr>
                          <m:t>log</m:t>
                        </m:r>
                      </m:fName>
                      <m:e>
                        <m:d>
                          <m:dPr>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𝑃𝑟𝑒𝑚𝑖𝑢𝑚</m:t>
                                </m:r>
                              </m:e>
                              <m:sub>
                                <m:r>
                                  <a:rPr lang="en-US" sz="1100" b="0" i="1">
                                    <a:solidFill>
                                      <a:schemeClr val="tx1"/>
                                    </a:solidFill>
                                    <a:latin typeface="Cambria Math" panose="02040503050406030204" pitchFamily="18" charset="0"/>
                                  </a:rPr>
                                  <m:t>𝑤</m:t>
                                </m:r>
                              </m:sub>
                            </m:sSub>
                          </m:e>
                        </m:d>
                      </m:e>
                    </m:func>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𝑙𝑜𝑔𝑒𝑙𝑟</m:t>
                    </m:r>
                    <m:r>
                      <a:rPr lang="en-US" sz="1100" b="0" i="1">
                        <a:solidFill>
                          <a:schemeClr val="tx1"/>
                        </a:solidFill>
                        <a:latin typeface="Cambria Math" panose="02040503050406030204" pitchFamily="18" charset="0"/>
                      </a:rPr>
                      <m:t>+</m:t>
                    </m:r>
                    <m:sPre>
                      <m:sPrePr>
                        <m:ctrlPr>
                          <a:rPr lang="en-US" sz="1100" b="0" i="1">
                            <a:solidFill>
                              <a:schemeClr val="tx1"/>
                            </a:solidFill>
                            <a:latin typeface="Cambria Math" panose="02040503050406030204" pitchFamily="18" charset="0"/>
                            <a:ea typeface="Cambria Math" panose="02040503050406030204" pitchFamily="18" charset="0"/>
                          </a:rPr>
                        </m:ctrlPr>
                      </m:sPrePr>
                      <m:sub>
                        <m:r>
                          <a:rPr lang="en-US" sz="1100" b="0" i="1">
                            <a:solidFill>
                              <a:schemeClr val="tx1"/>
                            </a:solidFill>
                            <a:latin typeface="Cambria Math" panose="02040503050406030204" pitchFamily="18" charset="0"/>
                            <a:ea typeface="Cambria Math" panose="02040503050406030204" pitchFamily="18" charset="0"/>
                          </a:rPr>
                          <m:t>𝐼</m:t>
                        </m:r>
                      </m:sub>
                      <m:sup/>
                      <m:e>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𝛽</m:t>
                            </m:r>
                          </m:e>
                          <m:sub>
                            <m:r>
                              <a:rPr lang="en-US" sz="1100" b="0" i="1">
                                <a:solidFill>
                                  <a:schemeClr val="tx1"/>
                                </a:solidFill>
                                <a:latin typeface="Cambria Math" panose="02040503050406030204" pitchFamily="18" charset="0"/>
                                <a:ea typeface="Cambria Math" panose="02040503050406030204" pitchFamily="18" charset="0"/>
                              </a:rPr>
                              <m:t>𝑑</m:t>
                            </m:r>
                          </m:sub>
                        </m:sSub>
                      </m:e>
                    </m:sPre>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C8332C10-4009-BA48-8DAD-5E41015780E1}"/>
                </a:ext>
              </a:extLst>
            </xdr:cNvPr>
            <xdr:cNvSpPr txBox="1"/>
          </xdr:nvSpPr>
          <xdr:spPr>
            <a:xfrm>
              <a:off x="9690100" y="1066800"/>
              <a:ext cx="2603500" cy="29007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solidFill>
                    <a:schemeClr val="tx1"/>
                  </a:solidFill>
                  <a:latin typeface="Cambria Math" panose="02040503050406030204" pitchFamily="18" charset="0"/>
                  <a:ea typeface="Cambria Math" panose="02040503050406030204" pitchFamily="18" charset="0"/>
                </a:rPr>
                <a:t>(_𝐼^)𝜇_(𝑤,1) </a:t>
              </a:r>
              <a:r>
                <a:rPr lang="en-US" sz="1100" b="0" i="0">
                  <a:solidFill>
                    <a:schemeClr val="tx1"/>
                  </a:solidFill>
                  <a:latin typeface="Cambria Math" panose="02040503050406030204" pitchFamily="18" charset="0"/>
                </a:rPr>
                <a:t>=log⁡(〖𝑃𝑟𝑒𝑚𝑖𝑢𝑚〗_𝑤 )+𝑙𝑜𝑔𝑒𝑙𝑟+</a:t>
              </a:r>
              <a:r>
                <a:rPr lang="en-US" sz="1100" b="0" i="0">
                  <a:solidFill>
                    <a:schemeClr val="tx1"/>
                  </a:solidFill>
                  <a:latin typeface="Cambria Math" panose="02040503050406030204" pitchFamily="18" charset="0"/>
                  <a:ea typeface="Cambria Math" panose="02040503050406030204" pitchFamily="18" charset="0"/>
                </a:rPr>
                <a:t>(_𝐼^)𝛽_𝑑 </a:t>
              </a:r>
              <a:endParaRPr lang="en-US" sz="1100">
                <a:solidFill>
                  <a:schemeClr val="tx1"/>
                </a:solidFill>
              </a:endParaRP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442384</xdr:colOff>
      <xdr:row>5</xdr:row>
      <xdr:rowOff>82551</xdr:rowOff>
    </xdr:from>
    <xdr:to>
      <xdr:col>17</xdr:col>
      <xdr:colOff>537130</xdr:colOff>
      <xdr:row>7</xdr:row>
      <xdr:rowOff>89854</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C6046CD-DCB0-3D4D-95A9-BFCD91EE7FD3}"/>
                </a:ext>
              </a:extLst>
            </xdr:cNvPr>
            <xdr:cNvSpPr txBox="1"/>
          </xdr:nvSpPr>
          <xdr:spPr>
            <a:xfrm>
              <a:off x="9891184" y="1136651"/>
              <a:ext cx="4222246" cy="41370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r>
                      <a:rPr lang="en-US" sz="1100" b="0" i="1">
                        <a:latin typeface="Cambria Math" panose="02040503050406030204" pitchFamily="18" charset="0"/>
                      </a:rPr>
                      <m:t>𝑃𝑟𝑒𝑑𝑖𝑐𝑡𝑒𝑑</m:t>
                    </m:r>
                    <m:r>
                      <a:rPr lang="en-US" sz="1100" b="0" i="1">
                        <a:latin typeface="Cambria Math" panose="02040503050406030204" pitchFamily="18" charset="0"/>
                      </a:rPr>
                      <m:t> </m:t>
                    </m:r>
                    <m:r>
                      <a:rPr lang="en-US" sz="1100" b="0" i="1">
                        <a:latin typeface="Cambria Math" panose="02040503050406030204" pitchFamily="18" charset="0"/>
                      </a:rPr>
                      <m:t>𝑃𝑒𝑟𝑐𝑒𝑛𝑡𝑖𝑙𝑒</m:t>
                    </m:r>
                    <m:r>
                      <a:rPr lang="en-US" sz="1100" b="0" i="1">
                        <a:latin typeface="Cambria Math" panose="02040503050406030204" pitchFamily="18" charset="0"/>
                      </a:rPr>
                      <m:t>=</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en-US" sz="1100" b="0" i="1">
                            <a:latin typeface="Cambria Math" panose="02040503050406030204" pitchFamily="18" charset="0"/>
                          </a:rPr>
                          <m:t>𝑆𝑖𝑚𝑢𝑙𝑎𝑡𝑒𝑑</m:t>
                        </m:r>
                        <m:r>
                          <a:rPr lang="en-US" sz="1100" b="0" i="1">
                            <a:latin typeface="Cambria Math" panose="02040503050406030204" pitchFamily="18" charset="0"/>
                          </a:rPr>
                          <m:t> </m:t>
                        </m:r>
                        <m:r>
                          <a:rPr lang="en-US" sz="1100" b="0" i="1">
                            <a:latin typeface="Cambria Math" panose="02040503050406030204" pitchFamily="18" charset="0"/>
                          </a:rPr>
                          <m:t>𝑂𝑢𝑡𝑐𝑜𝑚𝑒𝑠</m:t>
                        </m:r>
                        <m:r>
                          <a:rPr lang="en-US" sz="1100" b="0" i="1">
                            <a:latin typeface="Cambria Math" panose="02040503050406030204" pitchFamily="18" charset="0"/>
                          </a:rPr>
                          <m:t>≤</m:t>
                        </m:r>
                        <m:r>
                          <a:rPr lang="en-US" sz="1100" b="0" i="1">
                            <a:latin typeface="Cambria Math" panose="02040503050406030204" pitchFamily="18" charset="0"/>
                          </a:rPr>
                          <m:t>𝐴𝑐𝑡𝑢𝑎𝑙</m:t>
                        </m:r>
                        <m:r>
                          <a:rPr lang="en-US" sz="1100" b="0" i="1">
                            <a:latin typeface="Cambria Math" panose="02040503050406030204" pitchFamily="18" charset="0"/>
                          </a:rPr>
                          <m:t> </m:t>
                        </m:r>
                        <m:r>
                          <a:rPr lang="en-US" sz="1100" b="0" i="1">
                            <a:latin typeface="Cambria Math" panose="02040503050406030204" pitchFamily="18" charset="0"/>
                          </a:rPr>
                          <m:t>𝑂𝑢𝑡𝑐𝑜𝑚𝑒</m:t>
                        </m:r>
                      </m:num>
                      <m:den>
                        <m:r>
                          <a:rPr lang="en-US" sz="1100" b="0" i="1">
                            <a:latin typeface="Cambria Math" panose="02040503050406030204" pitchFamily="18" charset="0"/>
                          </a:rPr>
                          <m:t>𝑛</m:t>
                        </m:r>
                      </m:den>
                    </m:f>
                  </m:oMath>
                </m:oMathPara>
              </a14:m>
              <a:endParaRPr lang="en-US" sz="1100"/>
            </a:p>
          </xdr:txBody>
        </xdr:sp>
      </mc:Choice>
      <mc:Fallback xmlns="">
        <xdr:sp macro="" textlink="">
          <xdr:nvSpPr>
            <xdr:cNvPr id="2" name="TextBox 1">
              <a:extLst>
                <a:ext uri="{FF2B5EF4-FFF2-40B4-BE49-F238E27FC236}">
                  <a16:creationId xmlns:a16="http://schemas.microsoft.com/office/drawing/2014/main" id="{2C6046CD-DCB0-3D4D-95A9-BFCD91EE7FD3}"/>
                </a:ext>
              </a:extLst>
            </xdr:cNvPr>
            <xdr:cNvSpPr txBox="1"/>
          </xdr:nvSpPr>
          <xdr:spPr>
            <a:xfrm>
              <a:off x="9891184" y="1136651"/>
              <a:ext cx="4222246" cy="41370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𝑃𝑟𝑒𝑑𝑖𝑐𝑡𝑒𝑑 𝑃𝑒𝑟𝑐𝑒𝑛𝑡𝑖𝑙𝑒=(#𝑆𝑖𝑚𝑢𝑙𝑎𝑡𝑒𝑑 𝑂𝑢𝑡𝑐𝑜𝑚𝑒𝑠≤𝐴𝑐𝑡𝑢𝑎𝑙 𝑂𝑢𝑡𝑐𝑜𝑚𝑒)/𝑛</a:t>
              </a:r>
              <a:endParaRPr lang="en-US" sz="1100"/>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759884</xdr:colOff>
      <xdr:row>5</xdr:row>
      <xdr:rowOff>99484</xdr:rowOff>
    </xdr:from>
    <xdr:to>
      <xdr:col>18</xdr:col>
      <xdr:colOff>149262</xdr:colOff>
      <xdr:row>7</xdr:row>
      <xdr:rowOff>190080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73FB925-2077-534C-BA60-03DC04F97299}"/>
                </a:ext>
              </a:extLst>
            </xdr:cNvPr>
            <xdr:cNvSpPr txBox="1"/>
          </xdr:nvSpPr>
          <xdr:spPr>
            <a:xfrm>
              <a:off x="11859684" y="1153584"/>
              <a:ext cx="2691378" cy="496996"/>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𝑟𝑒𝑠𝑖𝑑𝑢𝑎𝑙</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𝑑𝑒𝑣</m:t>
                        </m:r>
                      </m:sub>
                      <m:sup>
                        <m:r>
                          <a:rPr lang="en-US" sz="1100" b="0" i="1">
                            <a:latin typeface="Cambria Math" panose="02040503050406030204" pitchFamily="18" charset="0"/>
                          </a:rPr>
                          <m:t>𝑠𝑖𝑚</m:t>
                        </m:r>
                      </m:sup>
                    </m:sSubSup>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𝐿𝑜𝑠𝑠</m:t>
                                    </m:r>
                                  </m:e>
                                  <m:sub>
                                    <m:r>
                                      <a:rPr lang="en-US" sz="1100" b="0" i="1">
                                        <a:latin typeface="Cambria Math" panose="02040503050406030204" pitchFamily="18" charset="0"/>
                                      </a:rPr>
                                      <m:t>𝐴𝑌</m:t>
                                    </m:r>
                                    <m:r>
                                      <a:rPr lang="en-US" sz="1100" b="0" i="1">
                                        <a:latin typeface="Cambria Math" panose="02040503050406030204" pitchFamily="18" charset="0"/>
                                      </a:rPr>
                                      <m:t>,</m:t>
                                    </m:r>
                                    <m:r>
                                      <a:rPr lang="en-US" sz="1100" b="0" i="1">
                                        <a:latin typeface="Cambria Math" panose="02040503050406030204" pitchFamily="18" charset="0"/>
                                      </a:rPr>
                                      <m:t>𝑑𝑒𝑣</m:t>
                                    </m:r>
                                  </m:sub>
                                </m:sSub>
                              </m:e>
                            </m:d>
                          </m:e>
                        </m:func>
                        <m:r>
                          <a:rPr lang="en-US" sz="1100" b="0" i="1">
                            <a:latin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𝐴𝑌</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𝑑𝑒𝑣</m:t>
                            </m:r>
                          </m:sub>
                          <m:sup>
                            <m:r>
                              <a:rPr lang="en-US" sz="1100" b="0" i="1">
                                <a:latin typeface="Cambria Math" panose="02040503050406030204" pitchFamily="18" charset="0"/>
                                <a:ea typeface="Cambria Math" panose="02040503050406030204" pitchFamily="18" charset="0"/>
                              </a:rPr>
                              <m:t>𝑠𝑖𝑚</m:t>
                            </m:r>
                          </m:sup>
                        </m:sSubSup>
                      </m:num>
                      <m:den>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𝑑𝑒𝑣</m:t>
                            </m:r>
                          </m:sub>
                          <m:sup>
                            <m:r>
                              <a:rPr lang="en-US" sz="1100" b="0" i="1">
                                <a:latin typeface="Cambria Math" panose="02040503050406030204" pitchFamily="18" charset="0"/>
                                <a:ea typeface="Cambria Math" panose="02040503050406030204" pitchFamily="18" charset="0"/>
                              </a:rPr>
                              <m:t>𝑠𝑖𝑚</m:t>
                            </m:r>
                          </m:sup>
                        </m:sSubSup>
                      </m:den>
                    </m:f>
                  </m:oMath>
                </m:oMathPara>
              </a14:m>
              <a:endParaRPr lang="en-US" sz="1100"/>
            </a:p>
          </xdr:txBody>
        </xdr:sp>
      </mc:Choice>
      <mc:Fallback xmlns="">
        <xdr:sp macro="" textlink="">
          <xdr:nvSpPr>
            <xdr:cNvPr id="3" name="TextBox 2">
              <a:extLst>
                <a:ext uri="{FF2B5EF4-FFF2-40B4-BE49-F238E27FC236}">
                  <a16:creationId xmlns:a16="http://schemas.microsoft.com/office/drawing/2014/main" id="{473FB925-2077-534C-BA60-03DC04F97299}"/>
                </a:ext>
              </a:extLst>
            </xdr:cNvPr>
            <xdr:cNvSpPr txBox="1"/>
          </xdr:nvSpPr>
          <xdr:spPr>
            <a:xfrm>
              <a:off x="11859684" y="1153584"/>
              <a:ext cx="2691378" cy="496996"/>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〖𝑟𝑒𝑠𝑖𝑑𝑢𝑎𝑙〗_(𝐴𝑌,𝑑𝑒𝑣)^𝑠𝑖𝑚=(ln⁡(〖𝐿𝑜𝑠𝑠〗_(𝐴𝑌,𝑑𝑒𝑣) )−</a:t>
              </a:r>
              <a:r>
                <a:rPr lang="en-US" sz="1100" b="0" i="0">
                  <a:latin typeface="Cambria Math" panose="02040503050406030204" pitchFamily="18" charset="0"/>
                  <a:ea typeface="Cambria Math" panose="02040503050406030204" pitchFamily="18" charset="0"/>
                </a:rPr>
                <a:t>𝜇_(𝐴𝑌,𝑑𝑒𝑣)^𝑠𝑖𝑚)/(𝜎_𝑑𝑒𝑣^𝑠𝑖𝑚 )</a:t>
              </a:r>
              <a:endParaRPr lang="en-US" sz="1100"/>
            </a:p>
          </xdr:txBody>
        </xdr:sp>
      </mc:Fallback>
    </mc:AlternateContent>
    <xdr:clientData/>
  </xdr:twoCellAnchor>
  <xdr:twoCellAnchor>
    <xdr:from>
      <xdr:col>12</xdr:col>
      <xdr:colOff>476250</xdr:colOff>
      <xdr:row>5</xdr:row>
      <xdr:rowOff>69850</xdr:rowOff>
    </xdr:from>
    <xdr:to>
      <xdr:col>14</xdr:col>
      <xdr:colOff>290588</xdr:colOff>
      <xdr:row>8</xdr:row>
      <xdr:rowOff>11876</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059B262-E39F-0F42-A774-8B9FF3BD0028}"/>
                </a:ext>
              </a:extLst>
            </xdr:cNvPr>
            <xdr:cNvSpPr txBox="1"/>
          </xdr:nvSpPr>
          <xdr:spPr>
            <a:xfrm>
              <a:off x="9925050" y="1123950"/>
              <a:ext cx="1465338" cy="55162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Sup>
                      <m:sSubSupPr>
                        <m:ctrlPr>
                          <a:rPr lang="en-US" sz="1100" b="0" i="1">
                            <a:latin typeface="Cambria Math" panose="02040503050406030204" pitchFamily="18" charset="0"/>
                          </a:rPr>
                        </m:ctrlPr>
                      </m:sSubSupPr>
                      <m:e>
                        <m:r>
                          <a:rPr lang="en-US" sz="1100" b="0" i="1">
                            <a:latin typeface="Cambria Math" panose="02040503050406030204" pitchFamily="18" charset="0"/>
                          </a:rPr>
                          <m:t>𝑟</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up>
                        <m:r>
                          <a:rPr lang="en-US" sz="1100" b="0" i="1">
                            <a:latin typeface="Cambria Math" panose="02040503050406030204" pitchFamily="18" charset="0"/>
                          </a:rPr>
                          <m:t>𝑗</m:t>
                        </m:r>
                      </m:sup>
                    </m:sSubSup>
                    <m:r>
                      <a:rPr lang="en-US" sz="1100" b="0" i="1">
                        <a:latin typeface="Cambria Math" panose="02040503050406030204" pitchFamily="18" charset="0"/>
                      </a:rPr>
                      <m:t>=</m:t>
                    </m:r>
                    <m:f>
                      <m:fPr>
                        <m:ctrlPr>
                          <a:rPr lang="en-US" sz="1100" b="0" i="1">
                            <a:latin typeface="Cambria Math" panose="02040503050406030204" pitchFamily="18" charset="0"/>
                          </a:rPr>
                        </m:ctrlPr>
                      </m:fPr>
                      <m:num>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𝐶</m:t>
                                    </m:r>
                                  </m:e>
                                  <m:sub>
                                    <m:r>
                                      <a:rPr lang="en-US" sz="1100" b="0" i="1">
                                        <a:latin typeface="Cambria Math" panose="02040503050406030204" pitchFamily="18" charset="0"/>
                                      </a:rPr>
                                      <m:t>𝑤</m:t>
                                    </m:r>
                                    <m:r>
                                      <a:rPr lang="en-US" sz="1100" b="0" i="1">
                                        <a:latin typeface="Cambria Math" panose="02040503050406030204" pitchFamily="18" charset="0"/>
                                      </a:rPr>
                                      <m:t>,</m:t>
                                    </m:r>
                                    <m:r>
                                      <a:rPr lang="en-US" sz="1100" b="0" i="1">
                                        <a:latin typeface="Cambria Math" panose="02040503050406030204" pitchFamily="18" charset="0"/>
                                      </a:rPr>
                                      <m:t>𝑑</m:t>
                                    </m:r>
                                  </m:sub>
                                </m:sSub>
                              </m:e>
                            </m:d>
                          </m:e>
                        </m:func>
                        <m:r>
                          <a:rPr lang="en-US" sz="1100" b="0" i="1">
                            <a:latin typeface="Cambria Math" panose="02040503050406030204" pitchFamily="18" charset="0"/>
                          </a:rPr>
                          <m:t>−</m:t>
                        </m:r>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𝑗</m:t>
                            </m:r>
                          </m:sup>
                        </m:sSubSup>
                      </m:num>
                      <m:den>
                        <m:sSubSup>
                          <m:sSubSupPr>
                            <m:ctrlPr>
                              <a:rPr lang="en-US" sz="1100" b="0" i="1">
                                <a:latin typeface="Cambria Math" panose="02040503050406030204" pitchFamily="18" charset="0"/>
                                <a:ea typeface="Cambria Math" panose="02040503050406030204" pitchFamily="18" charset="0"/>
                              </a:rPr>
                            </m:ctrlPr>
                          </m:sSubSupPr>
                          <m:e>
                            <m:r>
                              <a:rPr lang="en-US" sz="1100" b="0" i="1">
                                <a:latin typeface="Cambria Math" panose="02040503050406030204" pitchFamily="18" charset="0"/>
                                <a:ea typeface="Cambria Math" panose="02040503050406030204" pitchFamily="18" charset="0"/>
                              </a:rPr>
                              <m:t>𝜎</m:t>
                            </m:r>
                          </m:e>
                          <m:sub>
                            <m:r>
                              <a:rPr lang="en-US" sz="1100" b="0" i="1">
                                <a:latin typeface="Cambria Math" panose="02040503050406030204" pitchFamily="18" charset="0"/>
                                <a:ea typeface="Cambria Math" panose="02040503050406030204" pitchFamily="18" charset="0"/>
                              </a:rPr>
                              <m:t>𝑑</m:t>
                            </m:r>
                          </m:sub>
                          <m:sup>
                            <m:r>
                              <a:rPr lang="en-US" sz="1100" b="0" i="1">
                                <a:latin typeface="Cambria Math" panose="02040503050406030204" pitchFamily="18" charset="0"/>
                                <a:ea typeface="Cambria Math" panose="02040503050406030204" pitchFamily="18" charset="0"/>
                              </a:rPr>
                              <m:t>𝑗</m:t>
                            </m:r>
                          </m:sup>
                        </m:sSubSup>
                      </m:den>
                    </m:f>
                  </m:oMath>
                </m:oMathPara>
              </a14:m>
              <a:endParaRPr lang="en-US" sz="1100"/>
            </a:p>
          </xdr:txBody>
        </xdr:sp>
      </mc:Choice>
      <mc:Fallback xmlns="">
        <xdr:sp macro="" textlink="">
          <xdr:nvSpPr>
            <xdr:cNvPr id="4" name="TextBox 3">
              <a:extLst>
                <a:ext uri="{FF2B5EF4-FFF2-40B4-BE49-F238E27FC236}">
                  <a16:creationId xmlns:a16="http://schemas.microsoft.com/office/drawing/2014/main" id="{9059B262-E39F-0F42-A774-8B9FF3BD0028}"/>
                </a:ext>
              </a:extLst>
            </xdr:cNvPr>
            <xdr:cNvSpPr txBox="1"/>
          </xdr:nvSpPr>
          <xdr:spPr>
            <a:xfrm>
              <a:off x="9925050" y="1123950"/>
              <a:ext cx="1465338" cy="55162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𝑟_(𝑤,𝑑)^𝑗=(ln⁡(𝐶_(𝑤,𝑑) )−</a:t>
              </a:r>
              <a:r>
                <a:rPr lang="en-US" sz="1100" b="0" i="0">
                  <a:latin typeface="Cambria Math" panose="02040503050406030204" pitchFamily="18" charset="0"/>
                  <a:ea typeface="Cambria Math" panose="02040503050406030204" pitchFamily="18" charset="0"/>
                </a:rPr>
                <a:t>𝜇_(𝑤,𝑑)^𝑗)/(𝜎_𝑑^𝑗 )</a:t>
              </a:r>
              <a:endParaRPr lang="en-US" sz="1100"/>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262466</xdr:colOff>
      <xdr:row>42</xdr:row>
      <xdr:rowOff>127001</xdr:rowOff>
    </xdr:from>
    <xdr:to>
      <xdr:col>16</xdr:col>
      <xdr:colOff>207095</xdr:colOff>
      <xdr:row>45</xdr:row>
      <xdr:rowOff>42673</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F01DBE0-1583-3F42-8E15-7D0C986BEFE6}"/>
                </a:ext>
              </a:extLst>
            </xdr:cNvPr>
            <xdr:cNvSpPr txBox="1"/>
          </xdr:nvSpPr>
          <xdr:spPr>
            <a:xfrm>
              <a:off x="11362266" y="9042401"/>
              <a:ext cx="1595629" cy="52527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𝐸</m:t>
                        </m:r>
                      </m:e>
                      <m:sub>
                        <m:r>
                          <a:rPr lang="en-US" sz="1100" b="0" i="1">
                            <a:solidFill>
                              <a:schemeClr val="tx1"/>
                            </a:solidFill>
                            <a:latin typeface="Cambria Math" panose="02040503050406030204" pitchFamily="18" charset="0"/>
                          </a:rPr>
                          <m:t>𝐵𝑒𝑠𝑡</m:t>
                        </m:r>
                      </m:sub>
                      <m:sup>
                        <m:r>
                          <a:rPr lang="en-US" sz="1100" b="0" i="1">
                            <a:solidFill>
                              <a:schemeClr val="tx1"/>
                            </a:solidFill>
                            <a:latin typeface="Cambria Math" panose="02040503050406030204" pitchFamily="18" charset="0"/>
                          </a:rPr>
                          <m:t>𝑠𝑖𝑚</m:t>
                        </m:r>
                      </m:sup>
                    </m:sSubSup>
                    <m:r>
                      <a:rPr lang="en-US" sz="1100" b="0" i="1">
                        <a:solidFill>
                          <a:schemeClr val="tx1"/>
                        </a:solidFill>
                        <a:latin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m:rPr>
                            <m:brk m:alnAt="7"/>
                          </m:rPr>
                          <a:rPr lang="en-US" sz="1100" b="0" i="1">
                            <a:solidFill>
                              <a:schemeClr val="tx1"/>
                            </a:solidFill>
                            <a:latin typeface="Cambria Math" panose="02040503050406030204" pitchFamily="18" charset="0"/>
                          </a:rPr>
                          <m:t>𝑡</m:t>
                        </m:r>
                      </m:sub>
                      <m:sup/>
                      <m:e>
                        <m:f>
                          <m:fPr>
                            <m:ctrlPr>
                              <a:rPr lang="en-US" sz="1100" b="0" i="1">
                                <a:solidFill>
                                  <a:schemeClr val="tx1"/>
                                </a:solidFill>
                                <a:latin typeface="Cambria Math" panose="02040503050406030204" pitchFamily="18" charset="0"/>
                                <a:ea typeface="Cambria Math" panose="02040503050406030204" pitchFamily="18" charset="0"/>
                              </a:rPr>
                            </m:ctrlPr>
                          </m:fPr>
                          <m:num>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𝑡</m:t>
                                </m:r>
                              </m:sub>
                              <m:sup>
                                <m:r>
                                  <a:rPr lang="en-US" sz="1100" b="0" i="1">
                                    <a:solidFill>
                                      <a:schemeClr val="tx1"/>
                                    </a:solidFill>
                                    <a:latin typeface="Cambria Math" panose="02040503050406030204" pitchFamily="18" charset="0"/>
                                    <a:ea typeface="Cambria Math" panose="02040503050406030204" pitchFamily="18" charset="0"/>
                                  </a:rPr>
                                  <m:t>𝑠𝑖𝑚</m:t>
                                </m:r>
                              </m:sup>
                            </m:sSubSup>
                          </m:num>
                          <m:den>
                            <m:sSup>
                              <m:sSupPr>
                                <m:ctrlPr>
                                  <a:rPr lang="en-US" sz="1100" b="0" i="1">
                                    <a:solidFill>
                                      <a:schemeClr val="tx1"/>
                                    </a:solidFill>
                                    <a:latin typeface="Cambria Math" panose="02040503050406030204" pitchFamily="18" charset="0"/>
                                  </a:rPr>
                                </m:ctrlPr>
                              </m:sSupPr>
                              <m:e>
                                <m:d>
                                  <m:dPr>
                                    <m:ctrlPr>
                                      <a:rPr lang="en-US" sz="1100" b="0" i="1">
                                        <a:solidFill>
                                          <a:schemeClr val="tx1"/>
                                        </a:solidFill>
                                        <a:latin typeface="Cambria Math" panose="02040503050406030204" pitchFamily="18" charset="0"/>
                                      </a:rPr>
                                    </m:ctrlPr>
                                  </m:dPr>
                                  <m:e>
                                    <m:r>
                                      <a:rPr lang="en-US" sz="1100" b="0" i="1">
                                        <a:solidFill>
                                          <a:schemeClr val="tx1"/>
                                        </a:solidFill>
                                        <a:latin typeface="Cambria Math" panose="02040503050406030204" pitchFamily="18" charset="0"/>
                                      </a:rPr>
                                      <m:t>1+</m:t>
                                    </m:r>
                                    <m:r>
                                      <a:rPr lang="en-US" sz="1100" b="0" i="1">
                                        <a:solidFill>
                                          <a:schemeClr val="tx1"/>
                                        </a:solidFill>
                                        <a:latin typeface="Cambria Math" panose="02040503050406030204" pitchFamily="18" charset="0"/>
                                      </a:rPr>
                                      <m:t>𝑖</m:t>
                                    </m:r>
                                  </m:e>
                                </m:d>
                              </m:e>
                              <m: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𝑡</m:t>
                                </m:r>
                                <m:r>
                                  <a:rPr lang="en-US" sz="1100" b="0" i="1">
                                    <a:solidFill>
                                      <a:schemeClr val="tx1"/>
                                    </a:solidFill>
                                    <a:latin typeface="Cambria Math" panose="02040503050406030204" pitchFamily="18" charset="0"/>
                                  </a:rPr>
                                  <m:t>−0.5)</m:t>
                                </m:r>
                              </m:sup>
                            </m:sSup>
                          </m:den>
                        </m:f>
                      </m:e>
                    </m:nary>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1F01DBE0-1583-3F42-8E15-7D0C986BEFE6}"/>
                </a:ext>
              </a:extLst>
            </xdr:cNvPr>
            <xdr:cNvSpPr txBox="1"/>
          </xdr:nvSpPr>
          <xdr:spPr>
            <a:xfrm>
              <a:off x="11362266" y="9042401"/>
              <a:ext cx="1595629" cy="52527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solidFill>
                    <a:schemeClr val="tx1"/>
                  </a:solidFill>
                  <a:latin typeface="Cambria Math" panose="02040503050406030204" pitchFamily="18" charset="0"/>
                </a:rPr>
                <a:t>𝐸_𝐵𝑒𝑠𝑡^𝑠𝑖𝑚=∑_𝑡▒(</a:t>
              </a:r>
              <a:r>
                <a:rPr lang="en-US" sz="1100" b="0" i="0">
                  <a:solidFill>
                    <a:schemeClr val="tx1"/>
                  </a:solidFill>
                  <a:latin typeface="Cambria Math" panose="02040503050406030204" pitchFamily="18" charset="0"/>
                  <a:ea typeface="Cambria Math" panose="02040503050406030204" pitchFamily="18" charset="0"/>
                </a:rPr>
                <a:t>𝑃_𝑡^𝑠𝑖𝑚)/(</a:t>
              </a:r>
              <a:r>
                <a:rPr lang="en-US" sz="1100" b="0" i="0">
                  <a:solidFill>
                    <a:schemeClr val="tx1"/>
                  </a:solidFill>
                  <a:latin typeface="Cambria Math" panose="02040503050406030204" pitchFamily="18" charset="0"/>
                </a:rPr>
                <a:t>1+𝑖)^((𝑡−0.5)) </a:t>
              </a:r>
              <a:endParaRPr lang="en-US" sz="1100">
                <a:solidFill>
                  <a:schemeClr val="tx1"/>
                </a:solidFill>
              </a:endParaRPr>
            </a:p>
          </xdr:txBody>
        </xdr:sp>
      </mc:Fallback>
    </mc:AlternateContent>
    <xdr:clientData/>
  </xdr:twoCellAnchor>
  <xdr:twoCellAnchor>
    <xdr:from>
      <xdr:col>12</xdr:col>
      <xdr:colOff>317498</xdr:colOff>
      <xdr:row>6</xdr:row>
      <xdr:rowOff>162982</xdr:rowOff>
    </xdr:from>
    <xdr:to>
      <xdr:col>14</xdr:col>
      <xdr:colOff>296333</xdr:colOff>
      <xdr:row>8</xdr:row>
      <xdr:rowOff>64923</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E4D805E-CCFA-2148-98D6-AA2CDEA99062}"/>
                </a:ext>
              </a:extLst>
            </xdr:cNvPr>
            <xdr:cNvSpPr txBox="1"/>
          </xdr:nvSpPr>
          <xdr:spPr>
            <a:xfrm>
              <a:off x="9766298" y="1420282"/>
              <a:ext cx="1629835" cy="3464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𝐸</m:t>
                    </m:r>
                    <m:r>
                      <a:rPr lang="en-US" sz="1100" i="1">
                        <a:solidFill>
                          <a:schemeClr val="tx1"/>
                        </a:solidFill>
                        <a:effectLst/>
                        <a:latin typeface="Cambria Math" panose="02040503050406030204" pitchFamily="18" charset="0"/>
                        <a:ea typeface="+mn-ea"/>
                        <a:cs typeface="+mn-cs"/>
                      </a:rPr>
                      <m:t>[</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𝐶</m:t>
                        </m:r>
                      </m:e>
                      <m:sub>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up>
                        <m:r>
                          <a:rPr lang="en-US" sz="1100" i="1">
                            <a:solidFill>
                              <a:schemeClr val="tx1"/>
                            </a:solidFill>
                            <a:effectLst/>
                            <a:latin typeface="Cambria Math" panose="02040503050406030204" pitchFamily="18" charset="0"/>
                            <a:ea typeface="+mn-ea"/>
                            <a:cs typeface="+mn-cs"/>
                          </a:rPr>
                          <m:t>𝑠𝑖𝑚</m:t>
                        </m:r>
                      </m:sup>
                    </m:sSubSup>
                    <m:r>
                      <a:rPr lang="en-US" sz="1100" i="1">
                        <a:solidFill>
                          <a:schemeClr val="tx1"/>
                        </a:solidFill>
                        <a:effectLst/>
                        <a:latin typeface="Cambria Math" panose="02040503050406030204" pitchFamily="18" charset="0"/>
                        <a:ea typeface="+mn-ea"/>
                        <a:cs typeface="+mn-cs"/>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𝜇</m:t>
                            </m:r>
                          </m:e>
                          <m:sub>
                            <m:r>
                              <a:rPr lang="en-US" sz="1100" i="1">
                                <a:solidFill>
                                  <a:schemeClr val="tx1"/>
                                </a:solidFill>
                                <a:effectLst/>
                                <a:latin typeface="Cambria Math" panose="02040503050406030204" pitchFamily="18" charset="0"/>
                                <a:ea typeface="+mn-ea"/>
                                <a:cs typeface="+mn-cs"/>
                              </a:rPr>
                              <m:t>𝑤</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𝑑</m:t>
                            </m:r>
                          </m:sub>
                          <m:sup>
                            <m:r>
                              <a:rPr lang="en-US" sz="1100" i="1">
                                <a:solidFill>
                                  <a:schemeClr val="tx1"/>
                                </a:solidFill>
                                <a:effectLst/>
                                <a:latin typeface="Cambria Math" panose="02040503050406030204" pitchFamily="18" charset="0"/>
                                <a:ea typeface="+mn-ea"/>
                                <a:cs typeface="+mn-cs"/>
                              </a:rPr>
                              <m:t>𝑠𝑖𝑚</m:t>
                            </m:r>
                          </m:sup>
                        </m:sSubSup>
                        <m:r>
                          <a:rPr lang="en-US" sz="1100" i="1">
                            <a:solidFill>
                              <a:schemeClr val="tx1"/>
                            </a:solidFill>
                            <a:effectLst/>
                            <a:latin typeface="Cambria Math" panose="02040503050406030204" pitchFamily="18" charset="0"/>
                            <a:ea typeface="+mn-ea"/>
                            <a:cs typeface="+mn-cs"/>
                          </a:rPr>
                          <m:t>+</m:t>
                        </m:r>
                        <m:f>
                          <m:fPr>
                            <m:type m:val="lin"/>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𝑠𝑖𝑚</m:t>
                                    </m:r>
                                  </m:sup>
                                </m:sSup>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sup>
                    </m:sSup>
                  </m:oMath>
                </m:oMathPara>
              </a14:m>
              <a:endParaRPr lang="en-US"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1E4D805E-CCFA-2148-98D6-AA2CDEA99062}"/>
                </a:ext>
              </a:extLst>
            </xdr:cNvPr>
            <xdr:cNvSpPr txBox="1"/>
          </xdr:nvSpPr>
          <xdr:spPr>
            <a:xfrm>
              <a:off x="9766298" y="1420282"/>
              <a:ext cx="1629835" cy="34644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i="0">
                  <a:solidFill>
                    <a:schemeClr val="tx1"/>
                  </a:solidFill>
                  <a:effectLst/>
                  <a:latin typeface="Cambria Math" panose="02040503050406030204" pitchFamily="18" charset="0"/>
                  <a:ea typeface="+mn-ea"/>
                  <a:cs typeface="+mn-cs"/>
                </a:rPr>
                <a:t>𝐸[𝐶_(𝑤,𝑑)^𝑠𝑖𝑚]=𝑒^(𝜇_(𝑤,𝑑)^𝑠𝑖𝑚+〖𝜎^𝑠𝑖𝑚〗^2∕2)</a:t>
              </a:r>
              <a:endParaRPr lang="en-US" sz="1100">
                <a:solidFill>
                  <a:schemeClr val="tx1"/>
                </a:solidFill>
                <a:effectLst/>
                <a:latin typeface="+mn-lt"/>
                <a:ea typeface="+mn-ea"/>
                <a:cs typeface="+mn-cs"/>
              </a:endParaRPr>
            </a:p>
          </xdr:txBody>
        </xdr:sp>
      </mc:Fallback>
    </mc:AlternateContent>
    <xdr:clientData/>
  </xdr:twoCellAnchor>
  <xdr:twoCellAnchor>
    <xdr:from>
      <xdr:col>12</xdr:col>
      <xdr:colOff>351367</xdr:colOff>
      <xdr:row>42</xdr:row>
      <xdr:rowOff>107950</xdr:rowOff>
    </xdr:from>
    <xdr:to>
      <xdr:col>13</xdr:col>
      <xdr:colOff>668867</xdr:colOff>
      <xdr:row>45</xdr:row>
      <xdr:rowOff>4386</xdr:rowOff>
    </xdr:to>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B5FA531-9924-874D-B739-7575BC368D33}"/>
                </a:ext>
              </a:extLst>
            </xdr:cNvPr>
            <xdr:cNvSpPr txBox="1"/>
          </xdr:nvSpPr>
          <xdr:spPr>
            <a:xfrm>
              <a:off x="9800167" y="9023350"/>
              <a:ext cx="1143000" cy="50603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𝑡</m:t>
                        </m:r>
                      </m:sub>
                      <m:sup>
                        <m:r>
                          <a:rPr lang="en-US" sz="1100" b="0" i="1">
                            <a:solidFill>
                              <a:schemeClr val="tx1"/>
                            </a:solidFill>
                            <a:latin typeface="Cambria Math" panose="02040503050406030204" pitchFamily="18" charset="0"/>
                            <a:ea typeface="Cambria Math" panose="02040503050406030204" pitchFamily="18" charset="0"/>
                          </a:rPr>
                          <m:t>𝑠𝑖𝑚</m:t>
                        </m:r>
                      </m:sup>
                    </m:sSubSup>
                    <m:r>
                      <a:rPr lang="en-US" sz="1100" b="0" i="1">
                        <a:solidFill>
                          <a:schemeClr val="tx1"/>
                        </a:solidFill>
                        <a:latin typeface="Cambria Math" panose="02040503050406030204" pitchFamily="18" charset="0"/>
                      </a:rPr>
                      <m:t>=</m:t>
                    </m:r>
                    <m:nary>
                      <m:naryPr>
                        <m:chr m:val="∑"/>
                        <m:supHide m:val="on"/>
                        <m:ctrlPr>
                          <a:rPr lang="en-US" sz="1100" b="0" i="1">
                            <a:solidFill>
                              <a:schemeClr val="tx1"/>
                            </a:solidFill>
                            <a:latin typeface="Cambria Math" panose="02040503050406030204" pitchFamily="18" charset="0"/>
                          </a:rPr>
                        </m:ctrlPr>
                      </m:naryPr>
                      <m:sub>
                        <m:r>
                          <m:rPr>
                            <m:brk m:alnAt="7"/>
                          </m:rPr>
                          <a:rPr lang="en-US" sz="1100" b="0" i="1">
                            <a:solidFill>
                              <a:schemeClr val="tx1"/>
                            </a:solidFill>
                            <a:latin typeface="Cambria Math" panose="02040503050406030204" pitchFamily="18" charset="0"/>
                          </a:rPr>
                          <m:t>𝑡</m:t>
                        </m:r>
                      </m:sub>
                      <m:sup/>
                      <m:e>
                        <m:sSubSup>
                          <m:sSubSupPr>
                            <m:ctrlPr>
                              <a:rPr lang="en-US" sz="1100" b="0" i="1">
                                <a:solidFill>
                                  <a:schemeClr val="tx1"/>
                                </a:solidFill>
                                <a:latin typeface="Cambria Math" panose="02040503050406030204" pitchFamily="18" charset="0"/>
                                <a:ea typeface="Cambria Math" panose="02040503050406030204" pitchFamily="18" charset="0"/>
                              </a:rPr>
                            </m:ctrlPr>
                          </m:sSubSupPr>
                          <m:e>
                            <m:r>
                              <a:rPr lang="en-US" sz="1100" b="0" i="1">
                                <a:solidFill>
                                  <a:schemeClr val="tx1"/>
                                </a:solidFill>
                                <a:latin typeface="Cambria Math" panose="02040503050406030204" pitchFamily="18" charset="0"/>
                                <a:ea typeface="Cambria Math" panose="02040503050406030204" pitchFamily="18" charset="0"/>
                              </a:rPr>
                              <m:t>𝑃</m:t>
                            </m:r>
                          </m:e>
                          <m:sub>
                            <m:r>
                              <a:rPr lang="en-US" sz="1100" b="0" i="1">
                                <a:solidFill>
                                  <a:schemeClr val="tx1"/>
                                </a:solidFill>
                                <a:latin typeface="Cambria Math" panose="02040503050406030204" pitchFamily="18" charset="0"/>
                                <a:ea typeface="Cambria Math" panose="02040503050406030204" pitchFamily="18" charset="0"/>
                              </a:rPr>
                              <m:t>𝑤</m:t>
                            </m:r>
                            <m:r>
                              <a:rPr lang="en-US" sz="1100" b="0" i="1">
                                <a:solidFill>
                                  <a:schemeClr val="tx1"/>
                                </a:solidFill>
                                <a:latin typeface="Cambria Math" panose="02040503050406030204" pitchFamily="18" charset="0"/>
                                <a:ea typeface="Cambria Math" panose="02040503050406030204" pitchFamily="18" charset="0"/>
                              </a:rPr>
                              <m:t>,</m:t>
                            </m:r>
                            <m:r>
                              <a:rPr lang="en-US" sz="1100" b="0" i="1">
                                <a:solidFill>
                                  <a:schemeClr val="tx1"/>
                                </a:solidFill>
                                <a:latin typeface="Cambria Math" panose="02040503050406030204" pitchFamily="18" charset="0"/>
                                <a:ea typeface="Cambria Math" panose="02040503050406030204" pitchFamily="18" charset="0"/>
                              </a:rPr>
                              <m:t>𝑑</m:t>
                            </m:r>
                          </m:sub>
                          <m:sup>
                            <m:r>
                              <a:rPr lang="en-US" sz="1100" b="0" i="1">
                                <a:solidFill>
                                  <a:schemeClr val="tx1"/>
                                </a:solidFill>
                                <a:latin typeface="Cambria Math" panose="02040503050406030204" pitchFamily="18" charset="0"/>
                                <a:ea typeface="Cambria Math" panose="02040503050406030204" pitchFamily="18" charset="0"/>
                              </a:rPr>
                              <m:t>𝑠𝑖𝑚</m:t>
                            </m:r>
                          </m:sup>
                        </m:sSubSup>
                      </m:e>
                    </m:nary>
                  </m:oMath>
                </m:oMathPara>
              </a14:m>
              <a:endParaRPr lang="en-US" sz="1100">
                <a:solidFill>
                  <a:schemeClr val="tx1"/>
                </a:solidFill>
              </a:endParaRPr>
            </a:p>
          </xdr:txBody>
        </xdr:sp>
      </mc:Choice>
      <mc:Fallback xmlns="">
        <xdr:sp macro="" textlink="">
          <xdr:nvSpPr>
            <xdr:cNvPr id="6" name="TextBox 5">
              <a:extLst>
                <a:ext uri="{FF2B5EF4-FFF2-40B4-BE49-F238E27FC236}">
                  <a16:creationId xmlns:a16="http://schemas.microsoft.com/office/drawing/2014/main" id="{CB5FA531-9924-874D-B739-7575BC368D33}"/>
                </a:ext>
              </a:extLst>
            </xdr:cNvPr>
            <xdr:cNvSpPr txBox="1"/>
          </xdr:nvSpPr>
          <xdr:spPr>
            <a:xfrm>
              <a:off x="9800167" y="9023350"/>
              <a:ext cx="1143000" cy="50603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noAutofit/>
            </a:bodyPr>
            <a:lstStyle/>
            <a:p>
              <a:pPr/>
              <a:r>
                <a:rPr lang="en-US" sz="1100" b="0" i="0">
                  <a:solidFill>
                    <a:schemeClr val="tx1"/>
                  </a:solidFill>
                  <a:latin typeface="Cambria Math" panose="02040503050406030204" pitchFamily="18" charset="0"/>
                  <a:ea typeface="Cambria Math" panose="02040503050406030204" pitchFamily="18" charset="0"/>
                </a:rPr>
                <a:t>𝑃_𝑡^𝑠𝑖𝑚</a:t>
              </a:r>
              <a:r>
                <a:rPr lang="en-US" sz="1100" b="0" i="0">
                  <a:solidFill>
                    <a:schemeClr val="tx1"/>
                  </a:solidFill>
                  <a:latin typeface="Cambria Math" panose="02040503050406030204" pitchFamily="18" charset="0"/>
                </a:rPr>
                <a:t>=∑_𝑡</a:t>
              </a:r>
              <a:r>
                <a:rPr lang="en-US" sz="1100" b="0" i="0">
                  <a:solidFill>
                    <a:schemeClr val="tx1"/>
                  </a:solidFill>
                  <a:latin typeface="Cambria Math" panose="02040503050406030204" pitchFamily="18" charset="0"/>
                  <a:ea typeface="Cambria Math" panose="02040503050406030204" pitchFamily="18" charset="0"/>
                </a:rPr>
                <a:t>▒𝑃_(𝑤,𝑑)^𝑠𝑖𝑚 </a:t>
              </a:r>
              <a:endParaRPr lang="en-US" sz="1100">
                <a:solidFill>
                  <a:schemeClr val="tx1"/>
                </a:solidFill>
              </a:endParaRPr>
            </a:p>
          </xdr:txBody>
        </xdr:sp>
      </mc:Fallback>
    </mc:AlternateContent>
    <xdr:clientData/>
  </xdr:twoCellAnchor>
  <xdr:twoCellAnchor>
    <xdr:from>
      <xdr:col>12</xdr:col>
      <xdr:colOff>292100</xdr:colOff>
      <xdr:row>4</xdr:row>
      <xdr:rowOff>127000</xdr:rowOff>
    </xdr:from>
    <xdr:to>
      <xdr:col>16</xdr:col>
      <xdr:colOff>549984</xdr:colOff>
      <xdr:row>5</xdr:row>
      <xdr:rowOff>195862</xdr:rowOff>
    </xdr:to>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39A5936-5946-3B4D-A566-883D2A67DE78}"/>
                </a:ext>
              </a:extLst>
            </xdr:cNvPr>
            <xdr:cNvSpPr txBox="1"/>
          </xdr:nvSpPr>
          <xdr:spPr>
            <a:xfrm>
              <a:off x="9740900" y="977900"/>
              <a:ext cx="3559884" cy="27206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𝜇</m:t>
                        </m:r>
                      </m:e>
                      <m:sub>
                        <m:r>
                          <a:rPr lang="en-US" sz="1100" b="0" i="1">
                            <a:latin typeface="Cambria Math" panose="02040503050406030204" pitchFamily="18" charset="0"/>
                            <a:ea typeface="Cambria Math" panose="02040503050406030204" pitchFamily="18" charset="0"/>
                          </a:rPr>
                          <m:t>𝑤</m:t>
                        </m:r>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𝑑</m:t>
                        </m:r>
                      </m:sub>
                    </m:sSub>
                    <m:r>
                      <a:rPr lang="en-US" sz="1100" b="0" i="1">
                        <a:latin typeface="Cambria Math" panose="02040503050406030204" pitchFamily="18" charset="0"/>
                      </a:rPr>
                      <m:t>=</m:t>
                    </m:r>
                    <m:func>
                      <m:funcPr>
                        <m:ctrlPr>
                          <a:rPr lang="en-US" sz="1100" b="0" i="0">
                            <a:latin typeface="Cambria Math" panose="02040503050406030204" pitchFamily="18" charset="0"/>
                          </a:rPr>
                        </m:ctrlPr>
                      </m:funcPr>
                      <m:fName>
                        <m:r>
                          <m:rPr>
                            <m:sty m:val="p"/>
                          </m:rPr>
                          <a:rPr lang="en-US" sz="1100" b="0" i="0">
                            <a:latin typeface="Cambria Math" panose="02040503050406030204" pitchFamily="18" charset="0"/>
                          </a:rPr>
                          <m:t>log</m:t>
                        </m:r>
                      </m:fName>
                      <m:e>
                        <m:d>
                          <m:dPr>
                            <m:ctrlPr>
                              <a:rPr lang="en-US" sz="1100" b="0" i="1">
                                <a:latin typeface="Cambria Math" panose="02040503050406030204" pitchFamily="18" charset="0"/>
                              </a:rPr>
                            </m:ctrlPr>
                          </m:dPr>
                          <m:e>
                            <m:sSub>
                              <m:sSubPr>
                                <m:ctrlPr>
                                  <a:rPr lang="en-US" sz="1100" b="0" i="1">
                                    <a:latin typeface="Cambria Math" panose="02040503050406030204" pitchFamily="18" charset="0"/>
                                  </a:rPr>
                                </m:ctrlPr>
                              </m:sSubPr>
                              <m:e>
                                <m:r>
                                  <a:rPr lang="en-US" sz="1100" b="0" i="1">
                                    <a:latin typeface="Cambria Math" panose="02040503050406030204" pitchFamily="18" charset="0"/>
                                  </a:rPr>
                                  <m:t>𝑃𝑟𝑒𝑚𝑖𝑢𝑚</m:t>
                                </m:r>
                              </m:e>
                              <m:sub>
                                <m:r>
                                  <a:rPr lang="en-US" sz="1100" b="0" i="1">
                                    <a:latin typeface="Cambria Math" panose="02040503050406030204" pitchFamily="18" charset="0"/>
                                  </a:rPr>
                                  <m:t>𝑤</m:t>
                                </m:r>
                              </m:sub>
                            </m:sSub>
                          </m:e>
                        </m:d>
                      </m:e>
                    </m:func>
                    <m:r>
                      <a:rPr lang="en-US" sz="1100" b="0" i="1">
                        <a:latin typeface="Cambria Math" panose="02040503050406030204" pitchFamily="18" charset="0"/>
                      </a:rPr>
                      <m:t>+</m:t>
                    </m:r>
                    <m:r>
                      <a:rPr lang="en-US" sz="1100" b="0" i="1">
                        <a:latin typeface="Cambria Math" panose="02040503050406030204" pitchFamily="18" charset="0"/>
                      </a:rPr>
                      <m:t>𝑙𝑜𝑔𝑒𝑙𝑟</m:t>
                    </m:r>
                    <m:r>
                      <a:rPr lang="en-US" sz="1100" b="0" i="1">
                        <a:latin typeface="Cambria Math" panose="02040503050406030204" pitchFamily="18" charset="0"/>
                      </a:rPr>
                      <m:t>+</m:t>
                    </m:r>
                    <m:sSub>
                      <m:sSubPr>
                        <m:ctrlPr>
                          <a:rPr lang="el-GR" sz="1100" b="0" i="1">
                            <a:latin typeface="Cambria Math" panose="02040503050406030204" pitchFamily="18" charset="0"/>
                          </a:rPr>
                        </m:ctrlPr>
                      </m:sSubPr>
                      <m:e>
                        <m:r>
                          <a:rPr lang="el-GR" sz="1100" b="0" i="1">
                            <a:latin typeface="Cambria Math" panose="02040503050406030204" pitchFamily="18" charset="0"/>
                          </a:rPr>
                          <m:t>𝛼</m:t>
                        </m:r>
                      </m:e>
                      <m:sub>
                        <m:r>
                          <a:rPr lang="en-US" sz="1100" b="0" i="1">
                            <a:latin typeface="Cambria Math" panose="02040503050406030204" pitchFamily="18" charset="0"/>
                          </a:rPr>
                          <m:t>𝑤</m:t>
                        </m:r>
                      </m:sub>
                    </m:sSub>
                    <m:r>
                      <a:rPr lang="en-US" sz="1100" b="0" i="1">
                        <a:latin typeface="Cambria Math" panose="02040503050406030204" pitchFamily="18" charset="0"/>
                      </a:rPr>
                      <m:t>+</m:t>
                    </m:r>
                    <m:sSub>
                      <m:sSubPr>
                        <m:ctrlPr>
                          <a:rPr lang="el-GR" sz="1100" b="0" i="1">
                            <a:latin typeface="Cambria Math" panose="02040503050406030204" pitchFamily="18" charset="0"/>
                          </a:rPr>
                        </m:ctrlPr>
                      </m:sSubPr>
                      <m:e>
                        <m:r>
                          <a:rPr lang="el-GR" sz="1100" b="0" i="1">
                            <a:latin typeface="Cambria Math" panose="02040503050406030204" pitchFamily="18" charset="0"/>
                          </a:rPr>
                          <m:t>𝛽</m:t>
                        </m:r>
                      </m:e>
                      <m:sub>
                        <m:r>
                          <a:rPr lang="en-US" sz="1100" b="0" i="1">
                            <a:latin typeface="Cambria Math" panose="02040503050406030204" pitchFamily="18" charset="0"/>
                          </a:rPr>
                          <m:t>𝑑</m:t>
                        </m:r>
                      </m:sub>
                    </m:sSub>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l-GR" sz="1100" b="0" i="1">
                                <a:latin typeface="Cambria Math" panose="02040503050406030204" pitchFamily="18" charset="0"/>
                              </a:rPr>
                              <m:t>𝛾</m:t>
                            </m:r>
                          </m:e>
                        </m:d>
                      </m:e>
                      <m:sup>
                        <m:r>
                          <a:rPr lang="en-US" sz="1100" b="0" i="1">
                            <a:latin typeface="Cambria Math" panose="02040503050406030204" pitchFamily="18" charset="0"/>
                          </a:rPr>
                          <m:t>𝑤</m:t>
                        </m:r>
                        <m:r>
                          <a:rPr lang="en-US" sz="1100" b="0" i="1">
                            <a:latin typeface="Cambria Math" panose="02040503050406030204" pitchFamily="18" charset="0"/>
                          </a:rPr>
                          <m:t>−1</m:t>
                        </m:r>
                      </m:sup>
                    </m:sSup>
                  </m:oMath>
                </m:oMathPara>
              </a14:m>
              <a:endParaRPr lang="en-US" sz="1100"/>
            </a:p>
          </xdr:txBody>
        </xdr:sp>
      </mc:Choice>
      <mc:Fallback xmlns="">
        <xdr:sp macro="" textlink="">
          <xdr:nvSpPr>
            <xdr:cNvPr id="12" name="TextBox 11">
              <a:extLst>
                <a:ext uri="{FF2B5EF4-FFF2-40B4-BE49-F238E27FC236}">
                  <a16:creationId xmlns:a16="http://schemas.microsoft.com/office/drawing/2014/main" id="{339A5936-5946-3B4D-A566-883D2A67DE78}"/>
                </a:ext>
              </a:extLst>
            </xdr:cNvPr>
            <xdr:cNvSpPr txBox="1"/>
          </xdr:nvSpPr>
          <xdr:spPr>
            <a:xfrm>
              <a:off x="9740900" y="977900"/>
              <a:ext cx="3559884" cy="27206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ea typeface="Cambria Math" panose="02040503050406030204" pitchFamily="18" charset="0"/>
                </a:rPr>
                <a:t>𝜇_(𝑤,𝑑)</a:t>
              </a:r>
              <a:r>
                <a:rPr lang="en-US" sz="1100" b="0" i="0">
                  <a:latin typeface="Cambria Math" panose="02040503050406030204" pitchFamily="18" charset="0"/>
                </a:rPr>
                <a:t>=log⁡(〖𝑃𝑟𝑒𝑚𝑖𝑢𝑚〗_𝑤 )+𝑙𝑜𝑔𝑒𝑙𝑟+</a:t>
              </a:r>
              <a:r>
                <a:rPr lang="el-GR" sz="1100" b="0" i="0">
                  <a:latin typeface="Cambria Math" panose="02040503050406030204" pitchFamily="18" charset="0"/>
                </a:rPr>
                <a:t>𝛼_</a:t>
              </a:r>
              <a:r>
                <a:rPr lang="en-US" sz="1100" b="0" i="0">
                  <a:latin typeface="Cambria Math" panose="02040503050406030204" pitchFamily="18" charset="0"/>
                </a:rPr>
                <a:t>𝑤+</a:t>
              </a:r>
              <a:r>
                <a:rPr lang="el-GR" sz="1100" b="0" i="0">
                  <a:latin typeface="Cambria Math" panose="02040503050406030204" pitchFamily="18" charset="0"/>
                </a:rPr>
                <a:t>𝛽_</a:t>
              </a:r>
              <a:r>
                <a:rPr lang="en-US" sz="1100" b="0" i="0">
                  <a:latin typeface="Cambria Math" panose="02040503050406030204" pitchFamily="18" charset="0"/>
                </a:rPr>
                <a:t>𝑑</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(1−</a:t>
              </a:r>
              <a:r>
                <a:rPr lang="el-GR" sz="1100" b="0" i="0">
                  <a:latin typeface="Cambria Math" panose="02040503050406030204" pitchFamily="18" charset="0"/>
                </a:rPr>
                <a:t>𝛾)^(</a:t>
              </a:r>
              <a:r>
                <a:rPr lang="en-US" sz="1100" b="0" i="0">
                  <a:latin typeface="Cambria Math" panose="02040503050406030204" pitchFamily="18" charset="0"/>
                </a:rPr>
                <a:t>𝑤−1</a:t>
              </a:r>
              <a:r>
                <a:rPr lang="el-GR" sz="1100" b="0" i="0">
                  <a:latin typeface="Cambria Math" panose="02040503050406030204" pitchFamily="18" charset="0"/>
                </a:rPr>
                <a:t>)</a:t>
              </a:r>
              <a:endParaRPr lang="en-US" sz="1100"/>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457201</xdr:colOff>
      <xdr:row>5</xdr:row>
      <xdr:rowOff>133350</xdr:rowOff>
    </xdr:from>
    <xdr:to>
      <xdr:col>15</xdr:col>
      <xdr:colOff>554044</xdr:colOff>
      <xdr:row>8</xdr:row>
      <xdr:rowOff>78325</xdr:rowOff>
    </xdr:to>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3CB3F349-1A07-C84D-9385-11BD551F3CEA}"/>
                </a:ext>
              </a:extLst>
            </xdr:cNvPr>
            <xdr:cNvSpPr txBox="1"/>
          </xdr:nvSpPr>
          <xdr:spPr>
            <a:xfrm>
              <a:off x="10731501" y="1593850"/>
              <a:ext cx="1963743" cy="55457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𝐶𝑂𝐶</m:t>
                        </m:r>
                      </m:sub>
                    </m:sSub>
                    <m:r>
                      <a:rPr lang="en-US" sz="1100" b="0" i="1">
                        <a:latin typeface="Cambria Math" panose="02040503050406030204" pitchFamily="18" charset="0"/>
                      </a:rPr>
                      <m:t>=</m:t>
                    </m:r>
                    <m:d>
                      <m:dPr>
                        <m:ctrlPr>
                          <a:rPr lang="en-US" sz="1100" b="0" i="1">
                            <a:latin typeface="Cambria Math" panose="02040503050406030204" pitchFamily="18" charset="0"/>
                          </a:rPr>
                        </m:ctrlPr>
                      </m:dPr>
                      <m:e>
                        <m:r>
                          <a:rPr lang="en-US" sz="1100" b="0" i="1">
                            <a:latin typeface="Cambria Math" panose="02040503050406030204" pitchFamily="18" charset="0"/>
                          </a:rPr>
                          <m:t>𝑟</m:t>
                        </m:r>
                        <m:r>
                          <a:rPr lang="en-US" sz="1100" b="0" i="1">
                            <a:latin typeface="Cambria Math" panose="02040503050406030204" pitchFamily="18" charset="0"/>
                          </a:rPr>
                          <m:t>−</m:t>
                        </m:r>
                        <m:r>
                          <a:rPr lang="en-US" sz="1100" b="0" i="1">
                            <a:latin typeface="Cambria Math" panose="02040503050406030204" pitchFamily="18" charset="0"/>
                          </a:rPr>
                          <m:t>𝑖</m:t>
                        </m:r>
                      </m:e>
                    </m:d>
                    <m:r>
                      <a:rPr lang="en-US" sz="1100" b="0" i="1">
                        <a:latin typeface="Cambria Math" panose="02040503050406030204" pitchFamily="18" charset="0"/>
                        <a:ea typeface="Cambria Math" panose="02040503050406030204" pitchFamily="18" charset="0"/>
                      </a:rPr>
                      <m:t>×</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𝑡</m:t>
                        </m:r>
                        <m:r>
                          <a:rPr lang="en-US" sz="1100" b="0" i="1">
                            <a:latin typeface="Cambria Math" panose="02040503050406030204" pitchFamily="18" charset="0"/>
                          </a:rPr>
                          <m:t>=0</m:t>
                        </m:r>
                      </m:sub>
                      <m:sup>
                        <m:r>
                          <a:rPr lang="en-US" sz="1100" b="0" i="1">
                            <a:latin typeface="Cambria Math" panose="02040503050406030204" pitchFamily="18" charset="0"/>
                          </a:rPr>
                          <m:t>𝑢</m:t>
                        </m:r>
                      </m:sup>
                      <m:e>
                        <m:f>
                          <m:fPr>
                            <m:ctrlPr>
                              <a:rPr lang="en-US" sz="1100" b="0" i="1">
                                <a:latin typeface="Cambria Math" panose="02040503050406030204" pitchFamily="18" charset="0"/>
                                <a:ea typeface="Cambria Math" panose="02040503050406030204" pitchFamily="18" charset="0"/>
                              </a:rPr>
                            </m:ctrlPr>
                          </m:fPr>
                          <m:num>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𝐾</m:t>
                                </m:r>
                              </m:e>
                              <m:sub>
                                <m:r>
                                  <a:rPr lang="en-US" sz="1100" b="0" i="1">
                                    <a:latin typeface="Cambria Math" panose="02040503050406030204" pitchFamily="18" charset="0"/>
                                    <a:ea typeface="Cambria Math" panose="02040503050406030204" pitchFamily="18" charset="0"/>
                                  </a:rPr>
                                  <m:t>𝑡</m:t>
                                </m:r>
                              </m:sub>
                            </m:sSub>
                            <m:r>
                              <a:rPr lang="en-US" sz="1100" b="0" i="1">
                                <a:latin typeface="Cambria Math" panose="02040503050406030204" pitchFamily="18" charset="0"/>
                              </a:rPr>
                              <m:t> </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𝑡</m:t>
                                </m:r>
                                <m:r>
                                  <a:rPr lang="en-US" sz="1100" b="0" i="1">
                                    <a:latin typeface="Cambria Math" panose="02040503050406030204" pitchFamily="18" charset="0"/>
                                  </a:rPr>
                                  <m:t>+1</m:t>
                                </m:r>
                              </m:sup>
                            </m:sSup>
                          </m:den>
                        </m:f>
                      </m:e>
                    </m:nary>
                  </m:oMath>
                </m:oMathPara>
              </a14:m>
              <a:endParaRPr lang="en-US" sz="1100"/>
            </a:p>
          </xdr:txBody>
        </xdr:sp>
      </mc:Choice>
      <mc:Fallback xmlns="">
        <xdr:sp macro="" textlink="">
          <xdr:nvSpPr>
            <xdr:cNvPr id="22" name="TextBox 21">
              <a:extLst>
                <a:ext uri="{FF2B5EF4-FFF2-40B4-BE49-F238E27FC236}">
                  <a16:creationId xmlns:a16="http://schemas.microsoft.com/office/drawing/2014/main" id="{3CB3F349-1A07-C84D-9385-11BD551F3CEA}"/>
                </a:ext>
              </a:extLst>
            </xdr:cNvPr>
            <xdr:cNvSpPr txBox="1"/>
          </xdr:nvSpPr>
          <xdr:spPr>
            <a:xfrm>
              <a:off x="10731501" y="1593850"/>
              <a:ext cx="1963743" cy="55457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𝑅_𝐶𝑂𝐶=(𝑟−𝑖)</a:t>
              </a:r>
              <a:r>
                <a:rPr lang="en-US" sz="1100" b="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rPr>
                <a:t>∑_(𝑡=0)^𝑢▒(</a:t>
              </a:r>
              <a:r>
                <a:rPr lang="en-US" sz="1100" b="0" i="0">
                  <a:latin typeface="Cambria Math" panose="02040503050406030204" pitchFamily="18" charset="0"/>
                  <a:ea typeface="Cambria Math" panose="02040503050406030204" pitchFamily="18" charset="0"/>
                </a:rPr>
                <a:t>𝐾_𝑡 </a:t>
              </a:r>
              <a:r>
                <a:rPr lang="en-US" sz="1100" b="0" i="0">
                  <a:latin typeface="Cambria Math" panose="02040503050406030204" pitchFamily="18" charset="0"/>
                </a:rPr>
                <a:t> )/(1+𝑟)^(𝑡+1) </a:t>
              </a:r>
              <a:endParaRPr lang="en-US" sz="1100"/>
            </a:p>
          </xdr:txBody>
        </xdr:sp>
      </mc:Fallback>
    </mc:AlternateContent>
    <xdr:clientData/>
  </xdr:twoCellAnchor>
  <xdr:twoCellAnchor>
    <xdr:from>
      <xdr:col>13</xdr:col>
      <xdr:colOff>330200</xdr:colOff>
      <xdr:row>56</xdr:row>
      <xdr:rowOff>127000</xdr:rowOff>
    </xdr:from>
    <xdr:to>
      <xdr:col>15</xdr:col>
      <xdr:colOff>726227</xdr:colOff>
      <xdr:row>59</xdr:row>
      <xdr:rowOff>80246</xdr:rowOff>
    </xdr:to>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F84848A8-875A-D646-9C90-1F7C33A0F09E}"/>
                </a:ext>
              </a:extLst>
            </xdr:cNvPr>
            <xdr:cNvSpPr txBox="1"/>
          </xdr:nvSpPr>
          <xdr:spPr>
            <a:xfrm>
              <a:off x="10604500" y="12077700"/>
              <a:ext cx="2262927" cy="56284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𝑅</m:t>
                        </m:r>
                      </m:e>
                      <m:sub>
                        <m:r>
                          <a:rPr lang="en-US" sz="1100" b="0" i="1">
                            <a:latin typeface="Cambria Math" panose="02040503050406030204" pitchFamily="18" charset="0"/>
                          </a:rPr>
                          <m:t>𝐶𝑂𝐶</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𝐾</m:t>
                        </m:r>
                      </m:e>
                      <m:sub>
                        <m:r>
                          <a:rPr lang="en-US" sz="1100" b="0" i="1">
                            <a:latin typeface="Cambria Math" panose="02040503050406030204" pitchFamily="18" charset="0"/>
                          </a:rPr>
                          <m:t>0</m:t>
                        </m:r>
                      </m:sub>
                    </m:sSub>
                    <m:r>
                      <a:rPr lang="en-US" sz="1100" b="0" i="1">
                        <a:latin typeface="Cambria Math" panose="02040503050406030204" pitchFamily="18" charset="0"/>
                      </a:rPr>
                      <m:t>−</m:t>
                    </m:r>
                    <m:nary>
                      <m:naryPr>
                        <m:chr m:val="∑"/>
                        <m:ctrlPr>
                          <a:rPr lang="en-US" sz="1100" b="0" i="1">
                            <a:latin typeface="Cambria Math" panose="02040503050406030204" pitchFamily="18" charset="0"/>
                          </a:rPr>
                        </m:ctrlPr>
                      </m:naryPr>
                      <m:sub>
                        <m:r>
                          <m:rPr>
                            <m:brk m:alnAt="23"/>
                          </m:rPr>
                          <a:rPr lang="en-US" sz="1100" b="0" i="1">
                            <a:latin typeface="Cambria Math" panose="02040503050406030204" pitchFamily="18" charset="0"/>
                          </a:rPr>
                          <m:t>𝑡</m:t>
                        </m:r>
                        <m:r>
                          <a:rPr lang="en-US" sz="1100" b="0" i="1">
                            <a:latin typeface="Cambria Math" panose="02040503050406030204" pitchFamily="18" charset="0"/>
                          </a:rPr>
                          <m:t>=1</m:t>
                        </m:r>
                      </m:sub>
                      <m:sup>
                        <m:r>
                          <a:rPr lang="en-US" sz="1100" b="0" i="1">
                            <a:latin typeface="Cambria Math" panose="02040503050406030204" pitchFamily="18" charset="0"/>
                          </a:rPr>
                          <m:t>𝑢</m:t>
                        </m:r>
                        <m:r>
                          <a:rPr lang="en-US" sz="1100" b="0" i="1">
                            <a:latin typeface="Cambria Math" panose="02040503050406030204" pitchFamily="18" charset="0"/>
                          </a:rPr>
                          <m:t>+1</m:t>
                        </m:r>
                      </m:sup>
                      <m:e>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𝐾</m:t>
                                </m:r>
                              </m:e>
                              <m:sub>
                                <m:r>
                                  <a:rPr lang="en-US" sz="1100" b="0" i="1">
                                    <a:latin typeface="Cambria Math" panose="02040503050406030204" pitchFamily="18" charset="0"/>
                                  </a:rPr>
                                  <m:t>𝑡</m:t>
                                </m:r>
                                <m:r>
                                  <a:rPr lang="en-US" sz="1100" b="0" i="1">
                                    <a:latin typeface="Cambria Math" panose="02040503050406030204" pitchFamily="18" charset="0"/>
                                  </a:rPr>
                                  <m:t>−1</m:t>
                                </m:r>
                              </m:sub>
                            </m:sSub>
                            <m:r>
                              <a:rPr lang="en-US" sz="1100" b="0" i="1">
                                <a:latin typeface="Cambria Math" panose="02040503050406030204" pitchFamily="18" charset="0"/>
                                <a:ea typeface="Cambria Math" panose="02040503050406030204" pitchFamily="18" charset="0"/>
                              </a:rPr>
                              <m:t>×</m:t>
                            </m:r>
                            <m:d>
                              <m:dPr>
                                <m:ctrlPr>
                                  <a:rPr lang="en-US" sz="1100" b="0" i="1">
                                    <a:latin typeface="Cambria Math" panose="02040503050406030204" pitchFamily="18" charset="0"/>
                                    <a:ea typeface="Cambria Math" panose="02040503050406030204" pitchFamily="18" charset="0"/>
                                  </a:rPr>
                                </m:ctrlPr>
                              </m:dPr>
                              <m:e>
                                <m:r>
                                  <a:rPr lang="en-US" sz="1100" b="0" i="1">
                                    <a:latin typeface="Cambria Math" panose="02040503050406030204" pitchFamily="18" charset="0"/>
                                    <a:ea typeface="Cambria Math" panose="02040503050406030204" pitchFamily="18" charset="0"/>
                                  </a:rPr>
                                  <m:t>1+</m:t>
                                </m:r>
                                <m:r>
                                  <a:rPr lang="en-US" sz="1100" b="0" i="1">
                                    <a:latin typeface="Cambria Math" panose="02040503050406030204" pitchFamily="18" charset="0"/>
                                    <a:ea typeface="Cambria Math" panose="02040503050406030204" pitchFamily="18" charset="0"/>
                                  </a:rPr>
                                  <m:t>𝑖</m:t>
                                </m:r>
                              </m:e>
                            </m:d>
                            <m:r>
                              <a:rPr lang="en-US" sz="1100" b="0" i="1">
                                <a:latin typeface="Cambria Math" panose="02040503050406030204" pitchFamily="18" charset="0"/>
                                <a:ea typeface="Cambria Math" panose="02040503050406030204" pitchFamily="18" charset="0"/>
                              </a:rPr>
                              <m:t>−</m:t>
                            </m:r>
                            <m:sSub>
                              <m:sSubPr>
                                <m:ctrlPr>
                                  <a:rPr lang="en-US" sz="1100" b="0" i="1">
                                    <a:latin typeface="Cambria Math" panose="02040503050406030204" pitchFamily="18" charset="0"/>
                                    <a:ea typeface="Cambria Math" panose="02040503050406030204" pitchFamily="18" charset="0"/>
                                  </a:rPr>
                                </m:ctrlPr>
                              </m:sSubPr>
                              <m:e>
                                <m:r>
                                  <a:rPr lang="en-US" sz="1100" b="0" i="1">
                                    <a:latin typeface="Cambria Math" panose="02040503050406030204" pitchFamily="18" charset="0"/>
                                    <a:ea typeface="Cambria Math" panose="02040503050406030204" pitchFamily="18" charset="0"/>
                                  </a:rPr>
                                  <m:t>𝐾</m:t>
                                </m:r>
                              </m:e>
                              <m:sub>
                                <m:r>
                                  <a:rPr lang="en-US" sz="1100" b="0" i="1">
                                    <a:latin typeface="Cambria Math" panose="02040503050406030204" pitchFamily="18" charset="0"/>
                                    <a:ea typeface="Cambria Math" panose="02040503050406030204" pitchFamily="18" charset="0"/>
                                  </a:rPr>
                                  <m:t>𝑡</m:t>
                                </m:r>
                              </m:sub>
                            </m:sSub>
                            <m:r>
                              <a:rPr lang="en-US" sz="1100" b="0" i="1">
                                <a:latin typeface="Cambria Math" panose="02040503050406030204" pitchFamily="18" charset="0"/>
                              </a:rPr>
                              <m:t> </m:t>
                            </m:r>
                          </m:num>
                          <m:den>
                            <m:sSup>
                              <m:sSupPr>
                                <m:ctrlPr>
                                  <a:rPr lang="en-US" sz="1100" b="0" i="1">
                                    <a:latin typeface="Cambria Math" panose="02040503050406030204" pitchFamily="18" charset="0"/>
                                  </a:rPr>
                                </m:ctrlPr>
                              </m:sSupPr>
                              <m:e>
                                <m:d>
                                  <m:dPr>
                                    <m:ctrlPr>
                                      <a:rPr lang="en-US" sz="1100" b="0" i="1">
                                        <a:latin typeface="Cambria Math" panose="02040503050406030204" pitchFamily="18" charset="0"/>
                                      </a:rPr>
                                    </m:ctrlPr>
                                  </m:dPr>
                                  <m:e>
                                    <m:r>
                                      <a:rPr lang="en-US" sz="1100" b="0" i="1">
                                        <a:latin typeface="Cambria Math" panose="02040503050406030204" pitchFamily="18" charset="0"/>
                                      </a:rPr>
                                      <m:t>1+</m:t>
                                    </m:r>
                                    <m:r>
                                      <a:rPr lang="en-US" sz="1100" b="0" i="1">
                                        <a:latin typeface="Cambria Math" panose="02040503050406030204" pitchFamily="18" charset="0"/>
                                      </a:rPr>
                                      <m:t>𝑟</m:t>
                                    </m:r>
                                  </m:e>
                                </m:d>
                              </m:e>
                              <m:sup>
                                <m:r>
                                  <a:rPr lang="en-US" sz="1100" b="0" i="1">
                                    <a:latin typeface="Cambria Math" panose="02040503050406030204" pitchFamily="18" charset="0"/>
                                  </a:rPr>
                                  <m:t>𝑡</m:t>
                                </m:r>
                              </m:sup>
                            </m:sSup>
                          </m:den>
                        </m:f>
                      </m:e>
                    </m:nary>
                  </m:oMath>
                </m:oMathPara>
              </a14:m>
              <a:endParaRPr lang="en-US" sz="1100"/>
            </a:p>
          </xdr:txBody>
        </xdr:sp>
      </mc:Choice>
      <mc:Fallback xmlns="">
        <xdr:sp macro="" textlink="">
          <xdr:nvSpPr>
            <xdr:cNvPr id="26" name="TextBox 25">
              <a:extLst>
                <a:ext uri="{FF2B5EF4-FFF2-40B4-BE49-F238E27FC236}">
                  <a16:creationId xmlns:a16="http://schemas.microsoft.com/office/drawing/2014/main" id="{F84848A8-875A-D646-9C90-1F7C33A0F09E}"/>
                </a:ext>
              </a:extLst>
            </xdr:cNvPr>
            <xdr:cNvSpPr txBox="1"/>
          </xdr:nvSpPr>
          <xdr:spPr>
            <a:xfrm>
              <a:off x="10604500" y="12077700"/>
              <a:ext cx="2262927" cy="56284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𝑅_𝐶𝑂𝐶=𝐾_0−∑_(𝑡=1)^(𝑢+1)▒(𝐾_(𝑡−1)</a:t>
              </a:r>
              <a:r>
                <a:rPr lang="en-US" sz="1100" b="0" i="0">
                  <a:latin typeface="Cambria Math" panose="02040503050406030204" pitchFamily="18" charset="0"/>
                  <a:ea typeface="Cambria Math" panose="02040503050406030204" pitchFamily="18" charset="0"/>
                </a:rPr>
                <a:t>×(1+𝑖)−𝐾_𝑡 </a:t>
              </a:r>
              <a:r>
                <a:rPr lang="en-US" sz="1100" b="0" i="0">
                  <a:latin typeface="Cambria Math" panose="02040503050406030204" pitchFamily="18" charset="0"/>
                </a:rPr>
                <a:t> )/(1+𝑟)^𝑡 </a:t>
              </a:r>
              <a:endParaRPr lang="en-US" sz="1100"/>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215899</xdr:colOff>
      <xdr:row>6</xdr:row>
      <xdr:rowOff>42333</xdr:rowOff>
    </xdr:from>
    <xdr:to>
      <xdr:col>16</xdr:col>
      <xdr:colOff>811843</xdr:colOff>
      <xdr:row>8</xdr:row>
      <xdr:rowOff>79324</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1A138F4-E1F0-274C-8F37-C633A6C3A62E}"/>
                </a:ext>
              </a:extLst>
            </xdr:cNvPr>
            <xdr:cNvSpPr txBox="1"/>
          </xdr:nvSpPr>
          <xdr:spPr>
            <a:xfrm>
              <a:off x="10604499" y="690033"/>
              <a:ext cx="3072444" cy="44339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𝐴𝑙𝑙𝑜𝑐𝑎𝑡𝑒𝑑</m:t>
                        </m:r>
                      </m:e>
                      <m:sub>
                        <m:r>
                          <a:rPr lang="en-US" sz="1100" b="0" i="1">
                            <a:solidFill>
                              <a:schemeClr val="tx1"/>
                            </a:solidFill>
                            <a:latin typeface="Cambria Math" panose="02040503050406030204" pitchFamily="18" charset="0"/>
                          </a:rPr>
                          <m:t>𝑖</m:t>
                        </m:r>
                      </m:sub>
                    </m:sSub>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𝑅𝑖𝑠𝑘</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𝑀𝑎𝑟𝑔𝑖𝑛</m:t>
                        </m:r>
                      </m:e>
                      <m:sub>
                        <m:r>
                          <a:rPr lang="en-US" sz="1100" b="0" i="1">
                            <a:solidFill>
                              <a:schemeClr val="tx1"/>
                            </a:solidFill>
                            <a:latin typeface="Cambria Math" panose="02040503050406030204" pitchFamily="18" charset="0"/>
                          </a:rPr>
                          <m:t>𝐴𝑙𝑙</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𝐿𝑖𝑛𝑒𝑠</m:t>
                        </m:r>
                      </m:sub>
                    </m:sSub>
                    <m:r>
                      <a:rPr lang="en-US" sz="1100" b="0" i="1">
                        <a:solidFill>
                          <a:schemeClr val="tx1"/>
                        </a:solidFill>
                        <a:latin typeface="Cambria Math" panose="02040503050406030204" pitchFamily="18" charset="0"/>
                        <a:ea typeface="Cambria Math" panose="02040503050406030204" pitchFamily="18" charset="0"/>
                      </a:rPr>
                      <m:t>×</m:t>
                    </m:r>
                    <m:f>
                      <m:fPr>
                        <m:ctrlPr>
                          <a:rPr lang="en-US" sz="1100" b="0" i="1">
                            <a:solidFill>
                              <a:schemeClr val="tx1"/>
                            </a:solidFill>
                            <a:latin typeface="Cambria Math" panose="02040503050406030204" pitchFamily="18" charset="0"/>
                          </a:rPr>
                        </m:ctrlPr>
                      </m:fPr>
                      <m:num>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𝑀𝑎𝑟𝑔𝑖𝑛𝑎𝑙</m:t>
                            </m:r>
                          </m:e>
                          <m:sub>
                            <m:r>
                              <a:rPr lang="en-US" sz="1100" b="0" i="1">
                                <a:solidFill>
                                  <a:schemeClr val="tx1"/>
                                </a:solidFill>
                                <a:latin typeface="Cambria Math" panose="02040503050406030204" pitchFamily="18" charset="0"/>
                              </a:rPr>
                              <m:t>𝑖</m:t>
                            </m:r>
                          </m:sub>
                        </m:sSub>
                      </m:num>
                      <m:den>
                        <m:nary>
                          <m:naryPr>
                            <m:chr m:val="∑"/>
                            <m:subHide m:val="on"/>
                            <m:supHide m:val="on"/>
                            <m:ctrlPr>
                              <a:rPr lang="en-US" sz="1100" b="0" i="1">
                                <a:solidFill>
                                  <a:schemeClr val="tx1"/>
                                </a:solidFill>
                                <a:latin typeface="Cambria Math" panose="02040503050406030204" pitchFamily="18" charset="0"/>
                                <a:ea typeface="Cambria Math" panose="02040503050406030204" pitchFamily="18" charset="0"/>
                              </a:rPr>
                            </m:ctrlPr>
                          </m:naryPr>
                          <m:sub/>
                          <m:sup/>
                          <m:e>
                            <m:r>
                              <a:rPr lang="en-US" sz="1100" b="0" i="1">
                                <a:solidFill>
                                  <a:schemeClr val="tx1"/>
                                </a:solidFill>
                                <a:latin typeface="Cambria Math" panose="02040503050406030204" pitchFamily="18" charset="0"/>
                              </a:rPr>
                              <m:t>𝑀𝑎𝑟𝑔𝑖𝑛𝑎𝑙</m:t>
                            </m:r>
                          </m:e>
                        </m:nary>
                      </m:den>
                    </m:f>
                    <m:r>
                      <a:rPr lang="en-US" sz="1100" b="0" i="1">
                        <a:solidFill>
                          <a:schemeClr val="tx1"/>
                        </a:solidFill>
                        <a:latin typeface="Cambria Math" panose="02040503050406030204" pitchFamily="18" charset="0"/>
                      </a:rPr>
                      <m:t> </m:t>
                    </m:r>
                  </m:oMath>
                </m:oMathPara>
              </a14:m>
              <a:endParaRPr lang="en-US" sz="1100">
                <a:solidFill>
                  <a:schemeClr val="tx1"/>
                </a:solidFill>
              </a:endParaRPr>
            </a:p>
          </xdr:txBody>
        </xdr:sp>
      </mc:Choice>
      <mc:Fallback xmlns="">
        <xdr:sp macro="" textlink="">
          <xdr:nvSpPr>
            <xdr:cNvPr id="3" name="TextBox 2">
              <a:extLst>
                <a:ext uri="{FF2B5EF4-FFF2-40B4-BE49-F238E27FC236}">
                  <a16:creationId xmlns:a16="http://schemas.microsoft.com/office/drawing/2014/main" id="{A1A138F4-E1F0-274C-8F37-C633A6C3A62E}"/>
                </a:ext>
              </a:extLst>
            </xdr:cNvPr>
            <xdr:cNvSpPr txBox="1"/>
          </xdr:nvSpPr>
          <xdr:spPr>
            <a:xfrm>
              <a:off x="10604499" y="690033"/>
              <a:ext cx="3072444" cy="44339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solidFill>
                    <a:schemeClr val="tx1"/>
                  </a:solidFill>
                  <a:latin typeface="Cambria Math" panose="02040503050406030204" pitchFamily="18" charset="0"/>
                </a:rPr>
                <a:t>〖𝐴𝑙𝑙𝑜𝑐𝑎𝑡𝑒𝑑〗_𝑖=〖𝑅𝑖𝑠𝑘 𝑀𝑎𝑟𝑔𝑖𝑛〗_(𝐴𝑙𝑙 𝐿𝑖𝑛𝑒𝑠)</a:t>
              </a:r>
              <a:r>
                <a:rPr lang="en-US" sz="1100" b="0" i="0">
                  <a:solidFill>
                    <a:schemeClr val="tx1"/>
                  </a:solidFill>
                  <a:latin typeface="Cambria Math" panose="02040503050406030204" pitchFamily="18" charset="0"/>
                  <a:ea typeface="Cambria Math" panose="02040503050406030204" pitchFamily="18" charset="0"/>
                </a:rPr>
                <a:t>×</a:t>
              </a:r>
              <a:r>
                <a:rPr lang="en-US" sz="1100" b="0" i="0">
                  <a:solidFill>
                    <a:schemeClr val="tx1"/>
                  </a:solidFill>
                  <a:latin typeface="Cambria Math" panose="02040503050406030204" pitchFamily="18" charset="0"/>
                </a:rPr>
                <a:t>〖𝑀𝑎𝑟𝑔𝑖𝑛𝑎𝑙〗_𝑖</a:t>
              </a:r>
              <a:r>
                <a:rPr lang="en-US" sz="1100" b="0" i="0">
                  <a:solidFill>
                    <a:schemeClr val="tx1"/>
                  </a:solidFill>
                  <a:latin typeface="Cambria Math" panose="02040503050406030204" pitchFamily="18" charset="0"/>
                  <a:ea typeface="Cambria Math" panose="02040503050406030204" pitchFamily="18" charset="0"/>
                </a:rPr>
                <a:t>/(∑▒</a:t>
              </a:r>
              <a:r>
                <a:rPr lang="en-US" sz="1100" b="0" i="0">
                  <a:solidFill>
                    <a:schemeClr val="tx1"/>
                  </a:solidFill>
                  <a:latin typeface="Cambria Math" panose="02040503050406030204" pitchFamily="18" charset="0"/>
                </a:rPr>
                <a:t>𝑀𝑎𝑟𝑔𝑖𝑛𝑎𝑙</a:t>
              </a:r>
              <a:r>
                <a:rPr lang="en-US" sz="1100" b="0" i="0">
                  <a:solidFill>
                    <a:schemeClr val="tx1"/>
                  </a:solidFill>
                  <a:latin typeface="Cambria Math" panose="02040503050406030204" pitchFamily="18" charset="0"/>
                  <a:ea typeface="Cambria Math" panose="02040503050406030204" pitchFamily="18" charset="0"/>
                </a:rPr>
                <a:t>) </a:t>
              </a:r>
              <a:r>
                <a:rPr lang="en-US" sz="1100" b="0" i="0">
                  <a:solidFill>
                    <a:schemeClr val="tx1"/>
                  </a:solidFill>
                  <a:latin typeface="Cambria Math" panose="02040503050406030204" pitchFamily="18" charset="0"/>
                </a:rPr>
                <a:t> </a:t>
              </a:r>
              <a:endParaRPr lang="en-US" sz="1100">
                <a:solidFill>
                  <a:schemeClr val="tx1"/>
                </a:solidFill>
              </a:endParaRPr>
            </a:p>
          </xdr:txBody>
        </xdr:sp>
      </mc:Fallback>
    </mc:AlternateContent>
    <xdr:clientData/>
  </xdr:twoCellAnchor>
  <xdr:twoCellAnchor>
    <xdr:from>
      <xdr:col>13</xdr:col>
      <xdr:colOff>215901</xdr:colOff>
      <xdr:row>9</xdr:row>
      <xdr:rowOff>59265</xdr:rowOff>
    </xdr:from>
    <xdr:to>
      <xdr:col>17</xdr:col>
      <xdr:colOff>398125</xdr:colOff>
      <xdr:row>11</xdr:row>
      <xdr:rowOff>95166</xdr:rowOff>
    </xdr:to>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0784D9D-B65C-0B46-8194-B5B3D2A60B8C}"/>
                </a:ext>
              </a:extLst>
            </xdr:cNvPr>
            <xdr:cNvSpPr txBox="1"/>
          </xdr:nvSpPr>
          <xdr:spPr>
            <a:xfrm>
              <a:off x="10604501" y="1316565"/>
              <a:ext cx="3484224" cy="44230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sSub>
                      <m:sSubPr>
                        <m:ctrlPr>
                          <a:rPr lang="en-US" sz="1100" b="0" i="1">
                            <a:latin typeface="Cambria Math" panose="02040503050406030204" pitchFamily="18" charset="0"/>
                          </a:rPr>
                        </m:ctrlPr>
                      </m:sSubPr>
                      <m:e>
                        <m:r>
                          <a:rPr lang="en-US" sz="1100" b="0" i="1">
                            <a:latin typeface="Cambria Math" panose="02040503050406030204" pitchFamily="18" charset="0"/>
                          </a:rPr>
                          <m:t>𝐷𝑖𝑣𝑒𝑟𝑠𝑖𝑓𝑖𝑐𝑎𝑡𝑖𝑜𝑛</m:t>
                        </m:r>
                        <m:r>
                          <a:rPr lang="en-US" sz="1100" b="0" i="1">
                            <a:latin typeface="Cambria Math" panose="02040503050406030204" pitchFamily="18" charset="0"/>
                          </a:rPr>
                          <m:t> </m:t>
                        </m:r>
                        <m:r>
                          <a:rPr lang="en-US" sz="1100" b="0" i="1">
                            <a:latin typeface="Cambria Math" panose="02040503050406030204" pitchFamily="18" charset="0"/>
                          </a:rPr>
                          <m:t>𝐶𝑟𝑒𝑑𝑖𝑡</m:t>
                        </m:r>
                        <m:r>
                          <a:rPr lang="en-US" sz="1100" b="0" i="1">
                            <a:latin typeface="Cambria Math" panose="02040503050406030204" pitchFamily="18" charset="0"/>
                          </a:rPr>
                          <m:t>%</m:t>
                        </m:r>
                      </m:e>
                      <m:sub>
                        <m:r>
                          <a:rPr lang="en-US" sz="1100" b="0" i="1">
                            <a:latin typeface="Cambria Math" panose="02040503050406030204" pitchFamily="18" charset="0"/>
                          </a:rPr>
                          <m:t>𝑖</m:t>
                        </m:r>
                      </m:sub>
                    </m:sSub>
                    <m:r>
                      <a:rPr lang="en-US" sz="1100" b="0" i="1">
                        <a:latin typeface="Cambria Math" panose="02040503050406030204" pitchFamily="18" charset="0"/>
                      </a:rPr>
                      <m:t>=</m:t>
                    </m:r>
                    <m:f>
                      <m:fPr>
                        <m:ctrlPr>
                          <a:rPr lang="en-US" sz="1100" b="0" i="1">
                            <a:latin typeface="Cambria Math" panose="02040503050406030204" pitchFamily="18" charset="0"/>
                          </a:rPr>
                        </m:ctrlPr>
                      </m:fPr>
                      <m:num>
                        <m:sSub>
                          <m:sSubPr>
                            <m:ctrlPr>
                              <a:rPr lang="en-US" sz="1100" b="0" i="1">
                                <a:latin typeface="Cambria Math" panose="02040503050406030204" pitchFamily="18" charset="0"/>
                              </a:rPr>
                            </m:ctrlPr>
                          </m:sSubPr>
                          <m:e>
                            <m:r>
                              <a:rPr lang="en-US" sz="1100" b="0" i="1">
                                <a:latin typeface="Cambria Math" panose="02040503050406030204" pitchFamily="18" charset="0"/>
                              </a:rPr>
                              <m:t>𝑆𝑡𝑎𝑛𝑑𝑎𝑙𝑜𝑛𝑒</m:t>
                            </m:r>
                          </m:e>
                          <m:sub>
                            <m:r>
                              <a:rPr lang="en-US" sz="1100" b="0" i="1">
                                <a:latin typeface="Cambria Math" panose="02040503050406030204" pitchFamily="18" charset="0"/>
                              </a:rPr>
                              <m:t>𝑖</m:t>
                            </m:r>
                          </m:sub>
                        </m:sSub>
                        <m:r>
                          <a:rPr lang="en-US" sz="1100" b="0" i="1">
                            <a:latin typeface="Cambria Math" panose="02040503050406030204" pitchFamily="18" charset="0"/>
                          </a:rPr>
                          <m:t>−</m:t>
                        </m:r>
                        <m:sSub>
                          <m:sSubPr>
                            <m:ctrlPr>
                              <a:rPr lang="en-US" sz="1100" b="0" i="1">
                                <a:latin typeface="Cambria Math" panose="02040503050406030204" pitchFamily="18" charset="0"/>
                              </a:rPr>
                            </m:ctrlPr>
                          </m:sSubPr>
                          <m:e>
                            <m:r>
                              <a:rPr lang="en-US" sz="1100" b="0" i="1">
                                <a:latin typeface="Cambria Math" panose="02040503050406030204" pitchFamily="18" charset="0"/>
                              </a:rPr>
                              <m:t>𝐴𝑙𝑙𝑜𝑐𝑎𝑡𝑒𝑑</m:t>
                            </m:r>
                          </m:e>
                          <m:sub>
                            <m:r>
                              <a:rPr lang="en-US" sz="1100" b="0" i="1">
                                <a:latin typeface="Cambria Math" panose="02040503050406030204" pitchFamily="18" charset="0"/>
                              </a:rPr>
                              <m:t>𝑖</m:t>
                            </m:r>
                          </m:sub>
                        </m:sSub>
                      </m:num>
                      <m:den>
                        <m:sSub>
                          <m:sSubPr>
                            <m:ctrlPr>
                              <a:rPr lang="en-US" sz="1100" b="0" i="1">
                                <a:latin typeface="Cambria Math" panose="02040503050406030204" pitchFamily="18" charset="0"/>
                              </a:rPr>
                            </m:ctrlPr>
                          </m:sSubPr>
                          <m:e>
                            <m:r>
                              <a:rPr lang="en-US" sz="1100" b="0" i="1">
                                <a:latin typeface="Cambria Math" panose="02040503050406030204" pitchFamily="18" charset="0"/>
                              </a:rPr>
                              <m:t>𝑆𝑡𝑎𝑛𝑑𝑎𝑙𝑜𝑛𝑒</m:t>
                            </m:r>
                          </m:e>
                          <m:sub>
                            <m:r>
                              <a:rPr lang="en-US" sz="1100" b="0" i="1">
                                <a:latin typeface="Cambria Math" panose="02040503050406030204" pitchFamily="18" charset="0"/>
                              </a:rPr>
                              <m:t>𝑖</m:t>
                            </m:r>
                          </m:sub>
                        </m:sSub>
                      </m:den>
                    </m:f>
                  </m:oMath>
                </m:oMathPara>
              </a14:m>
              <a:endParaRPr lang="en-US" sz="1100"/>
            </a:p>
          </xdr:txBody>
        </xdr:sp>
      </mc:Choice>
      <mc:Fallback xmlns="">
        <xdr:sp macro="" textlink="">
          <xdr:nvSpPr>
            <xdr:cNvPr id="4" name="TextBox 3">
              <a:extLst>
                <a:ext uri="{FF2B5EF4-FFF2-40B4-BE49-F238E27FC236}">
                  <a16:creationId xmlns:a16="http://schemas.microsoft.com/office/drawing/2014/main" id="{D0784D9D-B65C-0B46-8194-B5B3D2A60B8C}"/>
                </a:ext>
              </a:extLst>
            </xdr:cNvPr>
            <xdr:cNvSpPr txBox="1"/>
          </xdr:nvSpPr>
          <xdr:spPr>
            <a:xfrm>
              <a:off x="10604501" y="1316565"/>
              <a:ext cx="3484224" cy="44230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〖𝐷𝑖𝑣𝑒𝑟𝑠𝑖𝑓𝑖𝑐𝑎𝑡𝑖𝑜𝑛 𝐶𝑟𝑒𝑑𝑖𝑡%〗_𝑖=(〖𝑆𝑡𝑎𝑛𝑑𝑎𝑙𝑜𝑛𝑒〗_𝑖−〖𝐴𝑙𝑙𝑜𝑐𝑎𝑡𝑒𝑑〗_𝑖)/〖𝑆𝑡𝑎𝑛𝑑𝑎𝑙𝑜𝑛𝑒〗_𝑖 </a:t>
              </a:r>
              <a:endParaRPr lang="en-US" sz="1100"/>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6</xdr:col>
      <xdr:colOff>457200</xdr:colOff>
      <xdr:row>8</xdr:row>
      <xdr:rowOff>190500</xdr:rowOff>
    </xdr:from>
    <xdr:to>
      <xdr:col>9</xdr:col>
      <xdr:colOff>440436</xdr:colOff>
      <xdr:row>11</xdr:row>
      <xdr:rowOff>202692</xdr:rowOff>
    </xdr:to>
    <xdr:sp macro="" textlink="">
      <xdr:nvSpPr>
        <xdr:cNvPr id="2" name="Rounded Rectangle 1">
          <a:extLst>
            <a:ext uri="{FF2B5EF4-FFF2-40B4-BE49-F238E27FC236}">
              <a16:creationId xmlns:a16="http://schemas.microsoft.com/office/drawing/2014/main" id="{12864900-E8B4-8A49-B012-2F910F9CBEE0}"/>
            </a:ext>
          </a:extLst>
        </xdr:cNvPr>
        <xdr:cNvSpPr/>
      </xdr:nvSpPr>
      <xdr:spPr>
        <a:xfrm>
          <a:off x="4953000" y="1854200"/>
          <a:ext cx="2459736" cy="6217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a:latin typeface="Calibri" panose="020F0502020204030204" pitchFamily="34" charset="0"/>
              <a:cs typeface="Calibri" panose="020F0502020204030204" pitchFamily="34" charset="0"/>
            </a:rPr>
            <a:t>Heavy Tailed</a:t>
          </a:r>
        </a:p>
      </xdr:txBody>
    </xdr:sp>
    <xdr:clientData/>
  </xdr:twoCellAnchor>
  <xdr:twoCellAnchor>
    <xdr:from>
      <xdr:col>6</xdr:col>
      <xdr:colOff>419100</xdr:colOff>
      <xdr:row>4</xdr:row>
      <xdr:rowOff>177800</xdr:rowOff>
    </xdr:from>
    <xdr:to>
      <xdr:col>9</xdr:col>
      <xdr:colOff>402336</xdr:colOff>
      <xdr:row>7</xdr:row>
      <xdr:rowOff>177292</xdr:rowOff>
    </xdr:to>
    <xdr:sp macro="" textlink="">
      <xdr:nvSpPr>
        <xdr:cNvPr id="3" name="Rounded Rectangle 2">
          <a:extLst>
            <a:ext uri="{FF2B5EF4-FFF2-40B4-BE49-F238E27FC236}">
              <a16:creationId xmlns:a16="http://schemas.microsoft.com/office/drawing/2014/main" id="{DA504791-4890-7A45-95A1-9BF3B163F9F1}"/>
            </a:ext>
          </a:extLst>
        </xdr:cNvPr>
        <xdr:cNvSpPr/>
      </xdr:nvSpPr>
      <xdr:spPr>
        <a:xfrm>
          <a:off x="4914900" y="1028700"/>
          <a:ext cx="2459736" cy="6090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a:latin typeface="Calibri" panose="020F0502020204030204" pitchFamily="34" charset="0"/>
              <a:cs typeface="Calibri" panose="020F0502020204030204" pitchFamily="34" charset="0"/>
            </a:rPr>
            <a:t>Light Tailed</a:t>
          </a:r>
        </a:p>
      </xdr:txBody>
    </xdr:sp>
    <xdr:clientData/>
  </xdr:twoCellAnchor>
  <xdr:twoCellAnchor>
    <xdr:from>
      <xdr:col>6</xdr:col>
      <xdr:colOff>419100</xdr:colOff>
      <xdr:row>12</xdr:row>
      <xdr:rowOff>177800</xdr:rowOff>
    </xdr:from>
    <xdr:to>
      <xdr:col>9</xdr:col>
      <xdr:colOff>402336</xdr:colOff>
      <xdr:row>15</xdr:row>
      <xdr:rowOff>177292</xdr:rowOff>
    </xdr:to>
    <xdr:sp macro="" textlink="">
      <xdr:nvSpPr>
        <xdr:cNvPr id="5" name="Rounded Rectangle 4">
          <a:extLst>
            <a:ext uri="{FF2B5EF4-FFF2-40B4-BE49-F238E27FC236}">
              <a16:creationId xmlns:a16="http://schemas.microsoft.com/office/drawing/2014/main" id="{923D6CB6-69CE-884B-80EC-2D5713389EEA}"/>
            </a:ext>
          </a:extLst>
        </xdr:cNvPr>
        <xdr:cNvSpPr/>
      </xdr:nvSpPr>
      <xdr:spPr>
        <a:xfrm>
          <a:off x="4914900" y="2654300"/>
          <a:ext cx="2459736" cy="6471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a:latin typeface="Calibri" panose="020F0502020204030204" pitchFamily="34" charset="0"/>
              <a:cs typeface="Calibri" panose="020F0502020204030204" pitchFamily="34" charset="0"/>
            </a:rPr>
            <a:t>Biased High</a:t>
          </a:r>
        </a:p>
      </xdr:txBody>
    </xdr:sp>
    <xdr:clientData/>
  </xdr:twoCellAnchor>
  <xdr:twoCellAnchor>
    <xdr:from>
      <xdr:col>11</xdr:col>
      <xdr:colOff>812800</xdr:colOff>
      <xdr:row>8</xdr:row>
      <xdr:rowOff>0</xdr:rowOff>
    </xdr:from>
    <xdr:to>
      <xdr:col>14</xdr:col>
      <xdr:colOff>796036</xdr:colOff>
      <xdr:row>11</xdr:row>
      <xdr:rowOff>12192</xdr:rowOff>
    </xdr:to>
    <xdr:sp macro="" textlink="">
      <xdr:nvSpPr>
        <xdr:cNvPr id="9" name="Rounded Rectangle 8">
          <a:extLst>
            <a:ext uri="{FF2B5EF4-FFF2-40B4-BE49-F238E27FC236}">
              <a16:creationId xmlns:a16="http://schemas.microsoft.com/office/drawing/2014/main" id="{EFE251D6-F649-5843-AEFC-2448C6FAC533}"/>
            </a:ext>
          </a:extLst>
        </xdr:cNvPr>
        <xdr:cNvSpPr/>
      </xdr:nvSpPr>
      <xdr:spPr>
        <a:xfrm>
          <a:off x="9436100" y="1663700"/>
          <a:ext cx="2459736" cy="6217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a:latin typeface="Calibri" panose="020F0502020204030204" pitchFamily="34" charset="0"/>
              <a:cs typeface="Calibri" panose="020F0502020204030204" pitchFamily="34" charset="0"/>
            </a:rPr>
            <a:t>Light-Tailed</a:t>
          </a:r>
        </a:p>
      </xdr:txBody>
    </xdr:sp>
    <xdr:clientData/>
  </xdr:twoCellAnchor>
  <xdr:twoCellAnchor>
    <xdr:from>
      <xdr:col>12</xdr:col>
      <xdr:colOff>0</xdr:colOff>
      <xdr:row>4</xdr:row>
      <xdr:rowOff>0</xdr:rowOff>
    </xdr:from>
    <xdr:to>
      <xdr:col>14</xdr:col>
      <xdr:colOff>808736</xdr:colOff>
      <xdr:row>6</xdr:row>
      <xdr:rowOff>202692</xdr:rowOff>
    </xdr:to>
    <xdr:sp macro="" textlink="">
      <xdr:nvSpPr>
        <xdr:cNvPr id="10" name="Rounded Rectangle 9">
          <a:extLst>
            <a:ext uri="{FF2B5EF4-FFF2-40B4-BE49-F238E27FC236}">
              <a16:creationId xmlns:a16="http://schemas.microsoft.com/office/drawing/2014/main" id="{30FBAA57-F2DB-8A4D-8034-D3742368D9DE}"/>
            </a:ext>
          </a:extLst>
        </xdr:cNvPr>
        <xdr:cNvSpPr/>
      </xdr:nvSpPr>
      <xdr:spPr>
        <a:xfrm>
          <a:off x="9448800" y="850900"/>
          <a:ext cx="2459736" cy="6090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a:latin typeface="Calibri" panose="020F0502020204030204" pitchFamily="34" charset="0"/>
              <a:cs typeface="Calibri" panose="020F0502020204030204" pitchFamily="34" charset="0"/>
            </a:rPr>
            <a:t>Heavy-Tailed</a:t>
          </a:r>
        </a:p>
      </xdr:txBody>
    </xdr:sp>
    <xdr:clientData/>
  </xdr:twoCellAnchor>
  <xdr:twoCellAnchor>
    <xdr:from>
      <xdr:col>12</xdr:col>
      <xdr:colOff>12700</xdr:colOff>
      <xdr:row>12</xdr:row>
      <xdr:rowOff>12700</xdr:rowOff>
    </xdr:from>
    <xdr:to>
      <xdr:col>15</xdr:col>
      <xdr:colOff>0</xdr:colOff>
      <xdr:row>14</xdr:row>
      <xdr:rowOff>177292</xdr:rowOff>
    </xdr:to>
    <xdr:sp macro="" textlink="">
      <xdr:nvSpPr>
        <xdr:cNvPr id="12" name="Rounded Rectangle 11">
          <a:extLst>
            <a:ext uri="{FF2B5EF4-FFF2-40B4-BE49-F238E27FC236}">
              <a16:creationId xmlns:a16="http://schemas.microsoft.com/office/drawing/2014/main" id="{C1F515A1-24D2-E043-B423-46BADB56C2AE}"/>
            </a:ext>
          </a:extLst>
        </xdr:cNvPr>
        <xdr:cNvSpPr/>
      </xdr:nvSpPr>
      <xdr:spPr>
        <a:xfrm>
          <a:off x="9461500" y="2489200"/>
          <a:ext cx="2463800" cy="6090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a:latin typeface="Calibri" panose="020F0502020204030204" pitchFamily="34" charset="0"/>
              <a:cs typeface="Calibri" panose="020F0502020204030204" pitchFamily="34" charset="0"/>
            </a:rPr>
            <a:t>Biased High</a:t>
          </a:r>
        </a:p>
      </xdr:txBody>
    </xdr:sp>
    <xdr:clientData/>
  </xdr:twoCellAnchor>
  <xdr:oneCellAnchor>
    <xdr:from>
      <xdr:col>1</xdr:col>
      <xdr:colOff>673101</xdr:colOff>
      <xdr:row>20</xdr:row>
      <xdr:rowOff>38101</xdr:rowOff>
    </xdr:from>
    <xdr:ext cx="2935363" cy="1955800"/>
    <xdr:pic>
      <xdr:nvPicPr>
        <xdr:cNvPr id="14" name="Picture 13">
          <a:extLst>
            <a:ext uri="{FF2B5EF4-FFF2-40B4-BE49-F238E27FC236}">
              <a16:creationId xmlns:a16="http://schemas.microsoft.com/office/drawing/2014/main" id="{DDE88C8D-FE9B-2546-8D27-1A78D3E46A39}"/>
            </a:ext>
          </a:extLst>
        </xdr:cNvPr>
        <xdr:cNvPicPr>
          <a:picLocks noChangeAspect="1"/>
        </xdr:cNvPicPr>
      </xdr:nvPicPr>
      <xdr:blipFill>
        <a:blip xmlns:r="http://schemas.openxmlformats.org/officeDocument/2006/relationships" r:embed="rId1"/>
        <a:stretch>
          <a:fillRect/>
        </a:stretch>
      </xdr:blipFill>
      <xdr:spPr>
        <a:xfrm>
          <a:off x="1041401" y="4178301"/>
          <a:ext cx="2935363" cy="1955800"/>
        </a:xfrm>
        <a:prstGeom prst="rect">
          <a:avLst/>
        </a:prstGeom>
        <a:ln>
          <a:solidFill>
            <a:schemeClr val="tx1"/>
          </a:solidFill>
        </a:ln>
      </xdr:spPr>
    </xdr:pic>
    <xdr:clientData/>
  </xdr:oneCellAnchor>
  <xdr:oneCellAnchor>
    <xdr:from>
      <xdr:col>1</xdr:col>
      <xdr:colOff>711200</xdr:colOff>
      <xdr:row>33</xdr:row>
      <xdr:rowOff>114300</xdr:rowOff>
    </xdr:from>
    <xdr:ext cx="3136900" cy="2123123"/>
    <xdr:pic>
      <xdr:nvPicPr>
        <xdr:cNvPr id="15" name="Picture 14">
          <a:extLst>
            <a:ext uri="{FF2B5EF4-FFF2-40B4-BE49-F238E27FC236}">
              <a16:creationId xmlns:a16="http://schemas.microsoft.com/office/drawing/2014/main" id="{55978F26-36BD-0A4D-91D3-C15165630AEB}"/>
            </a:ext>
          </a:extLst>
        </xdr:cNvPr>
        <xdr:cNvPicPr>
          <a:picLocks noChangeAspect="1"/>
        </xdr:cNvPicPr>
      </xdr:nvPicPr>
      <xdr:blipFill rotWithShape="1">
        <a:blip xmlns:r="http://schemas.openxmlformats.org/officeDocument/2006/relationships" r:embed="rId2"/>
        <a:srcRect l="2614" t="8683" r="2778" b="3628"/>
        <a:stretch/>
      </xdr:blipFill>
      <xdr:spPr>
        <a:xfrm>
          <a:off x="1079500" y="6896100"/>
          <a:ext cx="3136900" cy="2123123"/>
        </a:xfrm>
        <a:prstGeom prst="rect">
          <a:avLst/>
        </a:prstGeom>
        <a:ln>
          <a:solidFill>
            <a:schemeClr val="tx1"/>
          </a:solidFill>
        </a:ln>
      </xdr:spPr>
    </xdr:pic>
    <xdr:clientData/>
  </xdr:oneCellAnchor>
  <xdr:oneCellAnchor>
    <xdr:from>
      <xdr:col>5</xdr:col>
      <xdr:colOff>736601</xdr:colOff>
      <xdr:row>20</xdr:row>
      <xdr:rowOff>25401</xdr:rowOff>
    </xdr:from>
    <xdr:ext cx="2998492" cy="2006599"/>
    <xdr:pic>
      <xdr:nvPicPr>
        <xdr:cNvPr id="16" name="Picture 15">
          <a:extLst>
            <a:ext uri="{FF2B5EF4-FFF2-40B4-BE49-F238E27FC236}">
              <a16:creationId xmlns:a16="http://schemas.microsoft.com/office/drawing/2014/main" id="{D8C584E7-37BE-F246-AC25-24BE4F41BD88}"/>
            </a:ext>
          </a:extLst>
        </xdr:cNvPr>
        <xdr:cNvPicPr>
          <a:picLocks noChangeAspect="1"/>
        </xdr:cNvPicPr>
      </xdr:nvPicPr>
      <xdr:blipFill rotWithShape="1">
        <a:blip xmlns:r="http://schemas.openxmlformats.org/officeDocument/2006/relationships" r:embed="rId3"/>
        <a:srcRect l="2451" t="7781" r="1961" b="2527"/>
        <a:stretch/>
      </xdr:blipFill>
      <xdr:spPr>
        <a:xfrm>
          <a:off x="4406901" y="4165601"/>
          <a:ext cx="2998492" cy="2006599"/>
        </a:xfrm>
        <a:prstGeom prst="rect">
          <a:avLst/>
        </a:prstGeom>
        <a:ln>
          <a:solidFill>
            <a:schemeClr val="tx1"/>
          </a:solidFill>
        </a:ln>
      </xdr:spPr>
    </xdr:pic>
    <xdr:clientData/>
  </xdr:oneCellAnchor>
</xdr:wsDr>
</file>

<file path=xl/drawings/drawing16.xml><?xml version="1.0" encoding="utf-8"?>
<xdr:wsDr xmlns:xdr="http://schemas.openxmlformats.org/drawingml/2006/spreadsheetDrawing" xmlns:a="http://schemas.openxmlformats.org/drawingml/2006/main">
  <xdr:twoCellAnchor>
    <xdr:from>
      <xdr:col>12</xdr:col>
      <xdr:colOff>177800</xdr:colOff>
      <xdr:row>6</xdr:row>
      <xdr:rowOff>0</xdr:rowOff>
    </xdr:from>
    <xdr:to>
      <xdr:col>14</xdr:col>
      <xdr:colOff>262467</xdr:colOff>
      <xdr:row>8</xdr:row>
      <xdr:rowOff>129131</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A4E2D76-E843-A749-9D86-E641A4655D44}"/>
                </a:ext>
              </a:extLst>
            </xdr:cNvPr>
            <xdr:cNvSpPr txBox="1"/>
          </xdr:nvSpPr>
          <xdr:spPr>
            <a:xfrm>
              <a:off x="9690100" y="1257300"/>
              <a:ext cx="1735667" cy="53553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r>
                      <a:rPr lang="en-US" sz="1100" i="1">
                        <a:solidFill>
                          <a:schemeClr val="tx1"/>
                        </a:solidFill>
                        <a:effectLst/>
                        <a:latin typeface="Cambria Math" panose="02040503050406030204" pitchFamily="18" charset="0"/>
                        <a:ea typeface="+mn-ea"/>
                        <a:cs typeface="+mn-cs"/>
                      </a:rPr>
                      <m:t>=</m:t>
                    </m:r>
                    <m:func>
                      <m:funcPr>
                        <m:ctrlPr>
                          <a:rPr lang="en-US" sz="1100">
                            <a:solidFill>
                              <a:schemeClr val="tx1"/>
                            </a:solidFill>
                            <a:effectLst/>
                            <a:latin typeface="Cambria Math" panose="02040503050406030204" pitchFamily="18" charset="0"/>
                            <a:ea typeface="+mn-ea"/>
                            <a:cs typeface="+mn-cs"/>
                          </a:rPr>
                        </m:ctrlPr>
                      </m:funcPr>
                      <m:fName>
                        <m:r>
                          <m:rPr>
                            <m:sty m:val="p"/>
                          </m:rPr>
                          <a:rPr lang="en-US" sz="1100">
                            <a:solidFill>
                              <a:schemeClr val="tx1"/>
                            </a:solidFill>
                            <a:effectLst/>
                            <a:latin typeface="Cambria Math" panose="02040503050406030204" pitchFamily="18" charset="0"/>
                            <a:ea typeface="+mn-ea"/>
                            <a:cs typeface="+mn-cs"/>
                          </a:rPr>
                          <m:t>ln</m:t>
                        </m:r>
                      </m:fName>
                      <m:e>
                        <m:d>
                          <m:dPr>
                            <m:begChr m:val="["/>
                            <m:endChr m:val="]"/>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p>
                              <m:sSupPr>
                                <m:ctrlPr>
                                  <a:rPr lang="en-US" sz="1100" i="1">
                                    <a:solidFill>
                                      <a:schemeClr val="tx1"/>
                                    </a:solidFill>
                                    <a:effectLst/>
                                    <a:latin typeface="Cambria Math" panose="02040503050406030204" pitchFamily="18" charset="0"/>
                                    <a:ea typeface="+mn-ea"/>
                                    <a:cs typeface="+mn-cs"/>
                                  </a:rPr>
                                </m:ctrlPr>
                              </m:sSupPr>
                              <m:e>
                                <m:d>
                                  <m:dPr>
                                    <m:ctrlPr>
                                      <a:rPr lang="en-US" sz="1100" i="1">
                                        <a:solidFill>
                                          <a:schemeClr val="tx1"/>
                                        </a:solidFill>
                                        <a:effectLst/>
                                        <a:latin typeface="Cambria Math" panose="02040503050406030204" pitchFamily="18" charset="0"/>
                                        <a:ea typeface="+mn-ea"/>
                                        <a:cs typeface="+mn-cs"/>
                                      </a:rPr>
                                    </m:ctrlPr>
                                  </m:dPr>
                                  <m:e>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𝑠</m:t>
                                        </m:r>
                                        <m:r>
                                          <a:rPr lang="en-US" sz="1100" i="1">
                                            <a:solidFill>
                                              <a:schemeClr val="tx1"/>
                                            </a:solidFill>
                                            <a:effectLst/>
                                            <a:latin typeface="Cambria Math" panose="02040503050406030204" pitchFamily="18" charset="0"/>
                                            <a:ea typeface="+mn-ea"/>
                                            <a:cs typeface="+mn-cs"/>
                                          </a:rPr>
                                          <m:t>.</m:t>
                                        </m:r>
                                        <m:r>
                                          <a:rPr lang="en-US" sz="1100" i="1">
                                            <a:solidFill>
                                              <a:schemeClr val="tx1"/>
                                            </a:solidFill>
                                            <a:effectLst/>
                                            <a:latin typeface="Cambria Math" panose="02040503050406030204" pitchFamily="18" charset="0"/>
                                            <a:ea typeface="+mn-ea"/>
                                            <a:cs typeface="+mn-cs"/>
                                          </a:rPr>
                                          <m:t>𝑒</m:t>
                                        </m:r>
                                        <m:r>
                                          <a:rPr lang="en-US" sz="1100" i="1">
                                            <a:solidFill>
                                              <a:schemeClr val="tx1"/>
                                            </a:solidFill>
                                            <a:effectLst/>
                                            <a:latin typeface="Cambria Math" panose="02040503050406030204" pitchFamily="18" charset="0"/>
                                            <a:ea typeface="+mn-ea"/>
                                            <a:cs typeface="+mn-cs"/>
                                          </a:rPr>
                                          <m:t>.</m:t>
                                        </m:r>
                                        <m:d>
                                          <m:dPr>
                                            <m:ctrlPr>
                                              <a:rPr lang="en-US" sz="1100" b="0" i="1">
                                                <a:solidFill>
                                                  <a:schemeClr val="tx1"/>
                                                </a:solidFill>
                                                <a:effectLst/>
                                                <a:latin typeface="Cambria Math" panose="02040503050406030204" pitchFamily="18" charset="0"/>
                                                <a:ea typeface="+mn-ea"/>
                                                <a:cs typeface="+mn-cs"/>
                                              </a:rPr>
                                            </m:ctrlPr>
                                          </m:dPr>
                                          <m:e>
                                            <m:r>
                                              <a:rPr lang="en-US" sz="1100" b="0" i="1">
                                                <a:solidFill>
                                                  <a:schemeClr val="tx1"/>
                                                </a:solidFill>
                                                <a:effectLst/>
                                                <a:latin typeface="Cambria Math" panose="02040503050406030204" pitchFamily="18" charset="0"/>
                                                <a:ea typeface="+mn-ea"/>
                                                <a:cs typeface="+mn-cs"/>
                                              </a:rPr>
                                              <m:t>𝑋</m:t>
                                            </m:r>
                                          </m:e>
                                        </m:d>
                                      </m:num>
                                      <m:den>
                                        <m:r>
                                          <a:rPr lang="en-US" sz="1100" b="0" i="1">
                                            <a:solidFill>
                                              <a:schemeClr val="tx1"/>
                                            </a:solidFill>
                                            <a:effectLst/>
                                            <a:latin typeface="Cambria Math" panose="02040503050406030204" pitchFamily="18" charset="0"/>
                                            <a:ea typeface="+mn-ea"/>
                                            <a:cs typeface="+mn-cs"/>
                                          </a:rPr>
                                          <m:t>𝐸</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𝑋</m:t>
                                        </m:r>
                                        <m:r>
                                          <a:rPr lang="en-US" sz="1100" b="0" i="1">
                                            <a:solidFill>
                                              <a:schemeClr val="tx1"/>
                                            </a:solidFill>
                                            <a:effectLst/>
                                            <a:latin typeface="Cambria Math" panose="02040503050406030204" pitchFamily="18" charset="0"/>
                                            <a:ea typeface="+mn-ea"/>
                                            <a:cs typeface="+mn-cs"/>
                                          </a:rPr>
                                          <m:t>]</m:t>
                                        </m:r>
                                      </m:den>
                                    </m:f>
                                  </m:e>
                                </m:d>
                              </m:e>
                              <m:sup>
                                <m:r>
                                  <a:rPr lang="en-US" sz="1100" i="1">
                                    <a:solidFill>
                                      <a:schemeClr val="tx1"/>
                                    </a:solidFill>
                                    <a:effectLst/>
                                    <a:latin typeface="Cambria Math" panose="02040503050406030204" pitchFamily="18" charset="0"/>
                                    <a:ea typeface="+mn-ea"/>
                                    <a:cs typeface="+mn-cs"/>
                                  </a:rPr>
                                  <m:t>2</m:t>
                                </m:r>
                              </m:sup>
                            </m:sSup>
                          </m:e>
                        </m:d>
                      </m:e>
                    </m:func>
                    <m:r>
                      <a:rPr lang="en-US" sz="1100" i="1">
                        <a:solidFill>
                          <a:schemeClr val="tx1"/>
                        </a:solidFill>
                        <a:effectLst/>
                        <a:latin typeface="Cambria Math" panose="02040503050406030204" pitchFamily="18" charset="0"/>
                        <a:ea typeface="+mn-ea"/>
                        <a:cs typeface="+mn-cs"/>
                      </a:rPr>
                      <m:t>  </m:t>
                    </m:r>
                  </m:oMath>
                </m:oMathPara>
              </a14:m>
              <a:endParaRPr lang="en-US" sz="1100">
                <a:solidFill>
                  <a:schemeClr val="tx1"/>
                </a:solidFill>
                <a:effectLst/>
                <a:latin typeface="+mn-lt"/>
                <a:ea typeface="+mn-ea"/>
                <a:cs typeface="+mn-cs"/>
              </a:endParaRPr>
            </a:p>
          </xdr:txBody>
        </xdr:sp>
      </mc:Choice>
      <mc:Fallback xmlns="">
        <xdr:sp macro="" textlink="">
          <xdr:nvSpPr>
            <xdr:cNvPr id="2" name="TextBox 1">
              <a:extLst>
                <a:ext uri="{FF2B5EF4-FFF2-40B4-BE49-F238E27FC236}">
                  <a16:creationId xmlns:a16="http://schemas.microsoft.com/office/drawing/2014/main" id="{EA4E2D76-E843-A749-9D86-E641A4655D44}"/>
                </a:ext>
              </a:extLst>
            </xdr:cNvPr>
            <xdr:cNvSpPr txBox="1"/>
          </xdr:nvSpPr>
          <xdr:spPr>
            <a:xfrm>
              <a:off x="9690100" y="1257300"/>
              <a:ext cx="1735667" cy="53553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𝜎^2=ln⁡[1+((𝑠.𝑒.</a:t>
              </a:r>
              <a:r>
                <a:rPr lang="en-US" sz="1100" b="0" i="0">
                  <a:solidFill>
                    <a:schemeClr val="tx1"/>
                  </a:solidFill>
                  <a:effectLst/>
                  <a:latin typeface="Cambria Math" panose="02040503050406030204" pitchFamily="18" charset="0"/>
                  <a:ea typeface="+mn-ea"/>
                  <a:cs typeface="+mn-cs"/>
                </a:rPr>
                <a:t>(𝑋))/(𝐸[𝑋]))^</a:t>
              </a:r>
              <a:r>
                <a:rPr lang="en-US" sz="1100" i="0">
                  <a:solidFill>
                    <a:schemeClr val="tx1"/>
                  </a:solidFill>
                  <a:effectLst/>
                  <a:latin typeface="Cambria Math" panose="02040503050406030204" pitchFamily="18" charset="0"/>
                  <a:ea typeface="+mn-ea"/>
                  <a:cs typeface="+mn-cs"/>
                </a:rPr>
                <a:t>2 ]   </a:t>
              </a:r>
              <a:endParaRPr lang="en-US" sz="1100">
                <a:solidFill>
                  <a:schemeClr val="tx1"/>
                </a:solidFill>
                <a:effectLst/>
                <a:latin typeface="+mn-lt"/>
                <a:ea typeface="+mn-ea"/>
                <a:cs typeface="+mn-cs"/>
              </a:endParaRPr>
            </a:p>
          </xdr:txBody>
        </xdr:sp>
      </mc:Fallback>
    </mc:AlternateContent>
    <xdr:clientData/>
  </xdr:twoCellAnchor>
  <xdr:twoCellAnchor>
    <xdr:from>
      <xdr:col>15</xdr:col>
      <xdr:colOff>12700</xdr:colOff>
      <xdr:row>6</xdr:row>
      <xdr:rowOff>38100</xdr:rowOff>
    </xdr:from>
    <xdr:to>
      <xdr:col>16</xdr:col>
      <xdr:colOff>228319</xdr:colOff>
      <xdr:row>7</xdr:row>
      <xdr:rowOff>113438</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6A89E69-0D23-BE4B-8F49-2F35AB18AA1D}"/>
                </a:ext>
              </a:extLst>
            </xdr:cNvPr>
            <xdr:cNvSpPr txBox="1"/>
          </xdr:nvSpPr>
          <xdr:spPr>
            <a:xfrm>
              <a:off x="12001500" y="1295400"/>
              <a:ext cx="1041119" cy="278538"/>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𝑋</m:t>
                        </m:r>
                      </m:e>
                    </m:d>
                    <m:r>
                      <a:rPr lang="en-US" sz="1100" b="0" i="1">
                        <a:latin typeface="Cambria Math" panose="02040503050406030204" pitchFamily="18" charset="0"/>
                      </a:rPr>
                      <m:t>=</m:t>
                    </m:r>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𝑒</m:t>
                        </m:r>
                      </m:e>
                      <m:sup>
                        <m:r>
                          <a:rPr lang="en-US" sz="1100" i="1">
                            <a:solidFill>
                              <a:schemeClr val="tx1"/>
                            </a:solidFill>
                            <a:effectLst/>
                            <a:latin typeface="Cambria Math" panose="02040503050406030204" pitchFamily="18" charset="0"/>
                            <a:ea typeface="+mn-ea"/>
                            <a:cs typeface="+mn-cs"/>
                          </a:rPr>
                          <m:t>𝜇</m:t>
                        </m:r>
                        <m:r>
                          <a:rPr lang="en-US" sz="1100" i="1">
                            <a:solidFill>
                              <a:schemeClr val="tx1"/>
                            </a:solidFill>
                            <a:effectLst/>
                            <a:latin typeface="Cambria Math" panose="02040503050406030204" pitchFamily="18" charset="0"/>
                            <a:ea typeface="+mn-ea"/>
                            <a:cs typeface="+mn-cs"/>
                          </a:rPr>
                          <m:t>+</m:t>
                        </m:r>
                        <m:f>
                          <m:fPr>
                            <m:type m:val="lin"/>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sup>
                    </m:sSup>
                    <m:r>
                      <m:rPr>
                        <m:nor/>
                      </m:rPr>
                      <a:rPr lang="en-US" i="0">
                        <a:effectLst/>
                      </a:rPr>
                      <m:t> </m:t>
                    </m:r>
                  </m:oMath>
                </m:oMathPara>
              </a14:m>
              <a:endParaRPr lang="en-US" sz="1100"/>
            </a:p>
          </xdr:txBody>
        </xdr:sp>
      </mc:Choice>
      <mc:Fallback xmlns="">
        <xdr:sp macro="" textlink="">
          <xdr:nvSpPr>
            <xdr:cNvPr id="3" name="TextBox 2">
              <a:extLst>
                <a:ext uri="{FF2B5EF4-FFF2-40B4-BE49-F238E27FC236}">
                  <a16:creationId xmlns:a16="http://schemas.microsoft.com/office/drawing/2014/main" id="{16A89E69-0D23-BE4B-8F49-2F35AB18AA1D}"/>
                </a:ext>
              </a:extLst>
            </xdr:cNvPr>
            <xdr:cNvSpPr txBox="1"/>
          </xdr:nvSpPr>
          <xdr:spPr>
            <a:xfrm>
              <a:off x="12001500" y="1295400"/>
              <a:ext cx="1041119" cy="278538"/>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b="0" i="0">
                  <a:latin typeface="Cambria Math" panose="02040503050406030204" pitchFamily="18" charset="0"/>
                </a:rPr>
                <a:t>𝐸[𝑋]=</a:t>
              </a:r>
              <a:r>
                <a:rPr lang="en-US" sz="1100" i="0">
                  <a:solidFill>
                    <a:schemeClr val="tx1"/>
                  </a:solidFill>
                  <a:effectLst/>
                  <a:latin typeface="Cambria Math" panose="02040503050406030204" pitchFamily="18" charset="0"/>
                  <a:ea typeface="+mn-ea"/>
                  <a:cs typeface="+mn-cs"/>
                </a:rPr>
                <a:t>𝑒^(𝜇+𝜎^2∕2) "</a:t>
              </a:r>
              <a:r>
                <a:rPr lang="en-US" i="0">
                  <a:effectLst/>
                  <a:latin typeface="Cambria Math" panose="02040503050406030204" pitchFamily="18" charset="0"/>
                </a:rPr>
                <a:t> </a:t>
              </a:r>
              <a:r>
                <a:rPr lang="en-US" i="0">
                  <a:effectLst/>
                </a:rPr>
                <a:t>"</a:t>
              </a:r>
              <a:endParaRPr lang="en-US" sz="1100"/>
            </a:p>
          </xdr:txBody>
        </xdr:sp>
      </mc:Fallback>
    </mc:AlternateContent>
    <xdr:clientData/>
  </xdr:twoCellAnchor>
  <xdr:twoCellAnchor>
    <xdr:from>
      <xdr:col>15</xdr:col>
      <xdr:colOff>63500</xdr:colOff>
      <xdr:row>9</xdr:row>
      <xdr:rowOff>38101</xdr:rowOff>
    </xdr:from>
    <xdr:to>
      <xdr:col>16</xdr:col>
      <xdr:colOff>613698</xdr:colOff>
      <xdr:row>10</xdr:row>
      <xdr:rowOff>114301</xdr:rowOff>
    </xdr:to>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7E50022-4976-314C-9EE0-16B2434837E0}"/>
                </a:ext>
              </a:extLst>
            </xdr:cNvPr>
            <xdr:cNvSpPr txBox="1"/>
          </xdr:nvSpPr>
          <xdr:spPr>
            <a:xfrm>
              <a:off x="12052300" y="1905001"/>
              <a:ext cx="1375698" cy="2794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14:m>
                <m:oMathPara xmlns:m="http://schemas.openxmlformats.org/officeDocument/2006/math">
                  <m:oMath>
                    <m:func>
                      <m:funcPr>
                        <m:ctrlPr>
                          <a:rPr lang="en-US" sz="1100" i="1">
                            <a:solidFill>
                              <a:schemeClr val="tx1"/>
                            </a:solidFill>
                            <a:effectLst/>
                            <a:latin typeface="Cambria Math" panose="02040503050406030204" pitchFamily="18" charset="0"/>
                            <a:ea typeface="+mn-ea"/>
                            <a:cs typeface="+mn-cs"/>
                          </a:rPr>
                        </m:ctrlPr>
                      </m:funcPr>
                      <m:fName>
                        <m:r>
                          <a:rPr lang="en-US" sz="1100" i="1">
                            <a:solidFill>
                              <a:schemeClr val="tx1"/>
                            </a:solidFill>
                            <a:effectLst/>
                            <a:latin typeface="Cambria Math" panose="02040503050406030204" pitchFamily="18" charset="0"/>
                            <a:ea typeface="+mn-ea"/>
                            <a:cs typeface="+mn-cs"/>
                          </a:rPr>
                          <m:t>𝜇</m:t>
                        </m:r>
                        <m:r>
                          <a:rPr lang="en-US" sz="1100" b="0" i="1">
                            <a:solidFill>
                              <a:schemeClr val="tx1"/>
                            </a:solidFill>
                            <a:effectLst/>
                            <a:latin typeface="Cambria Math" panose="02040503050406030204" pitchFamily="18" charset="0"/>
                            <a:ea typeface="+mn-ea"/>
                            <a:cs typeface="+mn-cs"/>
                          </a:rPr>
                          <m:t>=</m:t>
                        </m:r>
                        <m:r>
                          <m:rPr>
                            <m:sty m:val="p"/>
                          </m:rPr>
                          <a:rPr lang="en-US" sz="1100" b="0" i="0">
                            <a:latin typeface="Cambria Math" panose="02040503050406030204" pitchFamily="18" charset="0"/>
                          </a:rPr>
                          <m:t>ln</m:t>
                        </m:r>
                      </m:fName>
                      <m:e>
                        <m:d>
                          <m:dPr>
                            <m:ctrlPr>
                              <a:rPr lang="en-US" sz="1100" b="0" i="1">
                                <a:latin typeface="Cambria Math" panose="02040503050406030204" pitchFamily="18" charset="0"/>
                              </a:rPr>
                            </m:ctrlPr>
                          </m:dPr>
                          <m:e>
                            <m:r>
                              <a:rPr lang="en-US" sz="1100" b="0" i="1">
                                <a:latin typeface="Cambria Math" panose="02040503050406030204" pitchFamily="18" charset="0"/>
                              </a:rPr>
                              <m:t>𝐸</m:t>
                            </m:r>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𝑋</m:t>
                                </m:r>
                              </m:e>
                            </m:d>
                          </m:e>
                        </m:d>
                      </m:e>
                    </m:func>
                    <m:r>
                      <a:rPr lang="en-US" sz="1100" b="0" i="1">
                        <a:solidFill>
                          <a:schemeClr val="tx1"/>
                        </a:solidFill>
                        <a:effectLst/>
                        <a:latin typeface="Cambria Math" panose="02040503050406030204" pitchFamily="18" charset="0"/>
                        <a:ea typeface="+mn-ea"/>
                        <a:cs typeface="+mn-cs"/>
                      </a:rPr>
                      <m:t>−</m:t>
                    </m:r>
                    <m:f>
                      <m:fPr>
                        <m:type m:val="lin"/>
                        <m:ctrlPr>
                          <a:rPr lang="en-US" sz="1100" i="1">
                            <a:solidFill>
                              <a:schemeClr val="tx1"/>
                            </a:solidFill>
                            <a:effectLst/>
                            <a:latin typeface="Cambria Math" panose="02040503050406030204" pitchFamily="18" charset="0"/>
                            <a:ea typeface="+mn-ea"/>
                            <a:cs typeface="+mn-cs"/>
                          </a:rPr>
                        </m:ctrlPr>
                      </m:fPr>
                      <m:num>
                        <m:sSup>
                          <m:sSupPr>
                            <m:ctrlPr>
                              <a:rPr lang="en-US" sz="1100" i="1">
                                <a:solidFill>
                                  <a:schemeClr val="tx1"/>
                                </a:solidFill>
                                <a:effectLst/>
                                <a:latin typeface="Cambria Math" panose="02040503050406030204" pitchFamily="18" charset="0"/>
                                <a:ea typeface="+mn-ea"/>
                                <a:cs typeface="+mn-cs"/>
                              </a:rPr>
                            </m:ctrlPr>
                          </m:sSupPr>
                          <m:e>
                            <m:r>
                              <a:rPr lang="en-US" sz="1100" i="1">
                                <a:solidFill>
                                  <a:schemeClr val="tx1"/>
                                </a:solidFill>
                                <a:effectLst/>
                                <a:latin typeface="Cambria Math" panose="02040503050406030204" pitchFamily="18" charset="0"/>
                                <a:ea typeface="+mn-ea"/>
                                <a:cs typeface="+mn-cs"/>
                              </a:rPr>
                              <m:t>𝜎</m:t>
                            </m:r>
                          </m:e>
                          <m:sup>
                            <m:r>
                              <a:rPr lang="en-US" sz="1100" i="1">
                                <a:solidFill>
                                  <a:schemeClr val="tx1"/>
                                </a:solidFill>
                                <a:effectLst/>
                                <a:latin typeface="Cambria Math" panose="02040503050406030204" pitchFamily="18" charset="0"/>
                                <a:ea typeface="+mn-ea"/>
                                <a:cs typeface="+mn-cs"/>
                              </a:rPr>
                              <m:t>2</m:t>
                            </m:r>
                          </m:sup>
                        </m:sSup>
                      </m:num>
                      <m:den>
                        <m:r>
                          <a:rPr lang="en-US" sz="1100" i="1">
                            <a:solidFill>
                              <a:schemeClr val="tx1"/>
                            </a:solidFill>
                            <a:effectLst/>
                            <a:latin typeface="Cambria Math" panose="02040503050406030204" pitchFamily="18" charset="0"/>
                            <a:ea typeface="+mn-ea"/>
                            <a:cs typeface="+mn-cs"/>
                          </a:rPr>
                          <m:t>2</m:t>
                        </m:r>
                      </m:den>
                    </m:f>
                    <m:r>
                      <m:rPr>
                        <m:nor/>
                      </m:rPr>
                      <a:rPr lang="en-US" i="0">
                        <a:effectLst/>
                      </a:rPr>
                      <m:t> </m:t>
                    </m:r>
                  </m:oMath>
                </m:oMathPara>
              </a14:m>
              <a:endParaRPr lang="en-US" sz="1100"/>
            </a:p>
          </xdr:txBody>
        </xdr:sp>
      </mc:Choice>
      <mc:Fallback xmlns="">
        <xdr:sp macro="" textlink="">
          <xdr:nvSpPr>
            <xdr:cNvPr id="5" name="TextBox 4">
              <a:extLst>
                <a:ext uri="{FF2B5EF4-FFF2-40B4-BE49-F238E27FC236}">
                  <a16:creationId xmlns:a16="http://schemas.microsoft.com/office/drawing/2014/main" id="{27E50022-4976-314C-9EE0-16B2434837E0}"/>
                </a:ext>
              </a:extLst>
            </xdr:cNvPr>
            <xdr:cNvSpPr txBox="1"/>
          </xdr:nvSpPr>
          <xdr:spPr>
            <a:xfrm>
              <a:off x="12052300" y="1905001"/>
              <a:ext cx="1375698" cy="27940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noAutofit/>
            </a:bodyPr>
            <a:lstStyle/>
            <a:p>
              <a:pPr/>
              <a:r>
                <a:rPr lang="en-US" sz="1100" i="0">
                  <a:solidFill>
                    <a:schemeClr val="tx1"/>
                  </a:solidFill>
                  <a:effectLst/>
                  <a:latin typeface="Cambria Math" panose="02040503050406030204" pitchFamily="18" charset="0"/>
                  <a:ea typeface="+mn-ea"/>
                  <a:cs typeface="+mn-cs"/>
                </a:rPr>
                <a:t>〖𝜇</a:t>
              </a:r>
              <a:r>
                <a:rPr lang="en-US" sz="1100" b="0" i="0">
                  <a:solidFill>
                    <a:schemeClr val="tx1"/>
                  </a:solidFill>
                  <a:effectLst/>
                  <a:latin typeface="Cambria Math" panose="02040503050406030204" pitchFamily="18" charset="0"/>
                  <a:ea typeface="+mn-ea"/>
                  <a:cs typeface="+mn-cs"/>
                </a:rPr>
                <a:t>=</a:t>
              </a:r>
              <a:r>
                <a:rPr lang="en-US" sz="1100" b="0" i="0">
                  <a:latin typeface="Cambria Math" panose="02040503050406030204" pitchFamily="18" charset="0"/>
                </a:rPr>
                <a:t>ln</a:t>
              </a:r>
              <a:r>
                <a:rPr lang="en-US" sz="1100" b="0" i="0">
                  <a:solidFill>
                    <a:schemeClr val="tx1"/>
                  </a:solidFill>
                  <a:effectLst/>
                  <a:latin typeface="Cambria Math" panose="02040503050406030204" pitchFamily="18" charset="0"/>
                  <a:ea typeface="+mn-ea"/>
                  <a:cs typeface="+mn-cs"/>
                </a:rPr>
                <a:t>〗⁡(</a:t>
              </a:r>
              <a:r>
                <a:rPr lang="en-US" sz="1100" b="0" i="0">
                  <a:latin typeface="Cambria Math" panose="02040503050406030204" pitchFamily="18" charset="0"/>
                </a:rPr>
                <a:t>𝐸[𝑋])</a:t>
              </a:r>
              <a:r>
                <a:rPr lang="en-US" sz="1100" b="0" i="0">
                  <a:solidFill>
                    <a:schemeClr val="tx1"/>
                  </a:solidFill>
                  <a:effectLst/>
                  <a:latin typeface="Cambria Math" panose="02040503050406030204" pitchFamily="18" charset="0"/>
                  <a:ea typeface="+mn-ea"/>
                  <a:cs typeface="+mn-cs"/>
                </a:rPr>
                <a:t>−</a:t>
              </a:r>
              <a:r>
                <a:rPr lang="en-US" sz="1100" i="0">
                  <a:solidFill>
                    <a:schemeClr val="tx1"/>
                  </a:solidFill>
                  <a:effectLst/>
                  <a:latin typeface="Cambria Math" panose="02040503050406030204" pitchFamily="18" charset="0"/>
                  <a:ea typeface="+mn-ea"/>
                  <a:cs typeface="+mn-cs"/>
                </a:rPr>
                <a:t>𝜎^2∕2 "</a:t>
              </a:r>
              <a:r>
                <a:rPr lang="en-US" i="0">
                  <a:effectLst/>
                  <a:latin typeface="Cambria Math" panose="02040503050406030204" pitchFamily="18" charset="0"/>
                </a:rPr>
                <a:t> </a:t>
              </a:r>
              <a:r>
                <a:rPr lang="en-US" i="0">
                  <a:effectLst/>
                </a:rPr>
                <a:t>"</a:t>
              </a:r>
              <a:endParaRPr lang="en-US" sz="1100"/>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oneCellAnchor>
    <xdr:from>
      <xdr:col>2</xdr:col>
      <xdr:colOff>698500</xdr:colOff>
      <xdr:row>7</xdr:row>
      <xdr:rowOff>63502</xdr:rowOff>
    </xdr:from>
    <xdr:ext cx="3429000" cy="2672272"/>
    <xdr:pic>
      <xdr:nvPicPr>
        <xdr:cNvPr id="2" name="Picture 1">
          <a:extLst>
            <a:ext uri="{FF2B5EF4-FFF2-40B4-BE49-F238E27FC236}">
              <a16:creationId xmlns:a16="http://schemas.microsoft.com/office/drawing/2014/main" id="{C4E92AE2-C988-7747-881B-7DA6F3E3480F}"/>
            </a:ext>
          </a:extLst>
        </xdr:cNvPr>
        <xdr:cNvPicPr>
          <a:picLocks noChangeAspect="1"/>
        </xdr:cNvPicPr>
      </xdr:nvPicPr>
      <xdr:blipFill>
        <a:blip xmlns:r="http://schemas.openxmlformats.org/officeDocument/2006/relationships" r:embed="rId1"/>
        <a:stretch>
          <a:fillRect/>
        </a:stretch>
      </xdr:blipFill>
      <xdr:spPr>
        <a:xfrm>
          <a:off x="2374900" y="1485902"/>
          <a:ext cx="3429000" cy="2672272"/>
        </a:xfrm>
        <a:prstGeom prst="rect">
          <a:avLst/>
        </a:prstGeom>
      </xdr:spPr>
    </xdr:pic>
    <xdr:clientData/>
  </xdr:oneCellAnchor>
  <xdr:oneCellAnchor>
    <xdr:from>
      <xdr:col>2</xdr:col>
      <xdr:colOff>685801</xdr:colOff>
      <xdr:row>25</xdr:row>
      <xdr:rowOff>63501</xdr:rowOff>
    </xdr:from>
    <xdr:ext cx="3467100" cy="2656829"/>
    <xdr:pic>
      <xdr:nvPicPr>
        <xdr:cNvPr id="3" name="Picture 2">
          <a:extLst>
            <a:ext uri="{FF2B5EF4-FFF2-40B4-BE49-F238E27FC236}">
              <a16:creationId xmlns:a16="http://schemas.microsoft.com/office/drawing/2014/main" id="{3B9B70CA-0B34-A040-B2D7-28AB879C065F}"/>
            </a:ext>
          </a:extLst>
        </xdr:cNvPr>
        <xdr:cNvPicPr>
          <a:picLocks noChangeAspect="1"/>
        </xdr:cNvPicPr>
      </xdr:nvPicPr>
      <xdr:blipFill>
        <a:blip xmlns:r="http://schemas.openxmlformats.org/officeDocument/2006/relationships" r:embed="rId2"/>
        <a:stretch>
          <a:fillRect/>
        </a:stretch>
      </xdr:blipFill>
      <xdr:spPr>
        <a:xfrm>
          <a:off x="2362201" y="5143501"/>
          <a:ext cx="3467100" cy="2656829"/>
        </a:xfrm>
        <a:prstGeom prst="rect">
          <a:avLst/>
        </a:prstGeom>
      </xdr:spPr>
    </xdr:pic>
    <xdr:clientData/>
  </xdr:oneCellAnchor>
  <xdr:oneCellAnchor>
    <xdr:from>
      <xdr:col>2</xdr:col>
      <xdr:colOff>676275</xdr:colOff>
      <xdr:row>43</xdr:row>
      <xdr:rowOff>25402</xdr:rowOff>
    </xdr:from>
    <xdr:ext cx="3733851" cy="2654298"/>
    <xdr:pic>
      <xdr:nvPicPr>
        <xdr:cNvPr id="4" name="Picture 3">
          <a:extLst>
            <a:ext uri="{FF2B5EF4-FFF2-40B4-BE49-F238E27FC236}">
              <a16:creationId xmlns:a16="http://schemas.microsoft.com/office/drawing/2014/main" id="{A21BB8D6-85C4-E643-A7B3-1330DA882D8F}"/>
            </a:ext>
          </a:extLst>
        </xdr:cNvPr>
        <xdr:cNvPicPr>
          <a:picLocks noChangeAspect="1"/>
        </xdr:cNvPicPr>
      </xdr:nvPicPr>
      <xdr:blipFill>
        <a:blip xmlns:r="http://schemas.openxmlformats.org/officeDocument/2006/relationships" r:embed="rId3"/>
        <a:stretch>
          <a:fillRect/>
        </a:stretch>
      </xdr:blipFill>
      <xdr:spPr>
        <a:xfrm>
          <a:off x="2352675" y="8763002"/>
          <a:ext cx="3733851" cy="2654298"/>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540A-42F6-F648-8146-D26AB6201A94}">
  <sheetPr>
    <tabColor theme="8" tint="0.59999389629810485"/>
  </sheetPr>
  <dimension ref="A1:M52"/>
  <sheetViews>
    <sheetView showGridLines="0" zoomScaleNormal="100" workbookViewId="0">
      <selection activeCell="S32" sqref="S32"/>
    </sheetView>
  </sheetViews>
  <sheetFormatPr baseColWidth="10" defaultColWidth="8.5" defaultRowHeight="16" x14ac:dyDescent="0.2"/>
  <cols>
    <col min="1" max="5" width="10.6640625" style="45" customWidth="1"/>
    <col min="6" max="12" width="10.83203125" style="45" customWidth="1"/>
    <col min="13" max="13" width="10.6640625" style="45" customWidth="1"/>
    <col min="14" max="16" width="10" style="45" customWidth="1"/>
    <col min="17" max="16384" width="8.5" style="45"/>
  </cols>
  <sheetData>
    <row r="1" spans="1:13" ht="14.5" customHeight="1" x14ac:dyDescent="0.2">
      <c r="A1" s="41"/>
      <c r="B1" s="42"/>
      <c r="C1" s="42"/>
      <c r="D1" s="42"/>
      <c r="E1" s="42"/>
      <c r="F1" s="42"/>
      <c r="G1" s="42"/>
      <c r="H1" s="42"/>
      <c r="I1" s="42"/>
      <c r="J1" s="42"/>
      <c r="K1" s="42"/>
      <c r="L1" s="43" t="s">
        <v>117</v>
      </c>
      <c r="M1" s="44"/>
    </row>
    <row r="2" spans="1:13" s="47" customFormat="1" x14ac:dyDescent="0.2">
      <c r="A2" s="46"/>
      <c r="M2" s="48"/>
    </row>
    <row r="3" spans="1:13" s="47" customFormat="1" ht="16" customHeight="1" x14ac:dyDescent="0.2">
      <c r="A3" s="46"/>
      <c r="M3" s="48"/>
    </row>
    <row r="4" spans="1:13" s="47" customFormat="1" ht="16" customHeight="1" x14ac:dyDescent="0.2">
      <c r="A4" s="46"/>
      <c r="M4" s="48"/>
    </row>
    <row r="5" spans="1:13" s="47" customFormat="1" ht="16" customHeight="1" x14ac:dyDescent="0.2">
      <c r="A5" s="46"/>
      <c r="M5" s="48"/>
    </row>
    <row r="6" spans="1:13" s="47" customFormat="1" ht="16" customHeight="1" x14ac:dyDescent="0.2">
      <c r="A6" s="46"/>
      <c r="B6" s="49" t="s">
        <v>118</v>
      </c>
      <c r="M6" s="48"/>
    </row>
    <row r="7" spans="1:13" s="47" customFormat="1" ht="16" customHeight="1" x14ac:dyDescent="0.2">
      <c r="A7" s="46"/>
      <c r="M7" s="48"/>
    </row>
    <row r="8" spans="1:13" s="47" customFormat="1" ht="16" customHeight="1" x14ac:dyDescent="0.25">
      <c r="A8" s="46"/>
      <c r="B8" s="50" t="s">
        <v>119</v>
      </c>
      <c r="M8" s="48"/>
    </row>
    <row r="9" spans="1:13" s="47" customFormat="1" ht="17" customHeight="1" x14ac:dyDescent="0.2">
      <c r="A9" s="46"/>
      <c r="C9" s="471" t="s">
        <v>120</v>
      </c>
      <c r="D9" s="472"/>
      <c r="E9" s="472"/>
      <c r="F9" s="472"/>
      <c r="G9" s="472"/>
      <c r="H9" s="472"/>
      <c r="I9" s="472"/>
      <c r="J9" s="472"/>
      <c r="K9" s="472"/>
      <c r="M9" s="48"/>
    </row>
    <row r="10" spans="1:13" s="47" customFormat="1" x14ac:dyDescent="0.2">
      <c r="A10" s="46"/>
      <c r="C10" s="472"/>
      <c r="D10" s="472"/>
      <c r="E10" s="472"/>
      <c r="F10" s="472"/>
      <c r="G10" s="472"/>
      <c r="H10" s="472"/>
      <c r="I10" s="472"/>
      <c r="J10" s="472"/>
      <c r="K10" s="472"/>
      <c r="M10" s="48"/>
    </row>
    <row r="11" spans="1:13" s="47" customFormat="1" ht="16" customHeight="1" x14ac:dyDescent="0.2">
      <c r="A11" s="46"/>
      <c r="C11" s="472"/>
      <c r="D11" s="472"/>
      <c r="E11" s="472"/>
      <c r="F11" s="472"/>
      <c r="G11" s="472"/>
      <c r="H11" s="472"/>
      <c r="I11" s="472"/>
      <c r="J11" s="472"/>
      <c r="K11" s="472"/>
      <c r="M11" s="48"/>
    </row>
    <row r="12" spans="1:13" s="47" customFormat="1" ht="16" customHeight="1" x14ac:dyDescent="0.2">
      <c r="A12" s="46"/>
      <c r="C12" s="472"/>
      <c r="D12" s="472"/>
      <c r="E12" s="472"/>
      <c r="F12" s="472"/>
      <c r="G12" s="472"/>
      <c r="H12" s="472"/>
      <c r="I12" s="472"/>
      <c r="J12" s="472"/>
      <c r="K12" s="472"/>
      <c r="M12" s="48"/>
    </row>
    <row r="13" spans="1:13" s="47" customFormat="1" ht="16" customHeight="1" x14ac:dyDescent="0.2">
      <c r="A13" s="46"/>
      <c r="C13" s="472"/>
      <c r="D13" s="472"/>
      <c r="E13" s="472"/>
      <c r="F13" s="472"/>
      <c r="G13" s="472"/>
      <c r="H13" s="472"/>
      <c r="I13" s="472"/>
      <c r="J13" s="472"/>
      <c r="K13" s="472"/>
      <c r="M13" s="48"/>
    </row>
    <row r="14" spans="1:13" s="47" customFormat="1" ht="16" customHeight="1" x14ac:dyDescent="0.2">
      <c r="A14" s="46"/>
      <c r="C14" s="472"/>
      <c r="D14" s="472"/>
      <c r="E14" s="472"/>
      <c r="F14" s="472"/>
      <c r="G14" s="472"/>
      <c r="H14" s="472"/>
      <c r="I14" s="472"/>
      <c r="J14" s="472"/>
      <c r="K14" s="472"/>
      <c r="M14" s="48"/>
    </row>
    <row r="15" spans="1:13" s="47" customFormat="1" ht="16" customHeight="1" x14ac:dyDescent="0.2">
      <c r="A15" s="46"/>
      <c r="C15" s="472"/>
      <c r="D15" s="472"/>
      <c r="E15" s="472"/>
      <c r="F15" s="472"/>
      <c r="G15" s="472"/>
      <c r="H15" s="472"/>
      <c r="I15" s="472"/>
      <c r="J15" s="472"/>
      <c r="K15" s="472"/>
      <c r="M15" s="48"/>
    </row>
    <row r="16" spans="1:13" s="47" customFormat="1" ht="16" customHeight="1" x14ac:dyDescent="0.2">
      <c r="A16" s="46"/>
      <c r="C16" s="472"/>
      <c r="D16" s="472"/>
      <c r="E16" s="472"/>
      <c r="F16" s="472"/>
      <c r="G16" s="472"/>
      <c r="H16" s="472"/>
      <c r="I16" s="472"/>
      <c r="J16" s="472"/>
      <c r="K16" s="472"/>
      <c r="M16" s="48"/>
    </row>
    <row r="17" spans="1:13" s="47" customFormat="1" ht="16" customHeight="1" x14ac:dyDescent="0.2">
      <c r="A17" s="46"/>
      <c r="M17" s="48"/>
    </row>
    <row r="18" spans="1:13" s="47" customFormat="1" ht="16" customHeight="1" x14ac:dyDescent="0.25">
      <c r="A18" s="46"/>
      <c r="B18" s="50" t="s">
        <v>121</v>
      </c>
      <c r="M18" s="48"/>
    </row>
    <row r="19" spans="1:13" s="47" customFormat="1" ht="17" customHeight="1" x14ac:dyDescent="0.2">
      <c r="A19" s="46"/>
      <c r="C19" s="471" t="s">
        <v>122</v>
      </c>
      <c r="D19" s="472"/>
      <c r="E19" s="472"/>
      <c r="F19" s="472"/>
      <c r="G19" s="472"/>
      <c r="H19" s="472"/>
      <c r="I19" s="472"/>
      <c r="J19" s="472"/>
      <c r="K19" s="472"/>
      <c r="M19" s="48"/>
    </row>
    <row r="20" spans="1:13" s="47" customFormat="1" x14ac:dyDescent="0.2">
      <c r="A20" s="46"/>
      <c r="C20" s="472"/>
      <c r="D20" s="472"/>
      <c r="E20" s="472"/>
      <c r="F20" s="472"/>
      <c r="G20" s="472"/>
      <c r="H20" s="472"/>
      <c r="I20" s="472"/>
      <c r="J20" s="472"/>
      <c r="K20" s="472"/>
      <c r="M20" s="48"/>
    </row>
    <row r="21" spans="1:13" s="47" customFormat="1" x14ac:dyDescent="0.2">
      <c r="A21" s="46"/>
      <c r="C21" s="472"/>
      <c r="D21" s="472"/>
      <c r="E21" s="472"/>
      <c r="F21" s="472"/>
      <c r="G21" s="472"/>
      <c r="H21" s="472"/>
      <c r="I21" s="472"/>
      <c r="J21" s="472"/>
      <c r="K21" s="472"/>
      <c r="M21" s="48"/>
    </row>
    <row r="22" spans="1:13" s="47" customFormat="1" x14ac:dyDescent="0.2">
      <c r="A22" s="46"/>
      <c r="C22" s="472"/>
      <c r="D22" s="472"/>
      <c r="E22" s="472"/>
      <c r="F22" s="472"/>
      <c r="G22" s="472"/>
      <c r="H22" s="472"/>
      <c r="I22" s="472"/>
      <c r="J22" s="472"/>
      <c r="K22" s="472"/>
      <c r="M22" s="48"/>
    </row>
    <row r="23" spans="1:13" s="47" customFormat="1" x14ac:dyDescent="0.2">
      <c r="A23" s="46"/>
      <c r="C23" s="472"/>
      <c r="D23" s="472"/>
      <c r="E23" s="472"/>
      <c r="F23" s="472"/>
      <c r="G23" s="472"/>
      <c r="H23" s="472"/>
      <c r="I23" s="472"/>
      <c r="J23" s="472"/>
      <c r="K23" s="472"/>
      <c r="M23" s="48"/>
    </row>
    <row r="24" spans="1:13" s="47" customFormat="1" x14ac:dyDescent="0.2">
      <c r="A24" s="46"/>
      <c r="C24" s="472"/>
      <c r="D24" s="472"/>
      <c r="E24" s="472"/>
      <c r="F24" s="472"/>
      <c r="G24" s="472"/>
      <c r="H24" s="472"/>
      <c r="I24" s="472"/>
      <c r="J24" s="472"/>
      <c r="K24" s="472"/>
      <c r="M24" s="48"/>
    </row>
    <row r="25" spans="1:13" s="47" customFormat="1" x14ac:dyDescent="0.2">
      <c r="A25" s="46"/>
      <c r="C25" s="472"/>
      <c r="D25" s="472"/>
      <c r="E25" s="472"/>
      <c r="F25" s="472"/>
      <c r="G25" s="472"/>
      <c r="H25" s="472"/>
      <c r="I25" s="472"/>
      <c r="J25" s="472"/>
      <c r="K25" s="472"/>
      <c r="M25" s="48"/>
    </row>
    <row r="26" spans="1:13" s="47" customFormat="1" x14ac:dyDescent="0.2">
      <c r="A26" s="46"/>
      <c r="C26" s="472"/>
      <c r="D26" s="472"/>
      <c r="E26" s="472"/>
      <c r="F26" s="472"/>
      <c r="G26" s="472"/>
      <c r="H26" s="472"/>
      <c r="I26" s="472"/>
      <c r="J26" s="472"/>
      <c r="K26" s="472"/>
      <c r="M26" s="48"/>
    </row>
    <row r="27" spans="1:13" s="47" customFormat="1" x14ac:dyDescent="0.2">
      <c r="A27" s="46"/>
      <c r="C27" s="472"/>
      <c r="D27" s="472"/>
      <c r="E27" s="472"/>
      <c r="F27" s="472"/>
      <c r="G27" s="472"/>
      <c r="H27" s="472"/>
      <c r="I27" s="472"/>
      <c r="J27" s="472"/>
      <c r="K27" s="472"/>
      <c r="M27" s="48"/>
    </row>
    <row r="28" spans="1:13" s="47" customFormat="1" x14ac:dyDescent="0.2">
      <c r="A28" s="46"/>
      <c r="C28" s="472"/>
      <c r="D28" s="472"/>
      <c r="E28" s="472"/>
      <c r="F28" s="472"/>
      <c r="G28" s="472"/>
      <c r="H28" s="472"/>
      <c r="I28" s="472"/>
      <c r="J28" s="472"/>
      <c r="K28" s="472"/>
      <c r="M28" s="48"/>
    </row>
    <row r="29" spans="1:13" s="47" customFormat="1" x14ac:dyDescent="0.2">
      <c r="A29" s="46"/>
      <c r="C29" s="51"/>
      <c r="D29" s="51"/>
      <c r="E29" s="51"/>
      <c r="F29" s="51"/>
      <c r="G29" s="51"/>
      <c r="H29" s="51"/>
      <c r="I29" s="51"/>
      <c r="J29" s="51"/>
      <c r="K29" s="51"/>
      <c r="M29" s="48"/>
    </row>
    <row r="30" spans="1:13" s="47" customFormat="1" ht="19" x14ac:dyDescent="0.25">
      <c r="A30" s="46"/>
      <c r="C30" s="52" t="s">
        <v>123</v>
      </c>
      <c r="D30" s="51"/>
      <c r="E30" s="51"/>
      <c r="F30" s="51"/>
      <c r="G30" s="51"/>
      <c r="H30" s="51"/>
      <c r="I30" s="51"/>
      <c r="J30" s="51"/>
      <c r="K30" s="51"/>
      <c r="M30" s="48"/>
    </row>
    <row r="31" spans="1:13" s="47" customFormat="1" x14ac:dyDescent="0.2">
      <c r="A31" s="46"/>
      <c r="C31" s="471" t="s">
        <v>124</v>
      </c>
      <c r="D31" s="471"/>
      <c r="E31" s="471"/>
      <c r="F31" s="471"/>
      <c r="G31" s="471"/>
      <c r="H31" s="471"/>
      <c r="I31" s="471"/>
      <c r="J31" s="471"/>
      <c r="K31" s="471"/>
      <c r="M31" s="48"/>
    </row>
    <row r="32" spans="1:13" s="47" customFormat="1" x14ac:dyDescent="0.2">
      <c r="A32" s="46"/>
      <c r="C32" s="471"/>
      <c r="D32" s="471"/>
      <c r="E32" s="471"/>
      <c r="F32" s="471"/>
      <c r="G32" s="471"/>
      <c r="H32" s="471"/>
      <c r="I32" s="471"/>
      <c r="J32" s="471"/>
      <c r="K32" s="471"/>
      <c r="M32" s="48"/>
    </row>
    <row r="33" spans="1:13" s="47" customFormat="1" x14ac:dyDescent="0.2">
      <c r="A33" s="46"/>
      <c r="C33" s="471"/>
      <c r="D33" s="471"/>
      <c r="E33" s="471"/>
      <c r="F33" s="471"/>
      <c r="G33" s="471"/>
      <c r="H33" s="471"/>
      <c r="I33" s="471"/>
      <c r="J33" s="471"/>
      <c r="K33" s="471"/>
      <c r="M33" s="48"/>
    </row>
    <row r="34" spans="1:13" s="47" customFormat="1" x14ac:dyDescent="0.2">
      <c r="A34" s="46"/>
      <c r="C34" s="471"/>
      <c r="D34" s="471"/>
      <c r="E34" s="471"/>
      <c r="F34" s="471"/>
      <c r="G34" s="471"/>
      <c r="H34" s="471"/>
      <c r="I34" s="471"/>
      <c r="J34" s="471"/>
      <c r="K34" s="471"/>
      <c r="M34" s="48"/>
    </row>
    <row r="35" spans="1:13" s="47" customFormat="1" x14ac:dyDescent="0.2">
      <c r="A35" s="46"/>
      <c r="C35" s="471"/>
      <c r="D35" s="471"/>
      <c r="E35" s="471"/>
      <c r="F35" s="471"/>
      <c r="G35" s="471"/>
      <c r="H35" s="471"/>
      <c r="I35" s="471"/>
      <c r="J35" s="471"/>
      <c r="K35" s="471"/>
      <c r="M35" s="48"/>
    </row>
    <row r="36" spans="1:13" s="47" customFormat="1" x14ac:dyDescent="0.2">
      <c r="A36" s="46"/>
      <c r="C36" s="471"/>
      <c r="D36" s="471"/>
      <c r="E36" s="471"/>
      <c r="F36" s="471"/>
      <c r="G36" s="471"/>
      <c r="H36" s="471"/>
      <c r="I36" s="471"/>
      <c r="J36" s="471"/>
      <c r="K36" s="471"/>
      <c r="M36" s="48"/>
    </row>
    <row r="37" spans="1:13" s="47" customFormat="1" x14ac:dyDescent="0.2">
      <c r="A37" s="46"/>
      <c r="C37" s="471"/>
      <c r="D37" s="471"/>
      <c r="E37" s="471"/>
      <c r="F37" s="471"/>
      <c r="G37" s="471"/>
      <c r="H37" s="471"/>
      <c r="I37" s="471"/>
      <c r="J37" s="471"/>
      <c r="K37" s="471"/>
      <c r="M37" s="48"/>
    </row>
    <row r="38" spans="1:13" s="47" customFormat="1" x14ac:dyDescent="0.2">
      <c r="A38" s="46"/>
      <c r="C38" s="471"/>
      <c r="D38" s="471"/>
      <c r="E38" s="471"/>
      <c r="F38" s="471"/>
      <c r="G38" s="471"/>
      <c r="H38" s="471"/>
      <c r="I38" s="471"/>
      <c r="J38" s="471"/>
      <c r="K38" s="471"/>
      <c r="M38" s="48"/>
    </row>
    <row r="39" spans="1:13" s="47" customFormat="1" x14ac:dyDescent="0.2">
      <c r="A39" s="46"/>
      <c r="C39" s="471"/>
      <c r="D39" s="471"/>
      <c r="E39" s="471"/>
      <c r="F39" s="471"/>
      <c r="G39" s="471"/>
      <c r="H39" s="471"/>
      <c r="I39" s="471"/>
      <c r="J39" s="471"/>
      <c r="K39" s="471"/>
      <c r="M39" s="48"/>
    </row>
    <row r="40" spans="1:13" s="47" customFormat="1" x14ac:dyDescent="0.2">
      <c r="A40" s="46"/>
      <c r="C40" s="53"/>
      <c r="D40" s="53"/>
      <c r="E40" s="53"/>
      <c r="F40" s="53"/>
      <c r="G40" s="53"/>
      <c r="H40" s="53"/>
      <c r="I40" s="53"/>
      <c r="J40" s="53"/>
      <c r="K40" s="53"/>
      <c r="M40" s="48"/>
    </row>
    <row r="41" spans="1:13" s="47" customFormat="1" ht="21" x14ac:dyDescent="0.25">
      <c r="A41" s="46"/>
      <c r="B41" s="50" t="s">
        <v>125</v>
      </c>
      <c r="M41" s="48"/>
    </row>
    <row r="42" spans="1:13" s="47" customFormat="1" x14ac:dyDescent="0.2">
      <c r="A42" s="46"/>
      <c r="C42" s="473" t="s">
        <v>215</v>
      </c>
      <c r="D42" s="472"/>
      <c r="E42" s="472"/>
      <c r="F42" s="472"/>
      <c r="G42" s="472"/>
      <c r="H42" s="472"/>
      <c r="I42" s="472"/>
      <c r="J42" s="472"/>
      <c r="K42" s="472"/>
      <c r="M42" s="48"/>
    </row>
    <row r="43" spans="1:13" s="47" customFormat="1" x14ac:dyDescent="0.2">
      <c r="A43" s="46"/>
      <c r="C43" s="472"/>
      <c r="D43" s="472"/>
      <c r="E43" s="472"/>
      <c r="F43" s="472"/>
      <c r="G43" s="472"/>
      <c r="H43" s="472"/>
      <c r="I43" s="472"/>
      <c r="J43" s="472"/>
      <c r="K43" s="472"/>
      <c r="M43" s="48"/>
    </row>
    <row r="44" spans="1:13" s="47" customFormat="1" x14ac:dyDescent="0.2">
      <c r="A44" s="46"/>
      <c r="C44" s="472"/>
      <c r="D44" s="472"/>
      <c r="E44" s="472"/>
      <c r="F44" s="472"/>
      <c r="G44" s="472"/>
      <c r="H44" s="472"/>
      <c r="I44" s="472"/>
      <c r="J44" s="472"/>
      <c r="K44" s="472"/>
      <c r="M44" s="48"/>
    </row>
    <row r="45" spans="1:13" s="47" customFormat="1" x14ac:dyDescent="0.2">
      <c r="A45" s="46"/>
      <c r="C45" s="472"/>
      <c r="D45" s="472"/>
      <c r="E45" s="472"/>
      <c r="F45" s="472"/>
      <c r="G45" s="472"/>
      <c r="H45" s="472"/>
      <c r="I45" s="472"/>
      <c r="J45" s="472"/>
      <c r="K45" s="472"/>
      <c r="M45" s="48"/>
    </row>
    <row r="46" spans="1:13" s="47" customFormat="1" x14ac:dyDescent="0.2">
      <c r="A46" s="46"/>
      <c r="C46" s="472"/>
      <c r="D46" s="472"/>
      <c r="E46" s="472"/>
      <c r="F46" s="472"/>
      <c r="G46" s="472"/>
      <c r="H46" s="472"/>
      <c r="I46" s="472"/>
      <c r="J46" s="472"/>
      <c r="K46" s="472"/>
      <c r="M46" s="48"/>
    </row>
    <row r="47" spans="1:13" s="47" customFormat="1" x14ac:dyDescent="0.2">
      <c r="A47" s="46"/>
      <c r="C47" s="472"/>
      <c r="D47" s="472"/>
      <c r="E47" s="472"/>
      <c r="F47" s="472"/>
      <c r="G47" s="472"/>
      <c r="H47" s="472"/>
      <c r="I47" s="472"/>
      <c r="J47" s="472"/>
      <c r="K47" s="472"/>
      <c r="M47" s="48"/>
    </row>
    <row r="48" spans="1:13" s="47" customFormat="1" x14ac:dyDescent="0.2">
      <c r="A48" s="46"/>
      <c r="C48" s="472"/>
      <c r="D48" s="472"/>
      <c r="E48" s="472"/>
      <c r="F48" s="472"/>
      <c r="G48" s="472"/>
      <c r="H48" s="472"/>
      <c r="I48" s="472"/>
      <c r="J48" s="472"/>
      <c r="K48" s="472"/>
      <c r="M48" s="48"/>
    </row>
    <row r="49" spans="1:13" s="47" customFormat="1" x14ac:dyDescent="0.2">
      <c r="A49" s="46"/>
      <c r="C49" s="472"/>
      <c r="D49" s="472"/>
      <c r="E49" s="472"/>
      <c r="F49" s="472"/>
      <c r="G49" s="472"/>
      <c r="H49" s="472"/>
      <c r="I49" s="472"/>
      <c r="J49" s="472"/>
      <c r="K49" s="472"/>
      <c r="M49" s="48"/>
    </row>
    <row r="50" spans="1:13" s="47" customFormat="1" x14ac:dyDescent="0.2">
      <c r="A50" s="46"/>
      <c r="C50" s="472"/>
      <c r="D50" s="472"/>
      <c r="E50" s="472"/>
      <c r="F50" s="472"/>
      <c r="G50" s="472"/>
      <c r="H50" s="472"/>
      <c r="I50" s="472"/>
      <c r="J50" s="472"/>
      <c r="K50" s="472"/>
      <c r="M50" s="48"/>
    </row>
    <row r="51" spans="1:13" s="47" customFormat="1" x14ac:dyDescent="0.2">
      <c r="A51" s="46"/>
      <c r="C51" s="53"/>
      <c r="D51" s="53"/>
      <c r="E51" s="53"/>
      <c r="F51" s="53"/>
      <c r="G51" s="53"/>
      <c r="H51" s="53"/>
      <c r="I51" s="53"/>
      <c r="J51" s="53"/>
      <c r="K51" s="53"/>
      <c r="M51" s="48"/>
    </row>
    <row r="52" spans="1:13" ht="17" thickBot="1" x14ac:dyDescent="0.25">
      <c r="A52" s="54"/>
      <c r="B52" s="55"/>
      <c r="C52" s="55"/>
      <c r="D52" s="55"/>
      <c r="E52" s="55"/>
      <c r="F52" s="55"/>
      <c r="G52" s="55"/>
      <c r="H52" s="55"/>
      <c r="I52" s="55"/>
      <c r="J52" s="55"/>
      <c r="K52" s="55"/>
      <c r="L52" s="55"/>
      <c r="M52" s="56"/>
    </row>
  </sheetData>
  <mergeCells count="4">
    <mergeCell ref="C9:K16"/>
    <mergeCell ref="C19:K28"/>
    <mergeCell ref="C31:K39"/>
    <mergeCell ref="C42:K50"/>
  </mergeCells>
  <hyperlinks>
    <hyperlink ref="B6" r:id="rId1" xr:uid="{E0A2A25F-A033-4046-95DC-50FEED226D6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84EEF-6AC1-5347-9CAB-77A145445009}">
  <dimension ref="A1:BM207"/>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23" width="10.83203125" style="18" hidden="1" customWidth="1" outlineLevel="1"/>
    <col min="24" max="24" width="10.83203125" style="18" collapsed="1"/>
    <col min="25" max="16384" width="10.83203125" style="18"/>
  </cols>
  <sheetData>
    <row r="1" spans="1:14" ht="19" x14ac:dyDescent="0.25">
      <c r="A1" s="1" t="s">
        <v>95</v>
      </c>
      <c r="B1" s="8"/>
      <c r="C1" s="15"/>
      <c r="D1" s="15"/>
      <c r="E1" s="15"/>
      <c r="F1" s="16"/>
      <c r="G1" s="16"/>
      <c r="H1" s="16"/>
      <c r="I1" s="16"/>
      <c r="J1" s="17"/>
      <c r="K1" s="3" t="s">
        <v>87</v>
      </c>
    </row>
    <row r="2" spans="1:14" x14ac:dyDescent="0.2">
      <c r="A2" s="2"/>
      <c r="B2" s="19"/>
      <c r="C2" s="19"/>
      <c r="D2" s="19"/>
      <c r="E2" s="19"/>
      <c r="F2" s="19"/>
      <c r="G2" s="19"/>
      <c r="H2" s="19"/>
      <c r="I2" s="19"/>
      <c r="J2" s="20"/>
      <c r="L2" s="9" t="s">
        <v>3</v>
      </c>
      <c r="N2" s="21"/>
    </row>
    <row r="3" spans="1:14" x14ac:dyDescent="0.2">
      <c r="A3" s="2"/>
      <c r="B3" s="124" t="s">
        <v>220</v>
      </c>
      <c r="C3" s="19"/>
      <c r="D3" s="19"/>
      <c r="E3" s="19"/>
      <c r="F3" s="19"/>
      <c r="G3" s="19"/>
      <c r="H3" s="19"/>
      <c r="I3" s="19"/>
      <c r="J3" s="20"/>
      <c r="L3" s="18" t="s">
        <v>37</v>
      </c>
    </row>
    <row r="4" spans="1:14" x14ac:dyDescent="0.2">
      <c r="A4" s="2"/>
      <c r="B4" s="19"/>
      <c r="C4" s="19"/>
      <c r="D4" s="19"/>
      <c r="E4" s="19"/>
      <c r="F4" s="19"/>
      <c r="G4" s="19"/>
      <c r="H4" s="19"/>
      <c r="I4" s="19"/>
      <c r="J4" s="20"/>
    </row>
    <row r="5" spans="1:14" x14ac:dyDescent="0.2">
      <c r="A5" s="2"/>
      <c r="B5" s="124" t="s">
        <v>218</v>
      </c>
      <c r="C5" s="19"/>
      <c r="D5" s="19"/>
      <c r="E5" s="19"/>
      <c r="F5" s="19"/>
      <c r="G5" s="19"/>
      <c r="H5" s="19"/>
      <c r="I5" s="19"/>
      <c r="J5" s="20"/>
      <c r="L5" s="129" t="s">
        <v>223</v>
      </c>
      <c r="M5" s="130" t="s">
        <v>224</v>
      </c>
      <c r="N5" s="22" t="s">
        <v>38</v>
      </c>
    </row>
    <row r="6" spans="1:14" x14ac:dyDescent="0.2">
      <c r="A6" s="2"/>
      <c r="B6" s="19" t="s">
        <v>6</v>
      </c>
      <c r="C6" s="19"/>
      <c r="D6" s="19"/>
      <c r="E6" s="19"/>
      <c r="F6" s="19"/>
      <c r="G6" s="19"/>
      <c r="H6" s="19"/>
      <c r="I6" s="19"/>
      <c r="J6" s="20"/>
      <c r="L6" s="18">
        <v>0</v>
      </c>
      <c r="M6" s="131">
        <v>20</v>
      </c>
      <c r="N6" s="23">
        <f>COUNTIFS($E$13:$E$37,"&gt;"&amp;L6,$E$13:$E$37,"&lt;="&amp;M6)</f>
        <v>8</v>
      </c>
    </row>
    <row r="7" spans="1:14" x14ac:dyDescent="0.2">
      <c r="A7" s="2"/>
      <c r="B7" s="19" t="s">
        <v>7</v>
      </c>
      <c r="C7" s="19"/>
      <c r="D7" s="19"/>
      <c r="E7" s="19"/>
      <c r="F7" s="19"/>
      <c r="G7" s="19"/>
      <c r="H7" s="19"/>
      <c r="I7" s="19"/>
      <c r="J7" s="20"/>
      <c r="L7" s="18">
        <f>M6</f>
        <v>20</v>
      </c>
      <c r="M7" s="131">
        <f>L7+20</f>
        <v>40</v>
      </c>
      <c r="N7" s="23">
        <f>COUNTIFS($E$13:$E$37,"&gt;"&amp;L7,$E$13:$E$37,"&lt;="&amp;M7)</f>
        <v>2</v>
      </c>
    </row>
    <row r="8" spans="1:14" x14ac:dyDescent="0.2">
      <c r="A8" s="2"/>
      <c r="B8" s="19"/>
      <c r="C8" s="19"/>
      <c r="D8" s="19"/>
      <c r="E8" s="19"/>
      <c r="F8" s="19"/>
      <c r="G8" s="19"/>
      <c r="H8" s="19"/>
      <c r="I8" s="19"/>
      <c r="J8" s="20"/>
      <c r="L8" s="18">
        <f t="shared" ref="L8:L10" si="0">M7</f>
        <v>40</v>
      </c>
      <c r="M8" s="131">
        <f t="shared" ref="M8:M10" si="1">L8+20</f>
        <v>60</v>
      </c>
      <c r="N8" s="23">
        <f>COUNTIFS($E$13:$E$37,"&gt;"&amp;L8,$E$13:$E$37,"&lt;="&amp;M8)</f>
        <v>3</v>
      </c>
    </row>
    <row r="9" spans="1:14" x14ac:dyDescent="0.2">
      <c r="A9" s="2"/>
      <c r="B9" s="19" t="s">
        <v>8</v>
      </c>
      <c r="C9" s="19"/>
      <c r="D9" s="19"/>
      <c r="E9" s="19"/>
      <c r="F9" s="19"/>
      <c r="G9" s="19"/>
      <c r="H9" s="19"/>
      <c r="I9" s="19"/>
      <c r="J9" s="20"/>
      <c r="L9" s="18">
        <f t="shared" si="0"/>
        <v>60</v>
      </c>
      <c r="M9" s="131">
        <f t="shared" si="1"/>
        <v>80</v>
      </c>
      <c r="N9" s="23">
        <f>COUNTIFS($E$13:$E$37,"&gt;"&amp;L9,$E$13:$E$37,"&lt;="&amp;M9)</f>
        <v>3</v>
      </c>
    </row>
    <row r="10" spans="1:14" ht="16" customHeight="1" x14ac:dyDescent="0.2">
      <c r="A10" s="2"/>
      <c r="B10" s="19"/>
      <c r="C10" s="19"/>
      <c r="D10" s="19"/>
      <c r="E10" s="19"/>
      <c r="F10" s="19"/>
      <c r="G10" s="19"/>
      <c r="H10" s="19"/>
      <c r="I10" s="19"/>
      <c r="J10" s="20"/>
      <c r="L10" s="18">
        <f t="shared" si="0"/>
        <v>80</v>
      </c>
      <c r="M10" s="131">
        <f t="shared" si="1"/>
        <v>100</v>
      </c>
      <c r="N10" s="23">
        <f>COUNTIFS($E$13:$E$37,"&gt;"&amp;L10,$E$13:$E$37,"&lt;="&amp;M10)</f>
        <v>9</v>
      </c>
    </row>
    <row r="11" spans="1:14" ht="17" x14ac:dyDescent="0.2">
      <c r="A11" s="2"/>
      <c r="B11" s="19"/>
      <c r="C11" s="19"/>
      <c r="D11" s="164"/>
      <c r="E11" s="165" t="s">
        <v>221</v>
      </c>
      <c r="F11" s="19"/>
      <c r="G11" s="19"/>
      <c r="H11" s="19"/>
      <c r="I11" s="19"/>
      <c r="J11" s="20"/>
    </row>
    <row r="12" spans="1:14" ht="17" x14ac:dyDescent="0.2">
      <c r="A12" s="2"/>
      <c r="B12" s="19"/>
      <c r="C12" s="19"/>
      <c r="D12" s="133" t="s">
        <v>9</v>
      </c>
      <c r="E12" s="13" t="s">
        <v>222</v>
      </c>
      <c r="F12" s="19"/>
      <c r="G12" s="19"/>
      <c r="H12" s="19"/>
      <c r="I12" s="19"/>
      <c r="J12" s="20"/>
      <c r="L12" s="132" t="s">
        <v>228</v>
      </c>
    </row>
    <row r="13" spans="1:14" x14ac:dyDescent="0.2">
      <c r="A13" s="2"/>
      <c r="B13" s="19"/>
      <c r="C13" s="19"/>
      <c r="D13" s="134">
        <v>1</v>
      </c>
      <c r="E13" s="166">
        <v>82.3</v>
      </c>
      <c r="F13" s="19"/>
      <c r="G13" s="19"/>
      <c r="H13" s="19"/>
      <c r="I13" s="19"/>
      <c r="J13" s="20"/>
      <c r="L13" s="128" t="s">
        <v>229</v>
      </c>
    </row>
    <row r="14" spans="1:14" x14ac:dyDescent="0.2">
      <c r="A14" s="2"/>
      <c r="B14" s="19"/>
      <c r="C14" s="19"/>
      <c r="D14" s="134">
        <v>2</v>
      </c>
      <c r="E14" s="166">
        <v>52.8</v>
      </c>
      <c r="F14" s="19"/>
      <c r="G14" s="19"/>
      <c r="H14" s="19"/>
      <c r="I14" s="19"/>
      <c r="J14" s="20"/>
      <c r="L14" s="18" t="s">
        <v>230</v>
      </c>
    </row>
    <row r="15" spans="1:14" x14ac:dyDescent="0.2">
      <c r="A15" s="2"/>
      <c r="B15" s="19"/>
      <c r="C15" s="19"/>
      <c r="D15" s="134">
        <v>3</v>
      </c>
      <c r="E15" s="166">
        <v>28.1</v>
      </c>
      <c r="F15" s="19"/>
      <c r="G15" s="19"/>
      <c r="H15" s="19"/>
      <c r="I15" s="19"/>
      <c r="J15" s="20"/>
    </row>
    <row r="16" spans="1:14" ht="16" customHeight="1" x14ac:dyDescent="0.2">
      <c r="A16" s="2"/>
      <c r="B16" s="19"/>
      <c r="C16" s="19"/>
      <c r="D16" s="134">
        <v>4</v>
      </c>
      <c r="E16" s="166">
        <v>89.6</v>
      </c>
      <c r="F16" s="19"/>
      <c r="G16" s="19"/>
      <c r="H16" s="19"/>
      <c r="I16" s="19"/>
      <c r="J16" s="20"/>
      <c r="L16" s="9" t="s">
        <v>4</v>
      </c>
      <c r="N16" s="21"/>
    </row>
    <row r="17" spans="1:15" x14ac:dyDescent="0.2">
      <c r="A17" s="2"/>
      <c r="B17" s="19"/>
      <c r="C17" s="19"/>
      <c r="D17" s="134">
        <v>5</v>
      </c>
      <c r="E17" s="166">
        <v>87.1</v>
      </c>
      <c r="F17" s="19"/>
      <c r="G17" s="19"/>
      <c r="H17" s="19"/>
      <c r="I17" s="19"/>
      <c r="J17" s="20"/>
      <c r="L17" s="18" t="s">
        <v>41</v>
      </c>
    </row>
    <row r="18" spans="1:15" x14ac:dyDescent="0.2">
      <c r="A18" s="2"/>
      <c r="B18" s="19"/>
      <c r="C18" s="19"/>
      <c r="D18" s="134">
        <v>6</v>
      </c>
      <c r="E18" s="166">
        <v>14.9</v>
      </c>
      <c r="F18" s="19"/>
      <c r="G18" s="19"/>
      <c r="H18" s="19"/>
      <c r="I18" s="19"/>
      <c r="J18" s="20"/>
    </row>
    <row r="19" spans="1:15" x14ac:dyDescent="0.2">
      <c r="A19" s="2"/>
      <c r="B19" s="19"/>
      <c r="C19" s="19"/>
      <c r="D19" s="134">
        <v>7</v>
      </c>
      <c r="E19" s="166">
        <v>11.2</v>
      </c>
      <c r="F19" s="19"/>
      <c r="G19" s="19"/>
      <c r="H19" s="19"/>
      <c r="I19" s="19"/>
      <c r="J19" s="20"/>
      <c r="L19" s="474" t="s">
        <v>30</v>
      </c>
      <c r="M19" s="476" t="s">
        <v>42</v>
      </c>
      <c r="N19" s="478" t="s">
        <v>43</v>
      </c>
      <c r="O19" s="476" t="s">
        <v>44</v>
      </c>
    </row>
    <row r="20" spans="1:15" x14ac:dyDescent="0.2">
      <c r="A20" s="2"/>
      <c r="B20" s="19"/>
      <c r="C20" s="19"/>
      <c r="D20" s="134">
        <v>8</v>
      </c>
      <c r="E20" s="166">
        <v>43.5</v>
      </c>
      <c r="F20" s="19"/>
      <c r="G20" s="19"/>
      <c r="H20" s="19"/>
      <c r="I20" s="19"/>
      <c r="J20" s="20"/>
      <c r="L20" s="475"/>
      <c r="M20" s="477"/>
      <c r="N20" s="479"/>
      <c r="O20" s="477"/>
    </row>
    <row r="21" spans="1:15" x14ac:dyDescent="0.2">
      <c r="A21" s="2"/>
      <c r="B21" s="19"/>
      <c r="C21" s="19"/>
      <c r="D21" s="134">
        <v>9</v>
      </c>
      <c r="E21" s="166">
        <v>71.8</v>
      </c>
      <c r="F21" s="19"/>
      <c r="G21" s="19"/>
      <c r="H21" s="19"/>
      <c r="I21" s="19"/>
      <c r="J21" s="20"/>
      <c r="L21" s="10">
        <v>1</v>
      </c>
      <c r="M21" s="6">
        <v>1.3</v>
      </c>
      <c r="N21" s="11">
        <f>100*L21/(25+1)</f>
        <v>3.8461538461538463</v>
      </c>
      <c r="O21" s="24">
        <f>M21-N21</f>
        <v>-2.546153846153846</v>
      </c>
    </row>
    <row r="22" spans="1:15" x14ac:dyDescent="0.2">
      <c r="A22" s="2"/>
      <c r="B22" s="19"/>
      <c r="C22" s="19"/>
      <c r="D22" s="134">
        <v>10</v>
      </c>
      <c r="E22" s="166">
        <v>93.8</v>
      </c>
      <c r="F22" s="19"/>
      <c r="G22" s="19"/>
      <c r="H22" s="19"/>
      <c r="I22" s="19"/>
      <c r="J22" s="20"/>
      <c r="L22" s="10">
        <v>2</v>
      </c>
      <c r="M22" s="6">
        <v>2.8</v>
      </c>
      <c r="N22" s="11">
        <f t="shared" ref="N22:N45" si="2">100*L22/(25+1)</f>
        <v>7.6923076923076925</v>
      </c>
      <c r="O22" s="24">
        <f t="shared" ref="O22:O45" si="3">M22-N22</f>
        <v>-4.8923076923076927</v>
      </c>
    </row>
    <row r="23" spans="1:15" x14ac:dyDescent="0.2">
      <c r="A23" s="2"/>
      <c r="B23" s="19"/>
      <c r="C23" s="19"/>
      <c r="D23" s="134">
        <v>11</v>
      </c>
      <c r="E23" s="166">
        <v>47.2</v>
      </c>
      <c r="F23" s="19"/>
      <c r="G23" s="19"/>
      <c r="H23" s="19"/>
      <c r="I23" s="19"/>
      <c r="J23" s="20"/>
      <c r="L23" s="10">
        <v>3</v>
      </c>
      <c r="M23" s="6">
        <v>4.0999999999999996</v>
      </c>
      <c r="N23" s="11">
        <f t="shared" si="2"/>
        <v>11.538461538461538</v>
      </c>
      <c r="O23" s="24">
        <f t="shared" si="3"/>
        <v>-7.4384615384615387</v>
      </c>
    </row>
    <row r="24" spans="1:15" x14ac:dyDescent="0.2">
      <c r="A24" s="2"/>
      <c r="B24" s="19"/>
      <c r="C24" s="19"/>
      <c r="D24" s="134">
        <v>12</v>
      </c>
      <c r="E24" s="166">
        <v>84.7</v>
      </c>
      <c r="F24" s="19"/>
      <c r="G24" s="19"/>
      <c r="H24" s="19"/>
      <c r="I24" s="19"/>
      <c r="J24" s="20"/>
      <c r="L24" s="10">
        <v>4</v>
      </c>
      <c r="M24" s="6">
        <v>6.7</v>
      </c>
      <c r="N24" s="11">
        <f t="shared" si="2"/>
        <v>15.384615384615385</v>
      </c>
      <c r="O24" s="24">
        <f t="shared" si="3"/>
        <v>-8.684615384615384</v>
      </c>
    </row>
    <row r="25" spans="1:15" x14ac:dyDescent="0.2">
      <c r="A25" s="2"/>
      <c r="B25" s="19"/>
      <c r="C25" s="19"/>
      <c r="D25" s="134">
        <v>13</v>
      </c>
      <c r="E25" s="166">
        <v>2.8</v>
      </c>
      <c r="F25" s="19"/>
      <c r="G25" s="19"/>
      <c r="H25" s="19"/>
      <c r="I25" s="19"/>
      <c r="J25" s="20"/>
      <c r="L25" s="10">
        <v>5</v>
      </c>
      <c r="M25" s="6">
        <v>8.4</v>
      </c>
      <c r="N25" s="11">
        <f t="shared" si="2"/>
        <v>19.23076923076923</v>
      </c>
      <c r="O25" s="24">
        <f t="shared" si="3"/>
        <v>-10.83076923076923</v>
      </c>
    </row>
    <row r="26" spans="1:15" x14ac:dyDescent="0.2">
      <c r="A26" s="2"/>
      <c r="B26" s="19"/>
      <c r="C26" s="19"/>
      <c r="D26" s="134">
        <v>14</v>
      </c>
      <c r="E26" s="166">
        <v>65.900000000000006</v>
      </c>
      <c r="F26" s="19"/>
      <c r="G26" s="19"/>
      <c r="H26" s="19"/>
      <c r="I26" s="19"/>
      <c r="J26" s="20"/>
      <c r="L26" s="10">
        <v>6</v>
      </c>
      <c r="M26" s="6">
        <v>11.2</v>
      </c>
      <c r="N26" s="11">
        <f t="shared" si="2"/>
        <v>23.076923076923077</v>
      </c>
      <c r="O26" s="24">
        <f t="shared" si="3"/>
        <v>-11.876923076923077</v>
      </c>
    </row>
    <row r="27" spans="1:15" x14ac:dyDescent="0.2">
      <c r="A27" s="2"/>
      <c r="B27" s="19"/>
      <c r="C27" s="19"/>
      <c r="D27" s="134">
        <v>15</v>
      </c>
      <c r="E27" s="166">
        <v>95.2</v>
      </c>
      <c r="F27" s="19"/>
      <c r="G27" s="19"/>
      <c r="H27" s="19"/>
      <c r="I27" s="19"/>
      <c r="J27" s="20"/>
      <c r="L27" s="10">
        <v>7</v>
      </c>
      <c r="M27" s="6">
        <v>14.9</v>
      </c>
      <c r="N27" s="11">
        <f t="shared" si="2"/>
        <v>26.923076923076923</v>
      </c>
      <c r="O27" s="24">
        <f t="shared" si="3"/>
        <v>-12.023076923076923</v>
      </c>
    </row>
    <row r="28" spans="1:15" x14ac:dyDescent="0.2">
      <c r="A28" s="2"/>
      <c r="B28" s="19"/>
      <c r="C28" s="19"/>
      <c r="D28" s="134">
        <v>16</v>
      </c>
      <c r="E28" s="166">
        <v>63.4</v>
      </c>
      <c r="F28" s="19"/>
      <c r="G28" s="19"/>
      <c r="H28" s="19"/>
      <c r="I28" s="19"/>
      <c r="J28" s="20"/>
      <c r="L28" s="10">
        <v>8</v>
      </c>
      <c r="M28" s="6">
        <v>17.3</v>
      </c>
      <c r="N28" s="11">
        <f t="shared" si="2"/>
        <v>30.76923076923077</v>
      </c>
      <c r="O28" s="24">
        <f t="shared" si="3"/>
        <v>-13.469230769230769</v>
      </c>
    </row>
    <row r="29" spans="1:15" x14ac:dyDescent="0.2">
      <c r="A29" s="2"/>
      <c r="B29" s="19"/>
      <c r="C29" s="19"/>
      <c r="D29" s="134">
        <v>17</v>
      </c>
      <c r="E29" s="166">
        <v>4.0999999999999996</v>
      </c>
      <c r="F29" s="19"/>
      <c r="G29" s="19"/>
      <c r="H29" s="19"/>
      <c r="I29" s="19"/>
      <c r="J29" s="20"/>
      <c r="L29" s="10">
        <v>9</v>
      </c>
      <c r="M29" s="6">
        <v>22.6</v>
      </c>
      <c r="N29" s="11">
        <f t="shared" si="2"/>
        <v>34.615384615384613</v>
      </c>
      <c r="O29" s="24">
        <f t="shared" si="3"/>
        <v>-12.015384615384612</v>
      </c>
    </row>
    <row r="30" spans="1:15" ht="16" customHeight="1" x14ac:dyDescent="0.2">
      <c r="A30" s="2"/>
      <c r="B30" s="19"/>
      <c r="C30" s="19"/>
      <c r="D30" s="134">
        <v>18</v>
      </c>
      <c r="E30" s="166">
        <v>97.6</v>
      </c>
      <c r="F30" s="19"/>
      <c r="G30" s="19"/>
      <c r="H30" s="19"/>
      <c r="I30" s="19"/>
      <c r="J30" s="20"/>
      <c r="L30" s="10">
        <v>10</v>
      </c>
      <c r="M30" s="6">
        <v>28.1</v>
      </c>
      <c r="N30" s="11">
        <f t="shared" si="2"/>
        <v>38.46153846153846</v>
      </c>
      <c r="O30" s="24">
        <f t="shared" si="3"/>
        <v>-10.361538461538458</v>
      </c>
    </row>
    <row r="31" spans="1:15" x14ac:dyDescent="0.2">
      <c r="A31" s="2"/>
      <c r="B31" s="19"/>
      <c r="C31" s="19"/>
      <c r="D31" s="134">
        <v>19</v>
      </c>
      <c r="E31" s="166">
        <v>8.4</v>
      </c>
      <c r="F31" s="19"/>
      <c r="G31" s="19"/>
      <c r="H31" s="19"/>
      <c r="I31" s="19"/>
      <c r="J31" s="20"/>
      <c r="L31" s="10">
        <v>11</v>
      </c>
      <c r="M31" s="6">
        <v>43.5</v>
      </c>
      <c r="N31" s="11">
        <f t="shared" si="2"/>
        <v>42.307692307692307</v>
      </c>
      <c r="O31" s="24">
        <f t="shared" si="3"/>
        <v>1.1923076923076934</v>
      </c>
    </row>
    <row r="32" spans="1:15" x14ac:dyDescent="0.2">
      <c r="A32" s="2"/>
      <c r="B32" s="19"/>
      <c r="C32" s="19"/>
      <c r="D32" s="134">
        <v>20</v>
      </c>
      <c r="E32" s="166">
        <v>99.1</v>
      </c>
      <c r="F32" s="19"/>
      <c r="G32" s="19"/>
      <c r="H32" s="19"/>
      <c r="I32" s="19"/>
      <c r="J32" s="20"/>
      <c r="L32" s="10">
        <v>12</v>
      </c>
      <c r="M32" s="6">
        <v>47.2</v>
      </c>
      <c r="N32" s="11">
        <f t="shared" si="2"/>
        <v>46.153846153846153</v>
      </c>
      <c r="O32" s="24">
        <f t="shared" si="3"/>
        <v>1.0461538461538495</v>
      </c>
    </row>
    <row r="33" spans="1:15" x14ac:dyDescent="0.2">
      <c r="A33" s="2"/>
      <c r="B33" s="19"/>
      <c r="C33" s="19"/>
      <c r="D33" s="134">
        <v>21</v>
      </c>
      <c r="E33" s="166">
        <v>17.3</v>
      </c>
      <c r="F33" s="19"/>
      <c r="G33" s="19"/>
      <c r="H33" s="19"/>
      <c r="I33" s="19"/>
      <c r="J33" s="20"/>
      <c r="L33" s="10">
        <v>13</v>
      </c>
      <c r="M33" s="6">
        <v>52.8</v>
      </c>
      <c r="N33" s="11">
        <f t="shared" si="2"/>
        <v>50</v>
      </c>
      <c r="O33" s="24">
        <f t="shared" si="3"/>
        <v>2.7999999999999972</v>
      </c>
    </row>
    <row r="34" spans="1:15" x14ac:dyDescent="0.2">
      <c r="A34" s="2"/>
      <c r="B34" s="19"/>
      <c r="C34" s="19"/>
      <c r="D34" s="134">
        <v>22</v>
      </c>
      <c r="E34" s="166">
        <v>22.6</v>
      </c>
      <c r="F34" s="19"/>
      <c r="G34" s="19"/>
      <c r="H34" s="19"/>
      <c r="I34" s="19"/>
      <c r="J34" s="20"/>
      <c r="L34" s="10">
        <v>14</v>
      </c>
      <c r="M34" s="6">
        <v>63.4</v>
      </c>
      <c r="N34" s="11">
        <f t="shared" si="2"/>
        <v>53.846153846153847</v>
      </c>
      <c r="O34" s="24">
        <f t="shared" si="3"/>
        <v>9.5538461538461519</v>
      </c>
    </row>
    <row r="35" spans="1:15" ht="16.25" customHeight="1" x14ac:dyDescent="0.2">
      <c r="A35" s="2"/>
      <c r="B35" s="19"/>
      <c r="C35" s="19"/>
      <c r="D35" s="134">
        <v>23</v>
      </c>
      <c r="E35" s="166">
        <v>1.3</v>
      </c>
      <c r="F35" s="19"/>
      <c r="G35" s="19"/>
      <c r="H35" s="19"/>
      <c r="I35" s="19"/>
      <c r="J35" s="20"/>
      <c r="L35" s="10">
        <v>15</v>
      </c>
      <c r="M35" s="6">
        <v>65.900000000000006</v>
      </c>
      <c r="N35" s="11">
        <f t="shared" si="2"/>
        <v>57.692307692307693</v>
      </c>
      <c r="O35" s="24">
        <f t="shared" si="3"/>
        <v>8.2076923076923123</v>
      </c>
    </row>
    <row r="36" spans="1:15" x14ac:dyDescent="0.2">
      <c r="A36" s="2"/>
      <c r="B36" s="19"/>
      <c r="C36" s="19"/>
      <c r="D36" s="134">
        <v>24</v>
      </c>
      <c r="E36" s="166">
        <v>6.7</v>
      </c>
      <c r="F36" s="19"/>
      <c r="G36" s="19"/>
      <c r="H36" s="19"/>
      <c r="I36" s="19"/>
      <c r="J36" s="20"/>
      <c r="L36" s="10">
        <v>16</v>
      </c>
      <c r="M36" s="6">
        <v>71.8</v>
      </c>
      <c r="N36" s="11">
        <f t="shared" si="2"/>
        <v>61.53846153846154</v>
      </c>
      <c r="O36" s="24">
        <f t="shared" si="3"/>
        <v>10.261538461538457</v>
      </c>
    </row>
    <row r="37" spans="1:15" x14ac:dyDescent="0.2">
      <c r="A37" s="2"/>
      <c r="B37" s="19"/>
      <c r="C37" s="19"/>
      <c r="D37" s="133">
        <v>25</v>
      </c>
      <c r="E37" s="167">
        <v>91.4</v>
      </c>
      <c r="F37" s="19"/>
      <c r="G37" s="19"/>
      <c r="H37" s="19"/>
      <c r="I37" s="19"/>
      <c r="J37" s="20"/>
      <c r="L37" s="10">
        <v>17</v>
      </c>
      <c r="M37" s="6">
        <v>82.3</v>
      </c>
      <c r="N37" s="11">
        <f t="shared" si="2"/>
        <v>65.384615384615387</v>
      </c>
      <c r="O37" s="24">
        <f t="shared" si="3"/>
        <v>16.91538461538461</v>
      </c>
    </row>
    <row r="38" spans="1:15" x14ac:dyDescent="0.2">
      <c r="A38" s="2"/>
      <c r="B38" s="19"/>
      <c r="C38" s="19"/>
      <c r="D38" s="19"/>
      <c r="E38" s="19"/>
      <c r="F38" s="19"/>
      <c r="G38" s="19"/>
      <c r="H38" s="19"/>
      <c r="I38" s="19"/>
      <c r="J38" s="20"/>
      <c r="L38" s="10">
        <v>18</v>
      </c>
      <c r="M38" s="6">
        <v>84.7</v>
      </c>
      <c r="N38" s="11">
        <f t="shared" si="2"/>
        <v>69.230769230769226</v>
      </c>
      <c r="O38" s="24">
        <f t="shared" si="3"/>
        <v>15.469230769230776</v>
      </c>
    </row>
    <row r="39" spans="1:15" ht="15" customHeight="1" x14ac:dyDescent="0.2">
      <c r="A39" s="2"/>
      <c r="B39" s="19"/>
      <c r="C39" s="19"/>
      <c r="D39" s="19"/>
      <c r="E39" s="19"/>
      <c r="F39" s="19"/>
      <c r="G39" s="19"/>
      <c r="H39" s="19"/>
      <c r="I39" s="19"/>
      <c r="J39" s="20"/>
      <c r="L39" s="10">
        <v>19</v>
      </c>
      <c r="M39" s="6">
        <v>87.1</v>
      </c>
      <c r="N39" s="11">
        <f t="shared" si="2"/>
        <v>73.07692307692308</v>
      </c>
      <c r="O39" s="24">
        <f t="shared" si="3"/>
        <v>14.023076923076914</v>
      </c>
    </row>
    <row r="40" spans="1:15" x14ac:dyDescent="0.2">
      <c r="A40" s="25" t="s">
        <v>0</v>
      </c>
      <c r="B40" s="19" t="s">
        <v>39</v>
      </c>
      <c r="C40" s="19"/>
      <c r="D40" s="19"/>
      <c r="E40" s="19"/>
      <c r="F40" s="19"/>
      <c r="G40" s="19"/>
      <c r="H40" s="19"/>
      <c r="I40" s="19"/>
      <c r="J40" s="20"/>
      <c r="L40" s="10">
        <v>20</v>
      </c>
      <c r="M40" s="6">
        <v>89.6</v>
      </c>
      <c r="N40" s="11">
        <f t="shared" si="2"/>
        <v>76.92307692307692</v>
      </c>
      <c r="O40" s="24">
        <f t="shared" si="3"/>
        <v>12.676923076923075</v>
      </c>
    </row>
    <row r="41" spans="1:15" ht="16" customHeight="1" x14ac:dyDescent="0.2">
      <c r="A41" s="2"/>
      <c r="B41" s="19"/>
      <c r="C41" s="19"/>
      <c r="D41" s="19"/>
      <c r="E41" s="19"/>
      <c r="F41" s="19"/>
      <c r="G41" s="19"/>
      <c r="H41" s="19"/>
      <c r="I41" s="19"/>
      <c r="J41" s="20"/>
      <c r="L41" s="10">
        <v>21</v>
      </c>
      <c r="M41" s="6">
        <v>91.4</v>
      </c>
      <c r="N41" s="11">
        <f t="shared" si="2"/>
        <v>80.769230769230774</v>
      </c>
      <c r="O41" s="24">
        <f t="shared" si="3"/>
        <v>10.630769230769232</v>
      </c>
    </row>
    <row r="42" spans="1:15" x14ac:dyDescent="0.2">
      <c r="A42" s="25" t="s">
        <v>1</v>
      </c>
      <c r="B42" s="19" t="s">
        <v>40</v>
      </c>
      <c r="C42" s="19"/>
      <c r="D42" s="19"/>
      <c r="E42" s="19"/>
      <c r="F42" s="19"/>
      <c r="G42" s="19"/>
      <c r="H42" s="19"/>
      <c r="I42" s="19"/>
      <c r="J42" s="20"/>
      <c r="L42" s="10">
        <v>22</v>
      </c>
      <c r="M42" s="6">
        <v>93.8</v>
      </c>
      <c r="N42" s="11">
        <f t="shared" si="2"/>
        <v>84.615384615384613</v>
      </c>
      <c r="O42" s="24">
        <f t="shared" si="3"/>
        <v>9.184615384615384</v>
      </c>
    </row>
    <row r="43" spans="1:15" x14ac:dyDescent="0.2">
      <c r="A43" s="2"/>
      <c r="B43" s="19"/>
      <c r="C43" s="19"/>
      <c r="D43" s="19"/>
      <c r="E43" s="19"/>
      <c r="F43" s="19"/>
      <c r="G43" s="19"/>
      <c r="H43" s="19"/>
      <c r="I43" s="19"/>
      <c r="J43" s="20"/>
      <c r="L43" s="10">
        <v>23</v>
      </c>
      <c r="M43" s="6">
        <v>95.2</v>
      </c>
      <c r="N43" s="11">
        <f t="shared" si="2"/>
        <v>88.461538461538467</v>
      </c>
      <c r="O43" s="24">
        <f t="shared" si="3"/>
        <v>6.7384615384615358</v>
      </c>
    </row>
    <row r="44" spans="1:15" x14ac:dyDescent="0.2">
      <c r="A44" s="25" t="s">
        <v>2</v>
      </c>
      <c r="B44" s="124" t="s">
        <v>225</v>
      </c>
      <c r="C44" s="19"/>
      <c r="D44" s="19"/>
      <c r="E44" s="19"/>
      <c r="F44" s="19"/>
      <c r="G44" s="19"/>
      <c r="H44" s="19"/>
      <c r="I44" s="19"/>
      <c r="J44" s="20"/>
      <c r="L44" s="10">
        <v>24</v>
      </c>
      <c r="M44" s="6">
        <v>97.6</v>
      </c>
      <c r="N44" s="11">
        <f t="shared" si="2"/>
        <v>92.307692307692307</v>
      </c>
      <c r="O44" s="24">
        <f t="shared" si="3"/>
        <v>5.2923076923076877</v>
      </c>
    </row>
    <row r="45" spans="1:15" x14ac:dyDescent="0.2">
      <c r="A45" s="2"/>
      <c r="B45" s="19"/>
      <c r="C45" s="19"/>
      <c r="D45" s="19"/>
      <c r="E45" s="19"/>
      <c r="F45" s="19"/>
      <c r="G45" s="19"/>
      <c r="H45" s="19"/>
      <c r="I45" s="19"/>
      <c r="J45" s="20"/>
      <c r="L45" s="10">
        <v>25</v>
      </c>
      <c r="M45" s="6">
        <v>99.1</v>
      </c>
      <c r="N45" s="11">
        <f t="shared" si="2"/>
        <v>96.15384615384616</v>
      </c>
      <c r="O45" s="24">
        <f t="shared" si="3"/>
        <v>2.9461538461538339</v>
      </c>
    </row>
    <row r="46" spans="1:15" x14ac:dyDescent="0.2">
      <c r="A46" s="25" t="s">
        <v>11</v>
      </c>
      <c r="B46" s="124" t="s">
        <v>231</v>
      </c>
      <c r="C46" s="19"/>
      <c r="D46" s="19"/>
      <c r="E46" s="19"/>
      <c r="F46" s="19"/>
      <c r="G46" s="19"/>
      <c r="H46" s="19"/>
      <c r="I46" s="19"/>
      <c r="J46" s="20"/>
      <c r="L46" s="6"/>
      <c r="M46" s="6"/>
      <c r="N46" s="7"/>
    </row>
    <row r="47" spans="1:15" ht="17" thickBot="1" x14ac:dyDescent="0.25">
      <c r="A47" s="2"/>
      <c r="B47" s="19"/>
      <c r="C47" s="19"/>
      <c r="D47" s="19"/>
      <c r="E47" s="19"/>
      <c r="F47" s="19"/>
      <c r="G47" s="19"/>
      <c r="H47" s="19"/>
      <c r="I47" s="19"/>
      <c r="J47" s="20"/>
      <c r="L47" s="132" t="s">
        <v>228</v>
      </c>
      <c r="M47" s="6"/>
      <c r="N47" s="7"/>
    </row>
    <row r="48" spans="1:15" ht="17" thickBot="1" x14ac:dyDescent="0.25">
      <c r="A48" s="483" t="s">
        <v>88</v>
      </c>
      <c r="B48" s="484"/>
      <c r="C48" s="484"/>
      <c r="D48" s="484"/>
      <c r="E48" s="484"/>
      <c r="F48" s="484"/>
      <c r="G48" s="484"/>
      <c r="H48" s="484"/>
      <c r="I48" s="484"/>
      <c r="J48" s="485"/>
      <c r="L48" s="128" t="s">
        <v>227</v>
      </c>
      <c r="M48" s="6"/>
      <c r="N48" s="7"/>
    </row>
    <row r="49" spans="1:20" x14ac:dyDescent="0.2">
      <c r="K49" s="33"/>
      <c r="M49" s="6"/>
      <c r="N49" s="6"/>
      <c r="O49" s="7"/>
    </row>
    <row r="50" spans="1:20" ht="19" x14ac:dyDescent="0.25">
      <c r="A50" s="3"/>
      <c r="K50" s="33"/>
      <c r="L50" s="9" t="s">
        <v>5</v>
      </c>
      <c r="N50" s="21"/>
    </row>
    <row r="51" spans="1:20" ht="16" customHeight="1" x14ac:dyDescent="0.2">
      <c r="K51" s="33"/>
      <c r="L51" s="480" t="s">
        <v>219</v>
      </c>
      <c r="M51" s="481"/>
      <c r="N51" s="481"/>
      <c r="O51" s="481"/>
      <c r="P51" s="481"/>
      <c r="Q51" s="481"/>
      <c r="R51" s="481"/>
      <c r="S51" s="481"/>
      <c r="T51" s="27"/>
    </row>
    <row r="52" spans="1:20" x14ac:dyDescent="0.2">
      <c r="K52" s="33"/>
      <c r="L52" s="481"/>
      <c r="M52" s="481"/>
      <c r="N52" s="481"/>
      <c r="O52" s="481"/>
      <c r="P52" s="481"/>
      <c r="Q52" s="481"/>
      <c r="R52" s="481"/>
      <c r="S52" s="481"/>
    </row>
    <row r="53" spans="1:20" x14ac:dyDescent="0.2">
      <c r="K53" s="33"/>
      <c r="L53" s="481"/>
      <c r="M53" s="481"/>
      <c r="N53" s="481"/>
      <c r="O53" s="481"/>
      <c r="P53" s="481"/>
      <c r="Q53" s="481"/>
      <c r="R53" s="481"/>
      <c r="S53" s="481"/>
    </row>
    <row r="54" spans="1:20" x14ac:dyDescent="0.2">
      <c r="K54" s="33"/>
      <c r="L54" s="481"/>
      <c r="M54" s="481"/>
      <c r="N54" s="481"/>
      <c r="O54" s="481"/>
      <c r="P54" s="481"/>
      <c r="Q54" s="481"/>
      <c r="R54" s="481"/>
      <c r="S54" s="481"/>
    </row>
    <row r="55" spans="1:20" x14ac:dyDescent="0.2">
      <c r="K55" s="33"/>
      <c r="L55" s="481"/>
      <c r="M55" s="481"/>
      <c r="N55" s="481"/>
      <c r="O55" s="481"/>
      <c r="P55" s="481"/>
      <c r="Q55" s="481"/>
      <c r="R55" s="481"/>
      <c r="S55" s="481"/>
    </row>
    <row r="56" spans="1:20" x14ac:dyDescent="0.2">
      <c r="K56" s="33"/>
      <c r="L56" s="481"/>
      <c r="M56" s="481"/>
      <c r="N56" s="481"/>
      <c r="O56" s="481"/>
      <c r="P56" s="481"/>
      <c r="Q56" s="481"/>
      <c r="R56" s="481"/>
      <c r="S56" s="481"/>
      <c r="T56" s="27"/>
    </row>
    <row r="57" spans="1:20" x14ac:dyDescent="0.2">
      <c r="K57" s="33"/>
      <c r="L57" s="481"/>
      <c r="M57" s="481"/>
      <c r="N57" s="481"/>
      <c r="O57" s="481"/>
      <c r="P57" s="481"/>
      <c r="Q57" s="481"/>
      <c r="R57" s="481"/>
      <c r="S57" s="481"/>
    </row>
    <row r="58" spans="1:20" x14ac:dyDescent="0.2">
      <c r="K58" s="33"/>
      <c r="L58" s="481"/>
      <c r="M58" s="481"/>
      <c r="N58" s="481"/>
      <c r="O58" s="481"/>
      <c r="P58" s="481"/>
      <c r="Q58" s="481"/>
      <c r="R58" s="481"/>
      <c r="S58" s="481"/>
    </row>
    <row r="59" spans="1:20" x14ac:dyDescent="0.2">
      <c r="K59" s="33"/>
      <c r="L59" s="481"/>
      <c r="M59" s="481"/>
      <c r="N59" s="481"/>
      <c r="O59" s="481"/>
      <c r="P59" s="481"/>
      <c r="Q59" s="481"/>
      <c r="R59" s="481"/>
      <c r="S59" s="481"/>
    </row>
    <row r="60" spans="1:20" x14ac:dyDescent="0.2">
      <c r="K60" s="33"/>
      <c r="M60" s="27"/>
      <c r="N60" s="27"/>
      <c r="O60" s="27"/>
      <c r="P60" s="27"/>
      <c r="Q60" s="27"/>
      <c r="R60" s="27"/>
      <c r="S60" s="27"/>
      <c r="T60" s="27"/>
    </row>
    <row r="61" spans="1:20" x14ac:dyDescent="0.2">
      <c r="A61" s="33"/>
      <c r="B61" s="33"/>
      <c r="C61" s="33"/>
      <c r="D61" s="33"/>
      <c r="E61" s="33"/>
      <c r="F61" s="33"/>
      <c r="G61" s="33"/>
      <c r="H61" s="33"/>
      <c r="I61" s="33"/>
      <c r="J61" s="33"/>
      <c r="K61" s="33"/>
      <c r="L61" s="9" t="s">
        <v>45</v>
      </c>
    </row>
    <row r="62" spans="1:20" x14ac:dyDescent="0.2">
      <c r="A62" s="33"/>
      <c r="B62" s="33"/>
      <c r="C62" s="33"/>
      <c r="D62" s="33"/>
      <c r="E62" s="33"/>
      <c r="F62" s="33"/>
      <c r="G62" s="33"/>
      <c r="H62" s="33"/>
      <c r="I62" s="33"/>
      <c r="J62" s="33"/>
      <c r="K62" s="33"/>
      <c r="L62" s="486" t="s">
        <v>226</v>
      </c>
      <c r="M62" s="486"/>
      <c r="N62" s="486"/>
      <c r="O62" s="486"/>
      <c r="P62" s="486"/>
      <c r="Q62" s="486"/>
      <c r="R62" s="486"/>
      <c r="S62" s="486"/>
    </row>
    <row r="63" spans="1:20" x14ac:dyDescent="0.2">
      <c r="A63" s="33"/>
      <c r="B63" s="33"/>
      <c r="C63" s="33"/>
      <c r="D63" s="33"/>
      <c r="E63" s="33"/>
      <c r="F63" s="33"/>
      <c r="G63" s="33"/>
      <c r="H63" s="33"/>
      <c r="I63" s="33"/>
      <c r="J63" s="33"/>
      <c r="K63" s="33"/>
      <c r="L63" s="486"/>
      <c r="M63" s="486"/>
      <c r="N63" s="486"/>
      <c r="O63" s="486"/>
      <c r="P63" s="486"/>
      <c r="Q63" s="486"/>
      <c r="R63" s="486"/>
      <c r="S63" s="486"/>
    </row>
    <row r="64" spans="1:20" x14ac:dyDescent="0.2">
      <c r="A64" s="33"/>
      <c r="B64" s="33"/>
      <c r="C64" s="33"/>
      <c r="D64" s="33"/>
      <c r="E64" s="33"/>
      <c r="F64" s="33"/>
      <c r="G64" s="33"/>
      <c r="H64" s="33"/>
      <c r="I64" s="33"/>
      <c r="J64" s="33"/>
      <c r="K64" s="33"/>
      <c r="L64" s="486"/>
      <c r="M64" s="486"/>
      <c r="N64" s="486"/>
      <c r="O64" s="486"/>
      <c r="P64" s="486"/>
      <c r="Q64" s="486"/>
      <c r="R64" s="486"/>
      <c r="S64" s="486"/>
    </row>
    <row r="65" spans="1:20" x14ac:dyDescent="0.2">
      <c r="A65" s="33"/>
      <c r="B65" s="33"/>
      <c r="C65" s="33"/>
      <c r="D65" s="33"/>
      <c r="E65" s="33"/>
      <c r="F65" s="33"/>
      <c r="G65" s="33"/>
      <c r="H65" s="33"/>
      <c r="I65" s="33"/>
      <c r="J65" s="33"/>
      <c r="K65" s="33"/>
      <c r="L65" s="486"/>
      <c r="M65" s="486"/>
      <c r="N65" s="486"/>
      <c r="O65" s="486"/>
      <c r="P65" s="486"/>
      <c r="Q65" s="486"/>
      <c r="R65" s="486"/>
      <c r="S65" s="486"/>
    </row>
    <row r="66" spans="1:20" x14ac:dyDescent="0.2">
      <c r="A66" s="33"/>
      <c r="B66" s="33"/>
      <c r="C66" s="33"/>
      <c r="D66" s="33"/>
      <c r="E66" s="33"/>
      <c r="F66" s="33"/>
      <c r="G66" s="33"/>
      <c r="H66" s="33"/>
      <c r="I66" s="33"/>
      <c r="J66" s="33"/>
      <c r="K66" s="33"/>
      <c r="L66" s="486"/>
      <c r="M66" s="486"/>
      <c r="N66" s="486"/>
      <c r="O66" s="486"/>
      <c r="P66" s="486"/>
      <c r="Q66" s="486"/>
      <c r="R66" s="486"/>
      <c r="S66" s="486"/>
    </row>
    <row r="67" spans="1:20" x14ac:dyDescent="0.2">
      <c r="A67" s="33"/>
      <c r="B67" s="33"/>
      <c r="C67" s="33"/>
      <c r="D67" s="33"/>
      <c r="E67" s="33"/>
      <c r="F67" s="33"/>
      <c r="G67" s="33"/>
      <c r="H67" s="33"/>
      <c r="I67" s="33"/>
      <c r="J67" s="33"/>
      <c r="K67" s="33"/>
      <c r="L67" s="5"/>
    </row>
    <row r="68" spans="1:20" ht="19" x14ac:dyDescent="0.25">
      <c r="A68" s="33"/>
      <c r="B68" s="33"/>
      <c r="C68" s="33"/>
      <c r="D68" s="33"/>
      <c r="E68" s="33"/>
      <c r="F68" s="33"/>
      <c r="G68" s="33"/>
      <c r="H68" s="33"/>
      <c r="I68" s="33"/>
      <c r="J68" s="33"/>
      <c r="K68" s="33"/>
      <c r="L68" s="3" t="s">
        <v>85</v>
      </c>
    </row>
    <row r="69" spans="1:20" x14ac:dyDescent="0.2">
      <c r="A69" s="33"/>
      <c r="B69" s="33"/>
      <c r="C69" s="33"/>
      <c r="D69" s="33"/>
      <c r="E69" s="33"/>
      <c r="F69" s="33"/>
      <c r="G69" s="33"/>
      <c r="H69" s="33"/>
      <c r="I69" s="33"/>
      <c r="J69" s="33"/>
      <c r="K69" s="33"/>
      <c r="L69" s="482" t="s">
        <v>114</v>
      </c>
      <c r="M69" s="482"/>
      <c r="N69" s="482"/>
      <c r="O69" s="482"/>
      <c r="P69" s="482"/>
      <c r="Q69" s="482"/>
      <c r="R69" s="482"/>
      <c r="S69" s="482"/>
      <c r="T69" s="482"/>
    </row>
    <row r="70" spans="1:20" x14ac:dyDescent="0.2">
      <c r="A70" s="33"/>
      <c r="B70" s="33"/>
      <c r="C70" s="33"/>
      <c r="D70" s="33"/>
      <c r="E70" s="33"/>
      <c r="F70" s="33"/>
      <c r="G70" s="33"/>
      <c r="H70" s="33"/>
      <c r="I70" s="33"/>
      <c r="J70" s="33"/>
      <c r="K70" s="33"/>
      <c r="L70" s="482"/>
      <c r="M70" s="482"/>
      <c r="N70" s="482"/>
      <c r="O70" s="482"/>
      <c r="P70" s="482"/>
      <c r="Q70" s="482"/>
      <c r="R70" s="482"/>
      <c r="S70" s="482"/>
      <c r="T70" s="482"/>
    </row>
    <row r="71" spans="1:20" x14ac:dyDescent="0.2">
      <c r="A71" s="33"/>
      <c r="B71" s="33"/>
      <c r="C71" s="33"/>
      <c r="D71" s="33"/>
      <c r="E71" s="33"/>
      <c r="F71" s="33"/>
      <c r="G71" s="33"/>
      <c r="H71" s="33"/>
      <c r="I71" s="33"/>
      <c r="J71" s="33"/>
      <c r="K71" s="33"/>
      <c r="L71" s="33"/>
    </row>
    <row r="72" spans="1:20" ht="19" x14ac:dyDescent="0.25">
      <c r="A72" s="33"/>
      <c r="B72" s="33"/>
      <c r="C72" s="33"/>
      <c r="D72" s="33"/>
      <c r="E72" s="33"/>
      <c r="F72" s="33"/>
      <c r="G72" s="33"/>
      <c r="H72" s="33"/>
      <c r="I72" s="33"/>
      <c r="J72" s="33"/>
      <c r="K72" s="33"/>
      <c r="L72" s="39" t="s">
        <v>112</v>
      </c>
      <c r="M72" s="40"/>
      <c r="N72" s="40"/>
      <c r="O72" s="40"/>
      <c r="P72" s="40"/>
      <c r="Q72" s="40"/>
      <c r="R72" s="40"/>
      <c r="S72" s="40"/>
    </row>
    <row r="73" spans="1:20" x14ac:dyDescent="0.2">
      <c r="A73" s="33"/>
      <c r="B73" s="33"/>
      <c r="C73" s="33"/>
      <c r="D73" s="33"/>
      <c r="E73" s="33"/>
      <c r="F73" s="33"/>
      <c r="G73" s="33"/>
      <c r="H73" s="33"/>
      <c r="I73" s="33"/>
      <c r="J73" s="33"/>
      <c r="K73" s="33"/>
      <c r="L73" s="482" t="s">
        <v>115</v>
      </c>
      <c r="M73" s="482"/>
      <c r="N73" s="482"/>
      <c r="O73" s="482"/>
      <c r="P73" s="482"/>
      <c r="Q73" s="482"/>
      <c r="R73" s="482"/>
      <c r="S73" s="482"/>
      <c r="T73" s="482"/>
    </row>
    <row r="74" spans="1:20" x14ac:dyDescent="0.2">
      <c r="A74" s="33"/>
      <c r="B74" s="33"/>
      <c r="C74" s="33"/>
      <c r="D74" s="33"/>
      <c r="E74" s="33"/>
      <c r="F74" s="33"/>
      <c r="G74" s="33"/>
      <c r="H74" s="33"/>
      <c r="I74" s="33"/>
      <c r="J74" s="33"/>
      <c r="K74" s="33"/>
      <c r="L74" s="482"/>
      <c r="M74" s="482"/>
      <c r="N74" s="482"/>
      <c r="O74" s="482"/>
      <c r="P74" s="482"/>
      <c r="Q74" s="482"/>
      <c r="R74" s="482"/>
      <c r="S74" s="482"/>
      <c r="T74" s="482"/>
    </row>
    <row r="75" spans="1:20" x14ac:dyDescent="0.2">
      <c r="A75" s="33"/>
      <c r="B75" s="33"/>
      <c r="C75" s="33"/>
      <c r="D75" s="33"/>
      <c r="E75" s="33"/>
      <c r="F75" s="33"/>
      <c r="G75" s="33"/>
      <c r="H75" s="33"/>
      <c r="I75" s="33"/>
      <c r="J75" s="33"/>
      <c r="K75" s="33"/>
      <c r="L75" s="482"/>
      <c r="M75" s="482"/>
      <c r="N75" s="482"/>
      <c r="O75" s="482"/>
      <c r="P75" s="482"/>
      <c r="Q75" s="482"/>
      <c r="R75" s="482"/>
      <c r="S75" s="482"/>
      <c r="T75" s="482"/>
    </row>
    <row r="76" spans="1:20" x14ac:dyDescent="0.2">
      <c r="A76" s="33"/>
      <c r="B76" s="33"/>
      <c r="C76" s="33"/>
      <c r="D76" s="33"/>
      <c r="E76" s="33"/>
      <c r="F76" s="33"/>
      <c r="G76" s="33"/>
      <c r="H76" s="33"/>
      <c r="I76" s="33"/>
      <c r="J76" s="33"/>
      <c r="K76" s="33"/>
      <c r="L76" s="482"/>
      <c r="M76" s="482"/>
      <c r="N76" s="482"/>
      <c r="O76" s="482"/>
      <c r="P76" s="482"/>
      <c r="Q76" s="482"/>
      <c r="R76" s="482"/>
      <c r="S76" s="482"/>
      <c r="T76" s="482"/>
    </row>
    <row r="77" spans="1:20" ht="16" customHeight="1" x14ac:dyDescent="0.2">
      <c r="A77" s="33"/>
      <c r="B77" s="33"/>
      <c r="C77" s="33"/>
      <c r="D77" s="33"/>
      <c r="E77" s="33"/>
      <c r="F77" s="33"/>
      <c r="G77" s="33"/>
      <c r="H77" s="33"/>
      <c r="I77" s="33"/>
      <c r="J77" s="33"/>
      <c r="K77" s="33"/>
      <c r="L77" s="482"/>
      <c r="M77" s="482"/>
      <c r="N77" s="482"/>
      <c r="O77" s="482"/>
      <c r="P77" s="482"/>
      <c r="Q77" s="482"/>
      <c r="R77" s="482"/>
      <c r="S77" s="482"/>
      <c r="T77" s="482"/>
    </row>
    <row r="78" spans="1:20" x14ac:dyDescent="0.2">
      <c r="A78" s="33"/>
      <c r="B78" s="33"/>
      <c r="C78" s="33"/>
      <c r="D78" s="33"/>
      <c r="E78" s="33"/>
      <c r="F78" s="33"/>
      <c r="G78" s="33"/>
      <c r="H78" s="33"/>
      <c r="I78" s="33"/>
      <c r="J78" s="33"/>
      <c r="K78" s="33"/>
      <c r="L78" s="482"/>
      <c r="M78" s="482"/>
      <c r="N78" s="482"/>
      <c r="O78" s="482"/>
      <c r="P78" s="482"/>
      <c r="Q78" s="482"/>
      <c r="R78" s="482"/>
      <c r="S78" s="482"/>
      <c r="T78" s="482"/>
    </row>
    <row r="79" spans="1:20" x14ac:dyDescent="0.2">
      <c r="A79" s="33"/>
      <c r="B79" s="33"/>
      <c r="C79" s="33"/>
      <c r="D79" s="33"/>
      <c r="E79" s="33"/>
      <c r="F79" s="33"/>
      <c r="G79" s="33"/>
      <c r="H79" s="33"/>
      <c r="I79" s="33"/>
      <c r="J79" s="33"/>
      <c r="K79" s="33"/>
      <c r="L79" s="482"/>
      <c r="M79" s="482"/>
      <c r="N79" s="482"/>
      <c r="O79" s="482"/>
      <c r="P79" s="482"/>
      <c r="Q79" s="482"/>
      <c r="R79" s="482"/>
      <c r="S79" s="482"/>
      <c r="T79" s="482"/>
    </row>
    <row r="80" spans="1:20" x14ac:dyDescent="0.2">
      <c r="A80" s="33"/>
      <c r="B80" s="33"/>
      <c r="C80" s="33"/>
      <c r="D80" s="33"/>
      <c r="E80" s="33"/>
      <c r="F80" s="33"/>
      <c r="G80" s="33"/>
      <c r="H80" s="33"/>
      <c r="I80" s="33"/>
      <c r="J80" s="33"/>
      <c r="K80" s="33"/>
      <c r="L80" s="482"/>
      <c r="M80" s="482"/>
      <c r="N80" s="482"/>
      <c r="O80" s="482"/>
      <c r="P80" s="482"/>
      <c r="Q80" s="482"/>
      <c r="R80" s="482"/>
      <c r="S80" s="482"/>
      <c r="T80" s="482"/>
    </row>
    <row r="81" spans="1:65" x14ac:dyDescent="0.2">
      <c r="A81" s="33"/>
      <c r="B81" s="33"/>
      <c r="C81" s="33"/>
      <c r="D81" s="33"/>
      <c r="E81" s="33"/>
      <c r="F81" s="33"/>
      <c r="G81" s="33"/>
      <c r="H81" s="33"/>
      <c r="I81" s="33"/>
      <c r="J81" s="33"/>
      <c r="K81" s="33"/>
      <c r="L81" s="482"/>
      <c r="M81" s="482"/>
      <c r="N81" s="482"/>
      <c r="O81" s="482"/>
      <c r="P81" s="482"/>
      <c r="Q81" s="482"/>
      <c r="R81" s="482"/>
      <c r="S81" s="482"/>
      <c r="T81" s="482"/>
    </row>
    <row r="82" spans="1:65" x14ac:dyDescent="0.2">
      <c r="A82" s="33"/>
      <c r="B82" s="33"/>
      <c r="C82" s="33"/>
      <c r="D82" s="33"/>
      <c r="E82" s="33"/>
      <c r="F82" s="33"/>
      <c r="G82" s="33"/>
      <c r="H82" s="33"/>
      <c r="I82" s="33"/>
      <c r="J82" s="33"/>
      <c r="K82" s="33"/>
      <c r="L82" s="482"/>
      <c r="M82" s="482"/>
      <c r="N82" s="482"/>
      <c r="O82" s="482"/>
      <c r="P82" s="482"/>
      <c r="Q82" s="482"/>
      <c r="R82" s="482"/>
      <c r="S82" s="482"/>
      <c r="T82" s="482"/>
    </row>
    <row r="83" spans="1:65" x14ac:dyDescent="0.2">
      <c r="A83" s="33"/>
      <c r="B83" s="33"/>
      <c r="C83" s="33"/>
      <c r="D83" s="33"/>
      <c r="E83" s="33"/>
      <c r="F83" s="33"/>
      <c r="G83" s="33"/>
      <c r="H83" s="33"/>
      <c r="I83" s="33"/>
      <c r="J83" s="33"/>
      <c r="K83" s="33"/>
      <c r="L83" s="40"/>
      <c r="M83" s="40"/>
      <c r="N83" s="40"/>
      <c r="O83" s="40"/>
      <c r="P83" s="40"/>
      <c r="Q83" s="40"/>
      <c r="R83" s="40"/>
      <c r="S83" s="40"/>
    </row>
    <row r="84" spans="1:65" x14ac:dyDescent="0.2">
      <c r="A84" s="33"/>
      <c r="B84" s="33"/>
      <c r="C84" s="33"/>
      <c r="D84" s="33"/>
      <c r="E84" s="33"/>
      <c r="F84" s="33"/>
      <c r="G84" s="33"/>
      <c r="H84" s="33"/>
      <c r="I84" s="33"/>
      <c r="J84" s="33"/>
      <c r="K84" s="33"/>
      <c r="L84" s="40"/>
      <c r="M84" s="40"/>
      <c r="N84" s="40"/>
      <c r="O84" s="40"/>
      <c r="P84" s="40"/>
      <c r="Q84" s="40"/>
      <c r="R84" s="40"/>
      <c r="S84" s="40"/>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33"/>
      <c r="B85" s="33"/>
      <c r="C85" s="33"/>
      <c r="D85" s="33"/>
      <c r="E85" s="33"/>
      <c r="F85" s="33"/>
      <c r="G85" s="33"/>
      <c r="H85" s="33"/>
      <c r="I85" s="33"/>
      <c r="J85" s="33"/>
      <c r="L85" s="40"/>
      <c r="M85" s="40"/>
      <c r="N85" s="40"/>
      <c r="O85" s="40"/>
      <c r="P85" s="40"/>
      <c r="Q85" s="40"/>
      <c r="R85" s="40"/>
      <c r="S85" s="40"/>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33"/>
      <c r="B86" s="33"/>
      <c r="C86" s="33"/>
      <c r="D86" s="33"/>
      <c r="E86" s="33"/>
      <c r="F86" s="33"/>
      <c r="G86" s="33"/>
      <c r="H86" s="33"/>
      <c r="I86" s="33"/>
      <c r="J86" s="33"/>
      <c r="K86" s="5"/>
      <c r="L86" s="40"/>
      <c r="M86" s="40"/>
      <c r="N86" s="40"/>
      <c r="O86" s="40"/>
      <c r="P86" s="40"/>
      <c r="Q86" s="40"/>
      <c r="R86" s="40"/>
      <c r="S86" s="40"/>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33"/>
      <c r="B87" s="33"/>
      <c r="C87" s="33"/>
      <c r="D87" s="33"/>
      <c r="E87" s="33"/>
      <c r="F87" s="33"/>
      <c r="G87" s="33"/>
      <c r="H87" s="33"/>
      <c r="I87" s="33"/>
      <c r="J87" s="33"/>
      <c r="K87" s="5"/>
      <c r="L87" s="40"/>
      <c r="M87" s="40"/>
      <c r="N87" s="40"/>
      <c r="O87" s="40"/>
      <c r="P87" s="40"/>
      <c r="Q87" s="40"/>
      <c r="R87" s="40"/>
      <c r="S87" s="40"/>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33"/>
      <c r="B88" s="33"/>
      <c r="C88" s="33"/>
      <c r="D88" s="33"/>
      <c r="E88" s="33"/>
      <c r="F88" s="33"/>
      <c r="G88" s="33"/>
      <c r="H88" s="33"/>
      <c r="I88" s="33"/>
      <c r="J88" s="33"/>
      <c r="K88" s="5"/>
      <c r="L88" s="40"/>
      <c r="M88" s="40"/>
      <c r="N88" s="40"/>
      <c r="O88" s="40"/>
      <c r="P88" s="40"/>
      <c r="Q88" s="40"/>
      <c r="R88" s="40"/>
      <c r="S88" s="40"/>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33"/>
      <c r="B89" s="33"/>
      <c r="C89" s="33"/>
      <c r="D89" s="33"/>
      <c r="E89" s="33"/>
      <c r="F89" s="33"/>
      <c r="G89" s="33"/>
      <c r="H89" s="33"/>
      <c r="I89" s="33"/>
      <c r="J89" s="33"/>
      <c r="K89" s="5"/>
      <c r="L89" s="40"/>
      <c r="M89" s="40"/>
      <c r="N89" s="40"/>
      <c r="O89" s="40"/>
      <c r="P89" s="40"/>
      <c r="Q89" s="40"/>
      <c r="R89" s="40"/>
      <c r="S89" s="40"/>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33"/>
      <c r="B90" s="33"/>
      <c r="C90" s="33"/>
      <c r="D90" s="33"/>
      <c r="E90" s="33"/>
      <c r="F90" s="33"/>
      <c r="G90" s="33"/>
      <c r="H90" s="33"/>
      <c r="I90" s="33"/>
      <c r="J90" s="33"/>
      <c r="K90" s="5"/>
      <c r="L90" s="40"/>
      <c r="M90" s="40"/>
      <c r="N90" s="40"/>
      <c r="O90" s="40"/>
      <c r="P90" s="40"/>
      <c r="Q90" s="40"/>
      <c r="R90" s="40"/>
      <c r="S90" s="40"/>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33"/>
      <c r="B91" s="33"/>
      <c r="C91" s="33"/>
      <c r="D91" s="33"/>
      <c r="E91" s="33"/>
      <c r="F91" s="33"/>
      <c r="G91" s="33"/>
      <c r="H91" s="33"/>
      <c r="I91" s="33"/>
      <c r="J91" s="33"/>
      <c r="K91" s="5"/>
      <c r="L91" s="40"/>
      <c r="M91" s="40"/>
      <c r="N91" s="40"/>
      <c r="O91" s="40"/>
      <c r="P91" s="40"/>
      <c r="Q91" s="40"/>
      <c r="R91" s="40"/>
      <c r="S91" s="40"/>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33"/>
      <c r="B92" s="33"/>
      <c r="C92" s="33"/>
      <c r="D92" s="33"/>
      <c r="E92" s="33"/>
      <c r="F92" s="33"/>
      <c r="G92" s="33"/>
      <c r="H92" s="33"/>
      <c r="I92" s="33"/>
      <c r="J92" s="33"/>
      <c r="K92" s="5"/>
      <c r="L92" s="40"/>
      <c r="M92" s="40"/>
      <c r="N92" s="40"/>
      <c r="O92" s="40"/>
      <c r="P92" s="40"/>
      <c r="Q92" s="40"/>
      <c r="R92" s="40"/>
      <c r="S92" s="40"/>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33"/>
      <c r="B93" s="33"/>
      <c r="C93" s="33"/>
      <c r="D93" s="33"/>
      <c r="E93" s="33"/>
      <c r="F93" s="33"/>
      <c r="G93" s="33"/>
      <c r="H93" s="33"/>
      <c r="I93" s="33"/>
      <c r="J93" s="33"/>
      <c r="K93" s="5"/>
      <c r="L93" s="40"/>
      <c r="M93" s="40"/>
      <c r="N93" s="40"/>
      <c r="O93" s="40"/>
      <c r="P93" s="40"/>
      <c r="Q93" s="40"/>
      <c r="R93" s="40"/>
      <c r="S93" s="40"/>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33"/>
      <c r="B94" s="33"/>
      <c r="C94" s="33"/>
      <c r="D94" s="33"/>
      <c r="E94" s="33"/>
      <c r="F94" s="33"/>
      <c r="G94" s="33"/>
      <c r="H94" s="33"/>
      <c r="I94" s="33"/>
      <c r="J94" s="33"/>
      <c r="K94" s="5"/>
      <c r="L94" s="40"/>
      <c r="M94" s="40"/>
      <c r="N94" s="40"/>
      <c r="O94" s="40"/>
      <c r="P94" s="40"/>
      <c r="Q94" s="40"/>
      <c r="R94" s="40"/>
      <c r="S94" s="40"/>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33"/>
      <c r="B95" s="33"/>
      <c r="C95" s="33"/>
      <c r="D95" s="33"/>
      <c r="E95" s="33"/>
      <c r="F95" s="33"/>
      <c r="G95" s="33"/>
      <c r="H95" s="33"/>
      <c r="I95" s="33"/>
      <c r="J95" s="33"/>
      <c r="K95" s="5"/>
      <c r="L95" s="40"/>
      <c r="M95" s="40"/>
      <c r="N95" s="40"/>
      <c r="O95" s="40"/>
      <c r="P95" s="40"/>
      <c r="Q95" s="40"/>
      <c r="R95" s="40"/>
      <c r="S95" s="40"/>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33"/>
      <c r="B96" s="33"/>
      <c r="C96" s="33"/>
      <c r="D96" s="33"/>
      <c r="E96" s="33"/>
      <c r="F96" s="33"/>
      <c r="G96" s="33"/>
      <c r="H96" s="33"/>
      <c r="I96" s="33"/>
      <c r="J96" s="33"/>
      <c r="K96" s="5"/>
      <c r="L96" s="40"/>
      <c r="M96" s="40"/>
      <c r="N96" s="40"/>
      <c r="O96" s="40"/>
      <c r="P96" s="40"/>
      <c r="Q96" s="40"/>
      <c r="R96" s="40"/>
      <c r="S96" s="40"/>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40"/>
      <c r="M97" s="40"/>
      <c r="N97" s="40"/>
      <c r="O97" s="40"/>
      <c r="P97" s="40"/>
      <c r="Q97" s="40"/>
      <c r="R97" s="40"/>
      <c r="S97" s="40"/>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40"/>
      <c r="M98" s="40"/>
      <c r="N98" s="40"/>
      <c r="O98" s="40"/>
      <c r="P98" s="40"/>
      <c r="Q98" s="40"/>
      <c r="R98" s="40"/>
      <c r="S98" s="40"/>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482" t="s">
        <v>113</v>
      </c>
      <c r="M99" s="482"/>
      <c r="N99" s="482"/>
      <c r="O99" s="482"/>
      <c r="P99" s="482"/>
      <c r="Q99" s="482"/>
      <c r="R99" s="482"/>
      <c r="S99" s="482"/>
      <c r="T99" s="482"/>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482"/>
      <c r="M100" s="482"/>
      <c r="N100" s="482"/>
      <c r="O100" s="482"/>
      <c r="P100" s="482"/>
      <c r="Q100" s="482"/>
      <c r="R100" s="482"/>
      <c r="S100" s="482"/>
      <c r="T100" s="482"/>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482"/>
      <c r="M101" s="482"/>
      <c r="N101" s="482"/>
      <c r="O101" s="482"/>
      <c r="P101" s="482"/>
      <c r="Q101" s="482"/>
      <c r="R101" s="482"/>
      <c r="S101" s="482"/>
      <c r="T101" s="482"/>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33"/>
      <c r="M102" s="5"/>
      <c r="N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40" t="s">
        <v>116</v>
      </c>
      <c r="M103" s="5"/>
      <c r="N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33"/>
      <c r="M104" s="5"/>
      <c r="N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ht="19" x14ac:dyDescent="0.25">
      <c r="A105" s="5"/>
      <c r="B105" s="5"/>
      <c r="C105" s="5"/>
      <c r="D105" s="5"/>
      <c r="E105" s="5"/>
      <c r="F105" s="5"/>
      <c r="G105" s="5"/>
      <c r="H105" s="5"/>
      <c r="I105" s="5"/>
      <c r="J105" s="5"/>
      <c r="K105" s="5"/>
      <c r="L105" s="3" t="s">
        <v>107</v>
      </c>
      <c r="M105" s="21"/>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33" t="s">
        <v>104</v>
      </c>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row>
    <row r="187" spans="1:65" x14ac:dyDescent="0.2">
      <c r="A187" s="5"/>
      <c r="B187" s="5"/>
      <c r="C187" s="5"/>
      <c r="D187" s="5"/>
      <c r="E187" s="5"/>
      <c r="F187" s="5"/>
      <c r="G187" s="5"/>
      <c r="H187" s="5"/>
      <c r="I187" s="5"/>
      <c r="J187" s="5"/>
      <c r="K187" s="5"/>
      <c r="L187" s="5"/>
      <c r="M187" s="5"/>
      <c r="N187" s="5"/>
      <c r="O187" s="5"/>
      <c r="P187" s="5"/>
      <c r="Q187" s="5"/>
      <c r="R187" s="5"/>
      <c r="S187" s="5"/>
      <c r="T187" s="5"/>
      <c r="U187" s="5"/>
    </row>
    <row r="188" spans="1:65" x14ac:dyDescent="0.2">
      <c r="A188" s="5"/>
      <c r="B188" s="5"/>
      <c r="C188" s="5"/>
      <c r="D188" s="5"/>
      <c r="E188" s="5"/>
      <c r="F188" s="5"/>
      <c r="G188" s="5"/>
      <c r="H188" s="5"/>
      <c r="I188" s="5"/>
      <c r="J188" s="5"/>
      <c r="L188" s="5"/>
      <c r="M188" s="5"/>
      <c r="N188" s="5"/>
      <c r="O188" s="5"/>
      <c r="P188" s="5"/>
      <c r="Q188" s="5"/>
      <c r="R188" s="5"/>
      <c r="S188" s="5"/>
      <c r="T188" s="5"/>
      <c r="U188" s="5"/>
    </row>
    <row r="189" spans="1:65" x14ac:dyDescent="0.2">
      <c r="A189" s="5"/>
      <c r="B189" s="5"/>
      <c r="C189" s="5"/>
      <c r="D189" s="5"/>
      <c r="E189" s="5"/>
      <c r="F189" s="5"/>
      <c r="G189" s="5"/>
      <c r="H189" s="5"/>
      <c r="I189" s="5"/>
      <c r="J189" s="5"/>
      <c r="L189" s="5"/>
      <c r="M189" s="5"/>
      <c r="N189" s="5"/>
      <c r="O189" s="5"/>
      <c r="P189" s="5"/>
      <c r="Q189" s="5"/>
      <c r="R189" s="5"/>
      <c r="S189" s="5"/>
      <c r="T189" s="5"/>
      <c r="U189" s="5"/>
    </row>
    <row r="190" spans="1:65" x14ac:dyDescent="0.2">
      <c r="A190" s="5"/>
      <c r="B190" s="5"/>
      <c r="C190" s="5"/>
      <c r="D190" s="5"/>
      <c r="E190" s="5"/>
      <c r="F190" s="5"/>
      <c r="G190" s="5"/>
      <c r="H190" s="5"/>
      <c r="I190" s="5"/>
      <c r="J190" s="5"/>
      <c r="L190" s="5"/>
      <c r="M190" s="5"/>
      <c r="N190" s="5"/>
      <c r="O190" s="5"/>
      <c r="P190" s="5"/>
      <c r="Q190" s="5"/>
      <c r="R190" s="5"/>
      <c r="S190" s="5"/>
      <c r="T190" s="5"/>
      <c r="U190" s="5"/>
    </row>
    <row r="191" spans="1:65" x14ac:dyDescent="0.2">
      <c r="A191" s="5"/>
      <c r="B191" s="5"/>
      <c r="C191" s="5"/>
      <c r="D191" s="5"/>
      <c r="E191" s="5"/>
      <c r="F191" s="5"/>
      <c r="G191" s="5"/>
      <c r="H191" s="5"/>
      <c r="I191" s="5"/>
      <c r="J191" s="5"/>
      <c r="L191" s="5"/>
      <c r="M191" s="5"/>
      <c r="N191" s="5"/>
      <c r="O191" s="5"/>
      <c r="P191" s="5"/>
      <c r="Q191" s="5"/>
      <c r="R191" s="5"/>
      <c r="S191" s="5"/>
      <c r="T191" s="5"/>
      <c r="U191" s="5"/>
    </row>
    <row r="192" spans="1:65" x14ac:dyDescent="0.2">
      <c r="A192" s="5"/>
      <c r="B192" s="5"/>
      <c r="C192" s="5"/>
      <c r="D192" s="5"/>
      <c r="E192" s="5"/>
      <c r="F192" s="5"/>
      <c r="G192" s="5"/>
      <c r="H192" s="5"/>
      <c r="I192" s="5"/>
      <c r="J192" s="5"/>
      <c r="L192" s="5"/>
      <c r="M192" s="5"/>
      <c r="N192" s="5"/>
      <c r="O192" s="5"/>
      <c r="P192" s="5"/>
      <c r="Q192" s="5"/>
      <c r="R192" s="5"/>
      <c r="S192" s="5"/>
      <c r="T192" s="5"/>
      <c r="U192" s="5"/>
    </row>
    <row r="193" spans="1:21" x14ac:dyDescent="0.2">
      <c r="A193" s="5"/>
      <c r="B193" s="5"/>
      <c r="C193" s="5"/>
      <c r="D193" s="5"/>
      <c r="E193" s="5"/>
      <c r="F193" s="5"/>
      <c r="G193" s="5"/>
      <c r="H193" s="5"/>
      <c r="I193" s="5"/>
      <c r="J193" s="5"/>
      <c r="L193" s="5"/>
      <c r="M193" s="5"/>
      <c r="N193" s="5"/>
      <c r="O193" s="5"/>
      <c r="P193" s="5"/>
      <c r="Q193" s="5"/>
      <c r="R193" s="5"/>
      <c r="S193" s="5"/>
      <c r="T193" s="5"/>
      <c r="U193" s="5"/>
    </row>
    <row r="194" spans="1:21" x14ac:dyDescent="0.2">
      <c r="A194" s="5"/>
      <c r="B194" s="5"/>
      <c r="C194" s="5"/>
      <c r="D194" s="5"/>
      <c r="E194" s="5"/>
      <c r="F194" s="5"/>
      <c r="G194" s="5"/>
      <c r="H194" s="5"/>
      <c r="I194" s="5"/>
      <c r="J194" s="5"/>
      <c r="L194" s="5"/>
      <c r="M194" s="5"/>
      <c r="N194" s="5"/>
      <c r="O194" s="5"/>
      <c r="P194" s="5"/>
      <c r="Q194" s="5"/>
      <c r="R194" s="5"/>
      <c r="S194" s="5"/>
      <c r="T194" s="5"/>
      <c r="U194" s="5"/>
    </row>
    <row r="195" spans="1:21" x14ac:dyDescent="0.2">
      <c r="A195" s="5"/>
      <c r="B195" s="5"/>
      <c r="C195" s="5"/>
      <c r="D195" s="5"/>
      <c r="E195" s="5"/>
      <c r="F195" s="5"/>
      <c r="G195" s="5"/>
      <c r="H195" s="5"/>
      <c r="I195" s="5"/>
      <c r="J195" s="5"/>
      <c r="L195" s="5"/>
      <c r="M195" s="5"/>
      <c r="N195" s="5"/>
      <c r="O195" s="5"/>
      <c r="P195" s="5"/>
      <c r="Q195" s="5"/>
      <c r="R195" s="5"/>
      <c r="S195" s="5"/>
      <c r="T195" s="5"/>
      <c r="U195" s="5"/>
    </row>
    <row r="196" spans="1:21" x14ac:dyDescent="0.2">
      <c r="A196" s="5"/>
      <c r="B196" s="5"/>
      <c r="C196" s="5"/>
      <c r="D196" s="5"/>
      <c r="E196" s="5"/>
      <c r="F196" s="5"/>
      <c r="G196" s="5"/>
      <c r="H196" s="5"/>
      <c r="I196" s="5"/>
      <c r="J196" s="5"/>
      <c r="L196" s="5"/>
      <c r="M196" s="5"/>
      <c r="N196" s="5"/>
      <c r="O196" s="5"/>
      <c r="P196" s="5"/>
      <c r="Q196" s="5"/>
      <c r="R196" s="5"/>
      <c r="S196" s="5"/>
      <c r="T196" s="5"/>
      <c r="U196" s="5"/>
    </row>
    <row r="197" spans="1:21" x14ac:dyDescent="0.2">
      <c r="L197" s="5"/>
      <c r="M197" s="5"/>
      <c r="N197" s="5"/>
      <c r="O197" s="5"/>
      <c r="P197" s="5"/>
      <c r="Q197" s="5"/>
      <c r="R197" s="5"/>
      <c r="S197" s="5"/>
      <c r="T197" s="5"/>
      <c r="U197" s="5"/>
    </row>
    <row r="198" spans="1:21" x14ac:dyDescent="0.2">
      <c r="L198" s="5"/>
      <c r="M198" s="5"/>
      <c r="N198" s="5"/>
      <c r="O198" s="5"/>
      <c r="P198" s="5"/>
      <c r="Q198" s="5"/>
      <c r="R198" s="5"/>
      <c r="S198" s="5"/>
      <c r="T198" s="5"/>
      <c r="U198" s="5"/>
    </row>
    <row r="199" spans="1:21" x14ac:dyDescent="0.2">
      <c r="L199" s="5"/>
      <c r="M199" s="5"/>
      <c r="N199" s="5"/>
      <c r="O199" s="5"/>
      <c r="P199" s="5"/>
      <c r="Q199" s="5"/>
      <c r="R199" s="5"/>
      <c r="S199" s="5"/>
      <c r="T199" s="5"/>
      <c r="U199" s="5"/>
    </row>
    <row r="200" spans="1:21" x14ac:dyDescent="0.2">
      <c r="L200" s="5"/>
      <c r="M200" s="5"/>
      <c r="N200" s="5"/>
      <c r="O200" s="5"/>
      <c r="P200" s="5"/>
      <c r="Q200" s="5"/>
      <c r="R200" s="5"/>
      <c r="S200" s="5"/>
      <c r="T200" s="5"/>
      <c r="U200" s="5"/>
    </row>
    <row r="201" spans="1:21" x14ac:dyDescent="0.2">
      <c r="L201" s="5"/>
      <c r="M201" s="5"/>
      <c r="N201" s="5"/>
      <c r="O201" s="5"/>
      <c r="P201" s="5"/>
      <c r="Q201" s="5"/>
      <c r="R201" s="5"/>
      <c r="S201" s="5"/>
      <c r="T201" s="5"/>
      <c r="U201" s="5"/>
    </row>
    <row r="202" spans="1:21" x14ac:dyDescent="0.2">
      <c r="L202" s="5"/>
      <c r="M202" s="5"/>
      <c r="N202" s="5"/>
      <c r="O202" s="5"/>
      <c r="P202" s="5"/>
      <c r="Q202" s="5"/>
      <c r="R202" s="5"/>
      <c r="S202" s="5"/>
      <c r="T202" s="5"/>
      <c r="U202" s="5"/>
    </row>
    <row r="203" spans="1:21" x14ac:dyDescent="0.2">
      <c r="L203" s="5"/>
      <c r="M203" s="5"/>
      <c r="N203" s="5"/>
      <c r="O203" s="5"/>
      <c r="P203" s="5"/>
      <c r="Q203" s="5"/>
      <c r="R203" s="5"/>
      <c r="S203" s="5"/>
      <c r="T203" s="5"/>
      <c r="U203" s="5"/>
    </row>
    <row r="204" spans="1:21" x14ac:dyDescent="0.2">
      <c r="L204" s="5"/>
      <c r="M204" s="5"/>
      <c r="N204" s="5"/>
      <c r="O204" s="5"/>
      <c r="P204" s="5"/>
      <c r="Q204" s="5"/>
      <c r="R204" s="5"/>
      <c r="S204" s="5"/>
      <c r="T204" s="5"/>
      <c r="U204" s="5"/>
    </row>
    <row r="205" spans="1:21" x14ac:dyDescent="0.2">
      <c r="L205" s="5"/>
      <c r="M205" s="5"/>
      <c r="N205" s="5"/>
      <c r="O205" s="5"/>
      <c r="P205" s="5"/>
      <c r="Q205" s="5"/>
      <c r="R205" s="5"/>
      <c r="S205" s="5"/>
      <c r="T205" s="5"/>
      <c r="U205" s="5"/>
    </row>
    <row r="206" spans="1:21" x14ac:dyDescent="0.2">
      <c r="L206" s="5"/>
      <c r="M206" s="5"/>
      <c r="N206" s="5"/>
      <c r="O206" s="5"/>
      <c r="P206" s="5"/>
      <c r="Q206" s="5"/>
      <c r="R206" s="5"/>
      <c r="S206" s="5"/>
      <c r="T206" s="5"/>
      <c r="U206" s="5"/>
    </row>
    <row r="207" spans="1:21" x14ac:dyDescent="0.2">
      <c r="L207" s="5"/>
      <c r="M207" s="5"/>
      <c r="N207" s="5"/>
      <c r="O207" s="5"/>
      <c r="P207" s="5"/>
      <c r="Q207" s="5"/>
      <c r="R207" s="5"/>
      <c r="S207" s="5"/>
      <c r="T207" s="5"/>
      <c r="U207" s="5"/>
    </row>
  </sheetData>
  <sortState xmlns:xlrd2="http://schemas.microsoft.com/office/spreadsheetml/2017/richdata2" ref="M21:M45">
    <sortCondition ref="M21:M45"/>
  </sortState>
  <mergeCells count="10">
    <mergeCell ref="L69:T70"/>
    <mergeCell ref="A48:J48"/>
    <mergeCell ref="L73:T82"/>
    <mergeCell ref="L99:T101"/>
    <mergeCell ref="L62:S66"/>
    <mergeCell ref="L19:L20"/>
    <mergeCell ref="M19:M20"/>
    <mergeCell ref="N19:N20"/>
    <mergeCell ref="O19:O20"/>
    <mergeCell ref="L51:S5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193"/>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20" width="10.83203125" style="18" hidden="1" customWidth="1" outlineLevel="1"/>
    <col min="21" max="21" width="10.83203125" style="18" collapsed="1"/>
    <col min="22" max="16384" width="10.83203125" style="18"/>
  </cols>
  <sheetData>
    <row r="1" spans="1:20" ht="19" x14ac:dyDescent="0.25">
      <c r="A1" s="1" t="s">
        <v>96</v>
      </c>
      <c r="B1" s="8"/>
      <c r="C1" s="15"/>
      <c r="D1" s="15"/>
      <c r="E1" s="15"/>
      <c r="F1" s="19"/>
      <c r="G1" s="19"/>
      <c r="H1" s="19"/>
      <c r="I1" s="19"/>
      <c r="J1" s="20"/>
      <c r="K1" s="3" t="s">
        <v>87</v>
      </c>
    </row>
    <row r="2" spans="1:20" x14ac:dyDescent="0.2">
      <c r="A2" s="2"/>
      <c r="B2" s="19"/>
      <c r="C2" s="19"/>
      <c r="D2" s="19"/>
      <c r="E2" s="19"/>
      <c r="F2" s="19"/>
      <c r="G2" s="19"/>
      <c r="H2" s="19"/>
      <c r="I2" s="19"/>
      <c r="J2" s="20"/>
      <c r="L2" s="9" t="s">
        <v>3</v>
      </c>
      <c r="N2" s="21"/>
    </row>
    <row r="3" spans="1:20" ht="16" customHeight="1" x14ac:dyDescent="0.2">
      <c r="A3" s="2"/>
      <c r="B3" s="124" t="s">
        <v>232</v>
      </c>
      <c r="C3" s="19"/>
      <c r="D3" s="19"/>
      <c r="E3" s="19"/>
      <c r="F3" s="19"/>
      <c r="G3" s="19"/>
      <c r="H3" s="19"/>
      <c r="I3" s="19"/>
      <c r="J3" s="20"/>
      <c r="L3" s="480" t="s">
        <v>235</v>
      </c>
      <c r="M3" s="481"/>
      <c r="N3" s="481"/>
      <c r="O3" s="481"/>
      <c r="P3" s="481"/>
      <c r="Q3" s="481"/>
      <c r="R3" s="481"/>
      <c r="S3" s="481"/>
      <c r="T3" s="27"/>
    </row>
    <row r="4" spans="1:20" x14ac:dyDescent="0.2">
      <c r="A4" s="2"/>
      <c r="B4" s="124" t="s">
        <v>233</v>
      </c>
      <c r="C4" s="19"/>
      <c r="D4" s="19"/>
      <c r="E4" s="19"/>
      <c r="F4" s="19"/>
      <c r="G4" s="19"/>
      <c r="H4" s="19"/>
      <c r="I4" s="19"/>
      <c r="J4" s="20"/>
      <c r="L4" s="481"/>
      <c r="M4" s="481"/>
      <c r="N4" s="481"/>
      <c r="O4" s="481"/>
      <c r="P4" s="481"/>
      <c r="Q4" s="481"/>
      <c r="R4" s="481"/>
      <c r="S4" s="481"/>
    </row>
    <row r="5" spans="1:20" x14ac:dyDescent="0.2">
      <c r="A5" s="2"/>
      <c r="B5" s="124" t="s">
        <v>234</v>
      </c>
      <c r="C5" s="19"/>
      <c r="D5" s="19"/>
      <c r="E5" s="19"/>
      <c r="F5" s="19"/>
      <c r="G5" s="19"/>
      <c r="H5" s="19"/>
      <c r="I5" s="19"/>
      <c r="J5" s="20"/>
      <c r="L5" s="481"/>
      <c r="M5" s="481"/>
      <c r="N5" s="481"/>
      <c r="O5" s="481"/>
      <c r="P5" s="481"/>
      <c r="Q5" s="481"/>
      <c r="R5" s="481"/>
      <c r="S5" s="481"/>
    </row>
    <row r="6" spans="1:20" x14ac:dyDescent="0.2">
      <c r="A6" s="2"/>
      <c r="B6" s="19"/>
      <c r="C6" s="19"/>
      <c r="D6" s="19"/>
      <c r="E6" s="19"/>
      <c r="F6" s="19"/>
      <c r="G6" s="19"/>
      <c r="H6" s="19"/>
      <c r="I6" s="19"/>
      <c r="J6" s="20"/>
      <c r="L6" s="481"/>
      <c r="M6" s="481"/>
      <c r="N6" s="481"/>
      <c r="O6" s="481"/>
      <c r="P6" s="481"/>
      <c r="Q6" s="481"/>
      <c r="R6" s="481"/>
      <c r="S6" s="481"/>
    </row>
    <row r="7" spans="1:20" x14ac:dyDescent="0.2">
      <c r="A7" s="2"/>
      <c r="B7" s="19" t="s">
        <v>12</v>
      </c>
      <c r="C7" s="19"/>
      <c r="D7" s="19"/>
      <c r="E7" s="19"/>
      <c r="F7" s="19"/>
      <c r="G7" s="19"/>
      <c r="H7" s="19"/>
      <c r="I7" s="19"/>
      <c r="J7" s="20"/>
      <c r="L7" s="481"/>
      <c r="M7" s="481"/>
      <c r="N7" s="481"/>
      <c r="O7" s="481"/>
      <c r="P7" s="481"/>
      <c r="Q7" s="481"/>
      <c r="R7" s="481"/>
      <c r="S7" s="481"/>
    </row>
    <row r="8" spans="1:20" x14ac:dyDescent="0.2">
      <c r="A8" s="2"/>
      <c r="B8" s="19"/>
      <c r="C8" s="19"/>
      <c r="D8" s="19"/>
      <c r="E8" s="19"/>
      <c r="F8" s="19"/>
      <c r="G8" s="19"/>
      <c r="H8" s="19"/>
      <c r="I8" s="19"/>
      <c r="J8" s="20"/>
      <c r="L8" s="481"/>
      <c r="M8" s="481"/>
      <c r="N8" s="481"/>
      <c r="O8" s="481"/>
      <c r="P8" s="481"/>
      <c r="Q8" s="481"/>
      <c r="R8" s="481"/>
      <c r="S8" s="481"/>
    </row>
    <row r="9" spans="1:20" x14ac:dyDescent="0.2">
      <c r="A9" s="2"/>
      <c r="B9" s="19"/>
      <c r="C9" s="19"/>
      <c r="D9" s="19"/>
      <c r="E9" s="19"/>
      <c r="F9" s="19"/>
      <c r="G9" s="19"/>
      <c r="H9" s="19"/>
      <c r="I9" s="19"/>
      <c r="J9" s="20"/>
      <c r="L9" s="481"/>
      <c r="M9" s="481"/>
      <c r="N9" s="481"/>
      <c r="O9" s="481"/>
      <c r="P9" s="481"/>
      <c r="Q9" s="481"/>
      <c r="R9" s="481"/>
      <c r="S9" s="481"/>
    </row>
    <row r="10" spans="1:20" x14ac:dyDescent="0.2">
      <c r="A10" s="2"/>
      <c r="B10" s="19"/>
      <c r="C10" s="19"/>
      <c r="D10" s="19"/>
      <c r="E10" s="19"/>
      <c r="F10" s="19"/>
      <c r="G10" s="19"/>
      <c r="H10" s="19"/>
      <c r="I10" s="19"/>
      <c r="J10" s="20"/>
      <c r="L10" s="481"/>
      <c r="M10" s="481"/>
      <c r="N10" s="481"/>
      <c r="O10" s="481"/>
      <c r="P10" s="481"/>
      <c r="Q10" s="481"/>
      <c r="R10" s="481"/>
      <c r="S10" s="481"/>
    </row>
    <row r="11" spans="1:20" x14ac:dyDescent="0.2">
      <c r="A11" s="2"/>
      <c r="B11" s="19"/>
      <c r="C11" s="19"/>
      <c r="D11" s="19"/>
      <c r="E11" s="19"/>
      <c r="F11" s="19"/>
      <c r="G11" s="19"/>
      <c r="H11" s="19"/>
      <c r="I11" s="19"/>
      <c r="J11" s="20"/>
      <c r="L11" s="481"/>
      <c r="M11" s="481"/>
      <c r="N11" s="481"/>
      <c r="O11" s="481"/>
      <c r="P11" s="481"/>
      <c r="Q11" s="481"/>
      <c r="R11" s="481"/>
      <c r="S11" s="481"/>
    </row>
    <row r="12" spans="1:20" x14ac:dyDescent="0.2">
      <c r="A12" s="2"/>
      <c r="B12" s="19"/>
      <c r="C12" s="19"/>
      <c r="D12" s="19"/>
      <c r="E12" s="19"/>
      <c r="F12" s="19"/>
      <c r="G12" s="19"/>
      <c r="H12" s="19"/>
      <c r="I12" s="19"/>
      <c r="J12" s="20"/>
      <c r="L12" s="481"/>
      <c r="M12" s="481"/>
      <c r="N12" s="481"/>
      <c r="O12" s="481"/>
      <c r="P12" s="481"/>
      <c r="Q12" s="481"/>
      <c r="R12" s="481"/>
      <c r="S12" s="481"/>
    </row>
    <row r="13" spans="1:20" x14ac:dyDescent="0.2">
      <c r="A13" s="2"/>
      <c r="B13" s="19"/>
      <c r="C13" s="19"/>
      <c r="D13" s="19"/>
      <c r="E13" s="19"/>
      <c r="F13" s="19"/>
      <c r="G13" s="19"/>
      <c r="H13" s="19"/>
      <c r="I13" s="19"/>
      <c r="J13" s="20"/>
      <c r="L13" s="481"/>
      <c r="M13" s="481"/>
      <c r="N13" s="481"/>
      <c r="O13" s="481"/>
      <c r="P13" s="481"/>
      <c r="Q13" s="481"/>
      <c r="R13" s="481"/>
      <c r="S13" s="481"/>
    </row>
    <row r="14" spans="1:20" x14ac:dyDescent="0.2">
      <c r="A14" s="2"/>
      <c r="B14" s="19"/>
      <c r="C14" s="19"/>
      <c r="D14" s="19"/>
      <c r="E14" s="19"/>
      <c r="F14" s="19"/>
      <c r="G14" s="19"/>
      <c r="H14" s="19"/>
      <c r="I14" s="19"/>
      <c r="J14" s="20"/>
      <c r="L14" s="481"/>
      <c r="M14" s="481"/>
      <c r="N14" s="481"/>
      <c r="O14" s="481"/>
      <c r="P14" s="481"/>
      <c r="Q14" s="481"/>
      <c r="R14" s="481"/>
      <c r="S14" s="481"/>
    </row>
    <row r="15" spans="1:20" x14ac:dyDescent="0.2">
      <c r="A15" s="2"/>
      <c r="B15" s="19"/>
      <c r="C15" s="19"/>
      <c r="D15" s="19"/>
      <c r="E15" s="19"/>
      <c r="F15" s="19"/>
      <c r="G15" s="19"/>
      <c r="H15" s="19"/>
      <c r="I15" s="19"/>
      <c r="J15" s="20"/>
      <c r="L15" s="481"/>
      <c r="M15" s="481"/>
      <c r="N15" s="481"/>
      <c r="O15" s="481"/>
      <c r="P15" s="481"/>
      <c r="Q15" s="481"/>
      <c r="R15" s="481"/>
      <c r="S15" s="481"/>
    </row>
    <row r="16" spans="1:20" x14ac:dyDescent="0.2">
      <c r="A16" s="2"/>
      <c r="B16" s="19"/>
      <c r="C16" s="19"/>
      <c r="D16" s="19"/>
      <c r="E16" s="19"/>
      <c r="F16" s="19"/>
      <c r="G16" s="19"/>
      <c r="H16" s="19"/>
      <c r="I16" s="19"/>
      <c r="J16" s="20"/>
      <c r="L16" s="481"/>
      <c r="M16" s="481"/>
      <c r="N16" s="481"/>
      <c r="O16" s="481"/>
      <c r="P16" s="481"/>
      <c r="Q16" s="481"/>
      <c r="R16" s="481"/>
      <c r="S16" s="481"/>
    </row>
    <row r="17" spans="1:20" x14ac:dyDescent="0.2">
      <c r="A17" s="2"/>
      <c r="B17" s="19"/>
      <c r="C17" s="19"/>
      <c r="D17" s="19"/>
      <c r="E17" s="19"/>
      <c r="F17" s="19"/>
      <c r="G17" s="19"/>
      <c r="H17" s="19"/>
      <c r="I17" s="19"/>
      <c r="J17" s="20"/>
      <c r="L17" s="481"/>
      <c r="M17" s="481"/>
      <c r="N17" s="481"/>
      <c r="O17" s="481"/>
      <c r="P17" s="481"/>
      <c r="Q17" s="481"/>
      <c r="R17" s="481"/>
      <c r="S17" s="481"/>
    </row>
    <row r="18" spans="1:20" x14ac:dyDescent="0.2">
      <c r="A18" s="2"/>
      <c r="B18" s="19"/>
      <c r="C18" s="19"/>
      <c r="D18" s="19"/>
      <c r="E18" s="19"/>
      <c r="F18" s="19"/>
      <c r="G18" s="19"/>
      <c r="H18" s="19"/>
      <c r="I18" s="19"/>
      <c r="J18" s="20"/>
    </row>
    <row r="19" spans="1:20" x14ac:dyDescent="0.2">
      <c r="A19" s="2"/>
      <c r="B19" s="19"/>
      <c r="C19" s="19"/>
      <c r="D19" s="19"/>
      <c r="E19" s="19"/>
      <c r="F19" s="19"/>
      <c r="G19" s="19"/>
      <c r="H19" s="19"/>
      <c r="I19" s="19"/>
      <c r="J19" s="20"/>
      <c r="L19" s="9" t="s">
        <v>4</v>
      </c>
      <c r="N19" s="21"/>
    </row>
    <row r="20" spans="1:20" ht="16" customHeight="1" x14ac:dyDescent="0.2">
      <c r="A20" s="2"/>
      <c r="B20" s="19"/>
      <c r="C20" s="19"/>
      <c r="D20" s="19"/>
      <c r="E20" s="19"/>
      <c r="F20" s="19"/>
      <c r="G20" s="19"/>
      <c r="H20" s="19"/>
      <c r="I20" s="19"/>
      <c r="J20" s="20"/>
      <c r="L20" s="486" t="s">
        <v>237</v>
      </c>
      <c r="M20" s="486"/>
      <c r="N20" s="486"/>
      <c r="O20" s="486"/>
      <c r="P20" s="486"/>
      <c r="Q20" s="486"/>
      <c r="R20" s="486"/>
      <c r="S20" s="486"/>
      <c r="T20" s="27"/>
    </row>
    <row r="21" spans="1:20" x14ac:dyDescent="0.2">
      <c r="A21" s="2"/>
      <c r="B21" s="19"/>
      <c r="C21" s="19"/>
      <c r="D21" s="19"/>
      <c r="E21" s="19"/>
      <c r="F21" s="19"/>
      <c r="G21" s="19"/>
      <c r="H21" s="19"/>
      <c r="I21" s="19"/>
      <c r="J21" s="20"/>
      <c r="L21" s="486"/>
      <c r="M21" s="486"/>
      <c r="N21" s="486"/>
      <c r="O21" s="486"/>
      <c r="P21" s="486"/>
      <c r="Q21" s="486"/>
      <c r="R21" s="486"/>
      <c r="S21" s="486"/>
    </row>
    <row r="22" spans="1:20" x14ac:dyDescent="0.2">
      <c r="A22" s="2"/>
      <c r="B22" s="19"/>
      <c r="C22" s="19"/>
      <c r="D22" s="19"/>
      <c r="E22" s="19"/>
      <c r="F22" s="19"/>
      <c r="G22" s="19"/>
      <c r="H22" s="19"/>
      <c r="I22" s="19"/>
      <c r="J22" s="20"/>
      <c r="L22" s="486"/>
      <c r="M22" s="486"/>
      <c r="N22" s="486"/>
      <c r="O22" s="486"/>
      <c r="P22" s="486"/>
      <c r="Q22" s="486"/>
      <c r="R22" s="486"/>
      <c r="S22" s="486"/>
    </row>
    <row r="23" spans="1:20" x14ac:dyDescent="0.2">
      <c r="A23" s="2"/>
      <c r="B23" s="19"/>
      <c r="C23" s="19"/>
      <c r="D23" s="19"/>
      <c r="E23" s="19"/>
      <c r="F23" s="19"/>
      <c r="G23" s="19"/>
      <c r="H23" s="19"/>
      <c r="I23" s="19"/>
      <c r="J23" s="20"/>
      <c r="L23" s="486"/>
      <c r="M23" s="486"/>
      <c r="N23" s="486"/>
      <c r="O23" s="486"/>
      <c r="P23" s="486"/>
      <c r="Q23" s="486"/>
      <c r="R23" s="486"/>
      <c r="S23" s="486"/>
    </row>
    <row r="24" spans="1:20" x14ac:dyDescent="0.2">
      <c r="A24" s="2"/>
      <c r="B24" s="19"/>
      <c r="C24" s="19"/>
      <c r="D24" s="19"/>
      <c r="E24" s="19"/>
      <c r="F24" s="19"/>
      <c r="G24" s="19"/>
      <c r="H24" s="19"/>
      <c r="I24" s="19"/>
      <c r="J24" s="20"/>
      <c r="L24" s="486"/>
      <c r="M24" s="486"/>
      <c r="N24" s="486"/>
      <c r="O24" s="486"/>
      <c r="P24" s="486"/>
      <c r="Q24" s="486"/>
      <c r="R24" s="486"/>
      <c r="S24" s="486"/>
    </row>
    <row r="25" spans="1:20" x14ac:dyDescent="0.2">
      <c r="A25" s="2"/>
      <c r="B25" s="19"/>
      <c r="C25" s="19"/>
      <c r="D25" s="19"/>
      <c r="E25" s="19"/>
      <c r="F25" s="19"/>
      <c r="G25" s="19"/>
      <c r="H25" s="19"/>
      <c r="I25" s="19"/>
      <c r="J25" s="20"/>
      <c r="L25" s="486"/>
      <c r="M25" s="486"/>
      <c r="N25" s="486"/>
      <c r="O25" s="486"/>
      <c r="P25" s="486"/>
      <c r="Q25" s="486"/>
      <c r="R25" s="486"/>
      <c r="S25" s="486"/>
    </row>
    <row r="26" spans="1:20" x14ac:dyDescent="0.2">
      <c r="A26" s="2"/>
      <c r="B26" s="19"/>
      <c r="C26" s="19"/>
      <c r="D26" s="19"/>
      <c r="E26" s="19"/>
      <c r="F26" s="19"/>
      <c r="G26" s="19"/>
      <c r="H26" s="19"/>
      <c r="I26" s="19"/>
      <c r="J26" s="20"/>
      <c r="L26" s="486"/>
      <c r="M26" s="486"/>
      <c r="N26" s="486"/>
      <c r="O26" s="486"/>
      <c r="P26" s="486"/>
      <c r="Q26" s="486"/>
      <c r="R26" s="486"/>
      <c r="S26" s="486"/>
    </row>
    <row r="27" spans="1:20" x14ac:dyDescent="0.2">
      <c r="A27" s="2"/>
      <c r="B27" s="19"/>
      <c r="C27" s="19"/>
      <c r="D27" s="19"/>
      <c r="E27" s="19"/>
      <c r="F27" s="19"/>
      <c r="G27" s="19"/>
      <c r="H27" s="19"/>
      <c r="I27" s="19"/>
      <c r="J27" s="20"/>
      <c r="L27" s="486"/>
      <c r="M27" s="486"/>
      <c r="N27" s="486"/>
      <c r="O27" s="486"/>
      <c r="P27" s="486"/>
      <c r="Q27" s="486"/>
      <c r="R27" s="486"/>
      <c r="S27" s="486"/>
    </row>
    <row r="28" spans="1:20" x14ac:dyDescent="0.2">
      <c r="A28" s="2"/>
      <c r="B28" s="19"/>
      <c r="C28" s="19"/>
      <c r="D28" s="19"/>
      <c r="E28" s="19"/>
      <c r="F28" s="19"/>
      <c r="G28" s="19"/>
      <c r="H28" s="19"/>
      <c r="I28" s="19"/>
      <c r="J28" s="20"/>
      <c r="M28" s="126"/>
      <c r="N28" s="126"/>
      <c r="O28" s="126"/>
      <c r="P28" s="126"/>
      <c r="Q28" s="126"/>
      <c r="R28" s="126"/>
      <c r="S28" s="126"/>
      <c r="T28" s="126"/>
    </row>
    <row r="29" spans="1:20" ht="19" x14ac:dyDescent="0.25">
      <c r="A29" s="2"/>
      <c r="B29" s="19"/>
      <c r="C29" s="19"/>
      <c r="D29" s="19"/>
      <c r="E29" s="19"/>
      <c r="F29" s="19"/>
      <c r="G29" s="19"/>
      <c r="H29" s="19"/>
      <c r="I29" s="19"/>
      <c r="J29" s="20"/>
      <c r="L29" s="3" t="s">
        <v>107</v>
      </c>
      <c r="M29" s="126"/>
      <c r="N29" s="126"/>
      <c r="O29" s="126"/>
      <c r="P29" s="126"/>
      <c r="Q29" s="126"/>
      <c r="R29" s="126"/>
      <c r="S29" s="126"/>
      <c r="T29" s="126"/>
    </row>
    <row r="30" spans="1:20" x14ac:dyDescent="0.2">
      <c r="A30" s="2"/>
      <c r="B30" s="19"/>
      <c r="C30" s="19"/>
      <c r="D30" s="19"/>
      <c r="E30" s="19"/>
      <c r="F30" s="19"/>
      <c r="G30" s="19"/>
      <c r="H30" s="19"/>
      <c r="I30" s="19"/>
      <c r="J30" s="20"/>
      <c r="L30" s="33" t="s">
        <v>105</v>
      </c>
    </row>
    <row r="31" spans="1:20" ht="16" customHeight="1" x14ac:dyDescent="0.2">
      <c r="A31" s="2"/>
      <c r="B31" s="19"/>
      <c r="C31" s="19"/>
      <c r="D31" s="19"/>
      <c r="E31" s="19"/>
      <c r="F31" s="19"/>
      <c r="G31" s="19"/>
      <c r="H31" s="19"/>
      <c r="I31" s="19"/>
      <c r="J31" s="20"/>
      <c r="L31" s="125" t="s">
        <v>238</v>
      </c>
    </row>
    <row r="32" spans="1:20" x14ac:dyDescent="0.2">
      <c r="A32" s="2"/>
      <c r="B32" s="19"/>
      <c r="C32" s="19"/>
      <c r="D32" s="19"/>
      <c r="E32" s="19"/>
      <c r="F32" s="19"/>
      <c r="G32" s="19"/>
      <c r="H32" s="19"/>
      <c r="I32" s="19"/>
      <c r="J32" s="20"/>
    </row>
    <row r="33" spans="1:12" x14ac:dyDescent="0.2">
      <c r="A33" s="19" t="s">
        <v>0</v>
      </c>
      <c r="B33" s="19" t="s">
        <v>13</v>
      </c>
      <c r="C33" s="19"/>
      <c r="D33" s="19"/>
      <c r="E33" s="19"/>
      <c r="F33" s="19"/>
      <c r="G33" s="19"/>
      <c r="H33" s="19"/>
      <c r="I33" s="19"/>
      <c r="J33" s="20"/>
    </row>
    <row r="34" spans="1:12" x14ac:dyDescent="0.2">
      <c r="A34" s="2"/>
      <c r="B34" s="19"/>
      <c r="C34" s="19"/>
      <c r="D34" s="19"/>
      <c r="E34" s="19"/>
      <c r="F34" s="19"/>
      <c r="G34" s="19"/>
      <c r="H34" s="19"/>
      <c r="I34" s="19"/>
      <c r="J34" s="20"/>
    </row>
    <row r="35" spans="1:12" x14ac:dyDescent="0.2">
      <c r="A35" s="19" t="s">
        <v>1</v>
      </c>
      <c r="B35" s="124" t="s">
        <v>236</v>
      </c>
      <c r="C35" s="19"/>
      <c r="D35" s="19"/>
      <c r="E35" s="19"/>
      <c r="F35" s="19"/>
      <c r="G35" s="19"/>
      <c r="H35" s="19"/>
      <c r="I35" s="19"/>
      <c r="J35" s="20"/>
    </row>
    <row r="36" spans="1:12" x14ac:dyDescent="0.2">
      <c r="A36" s="2"/>
      <c r="B36" s="19"/>
      <c r="C36" s="19"/>
      <c r="D36" s="19"/>
      <c r="E36" s="19"/>
      <c r="F36" s="19"/>
      <c r="G36" s="19"/>
      <c r="H36" s="19"/>
      <c r="I36" s="19"/>
      <c r="J36" s="20"/>
    </row>
    <row r="37" spans="1:12" ht="17" thickBot="1" x14ac:dyDescent="0.25">
      <c r="A37" s="2"/>
      <c r="B37" s="19"/>
      <c r="C37" s="19"/>
      <c r="D37" s="19"/>
      <c r="E37" s="19"/>
      <c r="F37" s="19"/>
      <c r="G37" s="19"/>
      <c r="H37" s="19"/>
      <c r="I37" s="19"/>
      <c r="J37" s="20"/>
    </row>
    <row r="38" spans="1:12" ht="17" thickBot="1" x14ac:dyDescent="0.25">
      <c r="A38" s="483" t="s">
        <v>88</v>
      </c>
      <c r="B38" s="484"/>
      <c r="C38" s="484"/>
      <c r="D38" s="484"/>
      <c r="E38" s="484"/>
      <c r="F38" s="484"/>
      <c r="G38" s="484"/>
      <c r="H38" s="484"/>
      <c r="I38" s="484"/>
      <c r="J38" s="485"/>
    </row>
    <row r="40" spans="1:12" ht="19" x14ac:dyDescent="0.25">
      <c r="A40" s="3"/>
    </row>
    <row r="46" spans="1:12" x14ac:dyDescent="0.2">
      <c r="L46" s="5"/>
    </row>
    <row r="47" spans="1:12" x14ac:dyDescent="0.2">
      <c r="L47" s="5"/>
    </row>
    <row r="51" spans="12:14" x14ac:dyDescent="0.2">
      <c r="M51" s="21"/>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M61" s="21"/>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21"/>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M81" s="21"/>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A89" s="5"/>
      <c r="B89" s="5"/>
      <c r="C89" s="5"/>
      <c r="D89" s="5"/>
      <c r="E89" s="5"/>
      <c r="F89" s="5"/>
      <c r="G89" s="5"/>
      <c r="H89" s="5"/>
      <c r="I89" s="5"/>
      <c r="J89" s="5"/>
      <c r="L89" s="5"/>
      <c r="M89" s="5"/>
      <c r="N89" s="5"/>
    </row>
    <row r="90" spans="1:65" x14ac:dyDescent="0.2">
      <c r="A90" s="5"/>
      <c r="B90" s="5"/>
      <c r="C90" s="5"/>
      <c r="D90" s="5"/>
      <c r="E90" s="5"/>
      <c r="F90" s="5"/>
      <c r="G90" s="5"/>
      <c r="H90" s="5"/>
      <c r="I90" s="5"/>
      <c r="J90" s="5"/>
      <c r="L90" s="5"/>
      <c r="M90" s="5"/>
      <c r="N90" s="5"/>
    </row>
    <row r="91" spans="1:65" x14ac:dyDescent="0.2">
      <c r="A91" s="5"/>
      <c r="B91" s="5"/>
      <c r="C91" s="5"/>
      <c r="D91" s="5"/>
      <c r="E91" s="5"/>
      <c r="F91" s="5"/>
      <c r="G91" s="5"/>
      <c r="H91" s="5"/>
      <c r="I91" s="5"/>
      <c r="J91" s="5"/>
      <c r="M91" s="21"/>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1:65" x14ac:dyDescent="0.2">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sheetData>
  <mergeCells count="3">
    <mergeCell ref="A38:J38"/>
    <mergeCell ref="L3:S17"/>
    <mergeCell ref="L20:S2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213"/>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12" width="10.83203125" style="18" hidden="1" customWidth="1" outlineLevel="1"/>
    <col min="13" max="13" width="13.83203125" style="18" hidden="1" customWidth="1" outlineLevel="1"/>
    <col min="14" max="15" width="12.83203125" style="18" hidden="1" customWidth="1" outlineLevel="1"/>
    <col min="16" max="20" width="10.83203125" style="18" hidden="1" customWidth="1" outlineLevel="1"/>
    <col min="21" max="21" width="10.83203125" style="18" collapsed="1"/>
    <col min="22" max="16384" width="10.83203125" style="18"/>
  </cols>
  <sheetData>
    <row r="1" spans="1:15" ht="19" x14ac:dyDescent="0.25">
      <c r="A1" s="1" t="s">
        <v>97</v>
      </c>
      <c r="B1" s="8"/>
      <c r="C1" s="15"/>
      <c r="D1" s="15"/>
      <c r="E1" s="15"/>
      <c r="F1" s="19"/>
      <c r="G1" s="19"/>
      <c r="H1" s="19"/>
      <c r="I1" s="19"/>
      <c r="J1" s="20"/>
      <c r="K1" s="3" t="s">
        <v>87</v>
      </c>
    </row>
    <row r="2" spans="1:15" x14ac:dyDescent="0.2">
      <c r="A2" s="2"/>
      <c r="B2" s="19"/>
      <c r="C2" s="19"/>
      <c r="D2" s="19"/>
      <c r="E2" s="19"/>
      <c r="F2" s="19"/>
      <c r="G2" s="19"/>
      <c r="H2" s="19"/>
      <c r="I2" s="19"/>
      <c r="J2" s="20"/>
      <c r="L2" s="9" t="s">
        <v>3</v>
      </c>
      <c r="N2" s="21"/>
    </row>
    <row r="3" spans="1:15" x14ac:dyDescent="0.2">
      <c r="A3" s="2"/>
      <c r="B3" s="19" t="s">
        <v>14</v>
      </c>
      <c r="C3" s="19"/>
      <c r="D3" s="19"/>
      <c r="E3" s="19"/>
      <c r="F3" s="19"/>
      <c r="G3" s="19"/>
      <c r="H3" s="19"/>
      <c r="I3" s="19"/>
      <c r="J3" s="20"/>
      <c r="L3" s="18" t="s">
        <v>27</v>
      </c>
      <c r="N3" s="28">
        <f>136/SQRT(10)</f>
        <v>43.006976178289953</v>
      </c>
    </row>
    <row r="4" spans="1:15" x14ac:dyDescent="0.2">
      <c r="A4" s="2"/>
      <c r="B4" s="19" t="s">
        <v>15</v>
      </c>
      <c r="C4" s="19"/>
      <c r="D4" s="19"/>
      <c r="E4" s="19"/>
      <c r="F4" s="19"/>
      <c r="G4" s="19"/>
      <c r="H4" s="19"/>
      <c r="I4" s="19"/>
      <c r="J4" s="20"/>
    </row>
    <row r="5" spans="1:15" x14ac:dyDescent="0.2">
      <c r="A5" s="2"/>
      <c r="B5" s="19" t="s">
        <v>16</v>
      </c>
      <c r="C5" s="19"/>
      <c r="D5" s="19"/>
      <c r="E5" s="19"/>
      <c r="F5" s="19"/>
      <c r="G5" s="19"/>
      <c r="H5" s="19"/>
      <c r="I5" s="19"/>
      <c r="J5" s="20"/>
      <c r="L5" s="18" t="s">
        <v>28</v>
      </c>
    </row>
    <row r="6" spans="1:15" x14ac:dyDescent="0.2">
      <c r="A6" s="2"/>
      <c r="B6" s="19"/>
      <c r="C6" s="19"/>
      <c r="D6" s="19"/>
      <c r="E6" s="19"/>
      <c r="F6" s="19"/>
      <c r="G6" s="19"/>
      <c r="H6" s="19"/>
      <c r="I6" s="19"/>
      <c r="J6" s="20"/>
    </row>
    <row r="7" spans="1:15" x14ac:dyDescent="0.2">
      <c r="A7" s="2"/>
      <c r="B7" s="19" t="s">
        <v>17</v>
      </c>
      <c r="C7" s="19"/>
      <c r="D7" s="19"/>
      <c r="E7" s="19"/>
      <c r="F7" s="19"/>
      <c r="G7" s="19"/>
      <c r="H7" s="19"/>
      <c r="I7" s="19"/>
      <c r="J7" s="20"/>
      <c r="L7" s="18" t="s">
        <v>29</v>
      </c>
    </row>
    <row r="8" spans="1:15" x14ac:dyDescent="0.2">
      <c r="A8" s="2"/>
      <c r="B8" s="19"/>
      <c r="C8" s="19"/>
      <c r="D8" s="19"/>
      <c r="E8" s="19"/>
      <c r="F8" s="19"/>
      <c r="G8" s="19"/>
      <c r="H8" s="19"/>
      <c r="I8" s="19"/>
      <c r="J8" s="20"/>
    </row>
    <row r="9" spans="1:15" ht="36" x14ac:dyDescent="0.25">
      <c r="A9" s="2"/>
      <c r="B9" s="19"/>
      <c r="C9" s="19"/>
      <c r="D9" s="162" t="s">
        <v>9</v>
      </c>
      <c r="E9" s="163" t="s">
        <v>10</v>
      </c>
      <c r="F9" s="19"/>
      <c r="G9" s="19"/>
      <c r="H9" s="19"/>
      <c r="I9" s="19"/>
      <c r="J9" s="20"/>
      <c r="L9" s="32" t="s">
        <v>30</v>
      </c>
      <c r="M9" s="14" t="s">
        <v>31</v>
      </c>
      <c r="N9" s="32" t="s">
        <v>32</v>
      </c>
      <c r="O9" s="14" t="s">
        <v>33</v>
      </c>
    </row>
    <row r="10" spans="1:15" x14ac:dyDescent="0.2">
      <c r="A10" s="2"/>
      <c r="B10" s="19"/>
      <c r="C10" s="19"/>
      <c r="D10" s="134">
        <v>1</v>
      </c>
      <c r="E10" s="12">
        <v>28.2</v>
      </c>
      <c r="F10" s="19"/>
      <c r="G10" s="19"/>
      <c r="H10" s="19"/>
      <c r="I10" s="19"/>
      <c r="J10" s="20"/>
      <c r="L10" s="10">
        <v>1</v>
      </c>
      <c r="M10" s="6">
        <f>E12</f>
        <v>0.5</v>
      </c>
      <c r="N10" s="10">
        <f>100*L10/10</f>
        <v>10</v>
      </c>
      <c r="O10" s="6">
        <f>ABS(M10-N10)</f>
        <v>9.5</v>
      </c>
    </row>
    <row r="11" spans="1:15" x14ac:dyDescent="0.2">
      <c r="A11" s="2"/>
      <c r="B11" s="19"/>
      <c r="C11" s="19"/>
      <c r="D11" s="134">
        <v>2</v>
      </c>
      <c r="E11" s="12">
        <v>68.7</v>
      </c>
      <c r="F11" s="19"/>
      <c r="G11" s="19"/>
      <c r="H11" s="19"/>
      <c r="I11" s="19"/>
      <c r="J11" s="20"/>
      <c r="L11" s="10">
        <v>2</v>
      </c>
      <c r="M11" s="6">
        <f>E14</f>
        <v>1.8</v>
      </c>
      <c r="N11" s="10">
        <f t="shared" ref="N11:N19" si="0">100*L11/10</f>
        <v>20</v>
      </c>
      <c r="O11" s="6">
        <f t="shared" ref="O11:O19" si="1">ABS(M11-N11)</f>
        <v>18.2</v>
      </c>
    </row>
    <row r="12" spans="1:15" x14ac:dyDescent="0.2">
      <c r="A12" s="2"/>
      <c r="B12" s="19"/>
      <c r="C12" s="19"/>
      <c r="D12" s="134">
        <v>3</v>
      </c>
      <c r="E12" s="12">
        <v>0.5</v>
      </c>
      <c r="F12" s="19"/>
      <c r="G12" s="19"/>
      <c r="H12" s="19"/>
      <c r="I12" s="19"/>
      <c r="J12" s="20"/>
      <c r="L12" s="10">
        <v>3</v>
      </c>
      <c r="M12" s="6">
        <f>E18</f>
        <v>3.1</v>
      </c>
      <c r="N12" s="10">
        <f t="shared" si="0"/>
        <v>30</v>
      </c>
      <c r="O12" s="6">
        <f t="shared" si="1"/>
        <v>26.9</v>
      </c>
    </row>
    <row r="13" spans="1:15" x14ac:dyDescent="0.2">
      <c r="A13" s="2"/>
      <c r="B13" s="19"/>
      <c r="C13" s="19"/>
      <c r="D13" s="134">
        <v>4</v>
      </c>
      <c r="E13" s="12">
        <v>70.2</v>
      </c>
      <c r="F13" s="19"/>
      <c r="G13" s="19"/>
      <c r="H13" s="19"/>
      <c r="I13" s="19"/>
      <c r="J13" s="20"/>
      <c r="L13" s="10">
        <v>4</v>
      </c>
      <c r="M13" s="6">
        <f>E10</f>
        <v>28.2</v>
      </c>
      <c r="N13" s="10">
        <f t="shared" si="0"/>
        <v>40</v>
      </c>
      <c r="O13" s="6">
        <f t="shared" si="1"/>
        <v>11.8</v>
      </c>
    </row>
    <row r="14" spans="1:15" x14ac:dyDescent="0.2">
      <c r="A14" s="2"/>
      <c r="B14" s="19"/>
      <c r="C14" s="19"/>
      <c r="D14" s="134">
        <v>5</v>
      </c>
      <c r="E14" s="12">
        <v>1.8</v>
      </c>
      <c r="F14" s="19"/>
      <c r="G14" s="19"/>
      <c r="H14" s="19"/>
      <c r="I14" s="19"/>
      <c r="J14" s="20"/>
      <c r="L14" s="10">
        <v>5</v>
      </c>
      <c r="M14" s="6">
        <f>E16</f>
        <v>33.700000000000003</v>
      </c>
      <c r="N14" s="10">
        <f t="shared" si="0"/>
        <v>50</v>
      </c>
      <c r="O14" s="6">
        <f t="shared" si="1"/>
        <v>16.299999999999997</v>
      </c>
    </row>
    <row r="15" spans="1:15" x14ac:dyDescent="0.2">
      <c r="A15" s="2"/>
      <c r="B15" s="19"/>
      <c r="C15" s="19"/>
      <c r="D15" s="134">
        <v>6</v>
      </c>
      <c r="E15" s="12">
        <v>56.2</v>
      </c>
      <c r="F15" s="19"/>
      <c r="G15" s="19"/>
      <c r="H15" s="19"/>
      <c r="I15" s="19"/>
      <c r="J15" s="20"/>
      <c r="L15" s="10">
        <v>6</v>
      </c>
      <c r="M15" s="6">
        <f>E15</f>
        <v>56.2</v>
      </c>
      <c r="N15" s="10">
        <f t="shared" si="0"/>
        <v>60</v>
      </c>
      <c r="O15" s="6">
        <f t="shared" si="1"/>
        <v>3.7999999999999972</v>
      </c>
    </row>
    <row r="16" spans="1:15" x14ac:dyDescent="0.2">
      <c r="A16" s="2"/>
      <c r="B16" s="19"/>
      <c r="C16" s="19"/>
      <c r="D16" s="134">
        <v>7</v>
      </c>
      <c r="E16" s="12">
        <v>33.700000000000003</v>
      </c>
      <c r="F16" s="19"/>
      <c r="G16" s="19"/>
      <c r="H16" s="19"/>
      <c r="I16" s="19"/>
      <c r="J16" s="20"/>
      <c r="L16" s="10">
        <v>7</v>
      </c>
      <c r="M16" s="6">
        <f>E11</f>
        <v>68.7</v>
      </c>
      <c r="N16" s="10">
        <f t="shared" si="0"/>
        <v>70</v>
      </c>
      <c r="O16" s="6">
        <f t="shared" si="1"/>
        <v>1.2999999999999972</v>
      </c>
    </row>
    <row r="17" spans="1:19" x14ac:dyDescent="0.2">
      <c r="A17" s="2"/>
      <c r="B17" s="19"/>
      <c r="C17" s="19"/>
      <c r="D17" s="134">
        <v>8</v>
      </c>
      <c r="E17" s="12">
        <v>98.7</v>
      </c>
      <c r="F17" s="19"/>
      <c r="G17" s="19"/>
      <c r="H17" s="19"/>
      <c r="I17" s="19"/>
      <c r="J17" s="20"/>
      <c r="L17" s="10">
        <v>8</v>
      </c>
      <c r="M17" s="6">
        <f>E13</f>
        <v>70.2</v>
      </c>
      <c r="N17" s="10">
        <f t="shared" si="0"/>
        <v>80</v>
      </c>
      <c r="O17" s="6">
        <f t="shared" si="1"/>
        <v>9.7999999999999972</v>
      </c>
    </row>
    <row r="18" spans="1:19" x14ac:dyDescent="0.2">
      <c r="A18" s="2"/>
      <c r="B18" s="19"/>
      <c r="C18" s="19"/>
      <c r="D18" s="134">
        <v>9</v>
      </c>
      <c r="E18" s="12">
        <v>3.1</v>
      </c>
      <c r="F18" s="19"/>
      <c r="G18" s="19"/>
      <c r="H18" s="19"/>
      <c r="I18" s="19"/>
      <c r="J18" s="20"/>
      <c r="L18" s="10">
        <v>9</v>
      </c>
      <c r="M18" s="6">
        <f>E17</f>
        <v>98.7</v>
      </c>
      <c r="N18" s="10">
        <f t="shared" si="0"/>
        <v>90</v>
      </c>
      <c r="O18" s="6">
        <f t="shared" si="1"/>
        <v>8.7000000000000028</v>
      </c>
    </row>
    <row r="19" spans="1:19" x14ac:dyDescent="0.2">
      <c r="A19" s="2"/>
      <c r="B19" s="19"/>
      <c r="C19" s="19"/>
      <c r="D19" s="133">
        <v>10</v>
      </c>
      <c r="E19" s="13">
        <v>98.8</v>
      </c>
      <c r="F19" s="19"/>
      <c r="G19" s="19"/>
      <c r="H19" s="19"/>
      <c r="I19" s="19"/>
      <c r="J19" s="20"/>
      <c r="L19" s="10">
        <v>10</v>
      </c>
      <c r="M19" s="6">
        <f>E19</f>
        <v>98.8</v>
      </c>
      <c r="N19" s="10">
        <f t="shared" si="0"/>
        <v>100</v>
      </c>
      <c r="O19" s="6">
        <f t="shared" si="1"/>
        <v>1.2000000000000028</v>
      </c>
    </row>
    <row r="20" spans="1:19" x14ac:dyDescent="0.2">
      <c r="A20" s="2"/>
      <c r="B20" s="19"/>
      <c r="C20" s="19"/>
      <c r="D20" s="19"/>
      <c r="E20" s="19"/>
      <c r="F20" s="19"/>
      <c r="G20" s="19"/>
      <c r="H20" s="19"/>
      <c r="I20" s="19"/>
      <c r="J20" s="20"/>
      <c r="M20" s="21"/>
    </row>
    <row r="21" spans="1:19" ht="17" thickBot="1" x14ac:dyDescent="0.25">
      <c r="A21" s="2"/>
      <c r="B21" s="19"/>
      <c r="C21" s="19"/>
      <c r="D21" s="19"/>
      <c r="E21" s="19"/>
      <c r="F21" s="19"/>
      <c r="G21" s="19"/>
      <c r="H21" s="19"/>
      <c r="I21" s="19"/>
      <c r="J21" s="20"/>
      <c r="L21" s="18" t="s">
        <v>34</v>
      </c>
    </row>
    <row r="22" spans="1:19" ht="17" thickBot="1" x14ac:dyDescent="0.25">
      <c r="A22" s="19" t="s">
        <v>0</v>
      </c>
      <c r="B22" s="19" t="s">
        <v>18</v>
      </c>
      <c r="C22" s="19"/>
      <c r="D22" s="19"/>
      <c r="E22" s="19"/>
      <c r="F22" s="19"/>
      <c r="G22" s="19"/>
      <c r="H22" s="19"/>
      <c r="I22" s="19"/>
      <c r="J22" s="20"/>
      <c r="L22" s="36" t="s">
        <v>35</v>
      </c>
      <c r="M22" s="37">
        <f>MAX(O10:O19)</f>
        <v>26.9</v>
      </c>
      <c r="N22" s="18" t="s">
        <v>36</v>
      </c>
    </row>
    <row r="23" spans="1:19" x14ac:dyDescent="0.2">
      <c r="A23" s="2"/>
      <c r="B23" s="19" t="s">
        <v>19</v>
      </c>
      <c r="C23" s="19"/>
      <c r="D23" s="19"/>
      <c r="E23" s="19"/>
      <c r="F23" s="19"/>
      <c r="G23" s="19"/>
      <c r="H23" s="19"/>
      <c r="I23" s="19"/>
      <c r="J23" s="20"/>
    </row>
    <row r="24" spans="1:19" x14ac:dyDescent="0.2">
      <c r="A24" s="2"/>
      <c r="B24" s="19" t="s">
        <v>20</v>
      </c>
      <c r="C24" s="19"/>
      <c r="D24" s="19"/>
      <c r="E24" s="19"/>
      <c r="F24" s="19"/>
      <c r="G24" s="19"/>
      <c r="H24" s="19"/>
      <c r="I24" s="19"/>
      <c r="J24" s="20"/>
      <c r="L24" s="481" t="s">
        <v>89</v>
      </c>
      <c r="M24" s="481"/>
      <c r="N24" s="481"/>
      <c r="O24" s="481"/>
      <c r="P24" s="481"/>
      <c r="Q24" s="481"/>
      <c r="R24" s="481"/>
      <c r="S24" s="481"/>
    </row>
    <row r="25" spans="1:19" x14ac:dyDescent="0.2">
      <c r="A25" s="2"/>
      <c r="B25" s="19"/>
      <c r="C25" s="19"/>
      <c r="D25" s="19"/>
      <c r="E25" s="19"/>
      <c r="F25" s="19"/>
      <c r="G25" s="19"/>
      <c r="H25" s="19"/>
      <c r="I25" s="19"/>
      <c r="J25" s="20"/>
      <c r="L25" s="481"/>
      <c r="M25" s="481"/>
      <c r="N25" s="481"/>
      <c r="O25" s="481"/>
      <c r="P25" s="481"/>
      <c r="Q25" s="481"/>
      <c r="R25" s="481"/>
      <c r="S25" s="481"/>
    </row>
    <row r="26" spans="1:19" x14ac:dyDescent="0.2">
      <c r="A26" s="2"/>
      <c r="B26" s="19"/>
      <c r="C26" s="19"/>
      <c r="D26" s="19"/>
      <c r="E26" s="19"/>
      <c r="F26" s="19"/>
      <c r="G26" s="19"/>
      <c r="H26" s="19"/>
      <c r="I26" s="19"/>
      <c r="J26" s="20"/>
    </row>
    <row r="27" spans="1:19" x14ac:dyDescent="0.2">
      <c r="A27" s="19" t="s">
        <v>1</v>
      </c>
      <c r="B27" s="19" t="s">
        <v>21</v>
      </c>
      <c r="C27" s="19"/>
      <c r="D27" s="19"/>
      <c r="E27" s="19"/>
      <c r="F27" s="19"/>
      <c r="G27" s="19"/>
      <c r="H27" s="19"/>
      <c r="I27" s="19"/>
      <c r="J27" s="20"/>
      <c r="L27" s="481" t="s">
        <v>90</v>
      </c>
      <c r="M27" s="481"/>
      <c r="N27" s="481"/>
      <c r="O27" s="481"/>
      <c r="P27" s="481"/>
      <c r="Q27" s="481"/>
      <c r="R27" s="481"/>
      <c r="S27" s="481"/>
    </row>
    <row r="28" spans="1:19" x14ac:dyDescent="0.2">
      <c r="A28" s="2"/>
      <c r="B28" s="19"/>
      <c r="C28" s="19"/>
      <c r="D28" s="19"/>
      <c r="E28" s="19"/>
      <c r="F28" s="19"/>
      <c r="G28" s="19"/>
      <c r="H28" s="19"/>
      <c r="I28" s="19"/>
      <c r="J28" s="20"/>
      <c r="L28" s="481"/>
      <c r="M28" s="481"/>
      <c r="N28" s="481"/>
      <c r="O28" s="481"/>
      <c r="P28" s="481"/>
      <c r="Q28" s="481"/>
      <c r="R28" s="481"/>
      <c r="S28" s="481"/>
    </row>
    <row r="29" spans="1:19" ht="17" thickBot="1" x14ac:dyDescent="0.25">
      <c r="A29" s="2"/>
      <c r="B29" s="19"/>
      <c r="C29" s="19"/>
      <c r="D29" s="19"/>
      <c r="E29" s="19"/>
      <c r="F29" s="19"/>
      <c r="G29" s="19"/>
      <c r="H29" s="19"/>
      <c r="I29" s="19"/>
      <c r="J29" s="20"/>
      <c r="L29" s="481"/>
      <c r="M29" s="481"/>
      <c r="N29" s="481"/>
      <c r="O29" s="481"/>
      <c r="P29" s="481"/>
      <c r="Q29" s="481"/>
      <c r="R29" s="481"/>
      <c r="S29" s="481"/>
    </row>
    <row r="30" spans="1:19" ht="17" thickBot="1" x14ac:dyDescent="0.25">
      <c r="A30" s="483" t="s">
        <v>88</v>
      </c>
      <c r="B30" s="484"/>
      <c r="C30" s="484"/>
      <c r="D30" s="484"/>
      <c r="E30" s="484"/>
      <c r="F30" s="484"/>
      <c r="G30" s="484"/>
      <c r="H30" s="484"/>
      <c r="I30" s="484"/>
      <c r="J30" s="485"/>
    </row>
    <row r="31" spans="1:19" x14ac:dyDescent="0.2">
      <c r="L31" s="9" t="s">
        <v>4</v>
      </c>
    </row>
    <row r="32" spans="1:19" ht="19" x14ac:dyDescent="0.25">
      <c r="A32" s="3"/>
      <c r="L32" s="481" t="s">
        <v>91</v>
      </c>
      <c r="M32" s="481"/>
      <c r="N32" s="481"/>
      <c r="O32" s="481"/>
      <c r="P32" s="481"/>
      <c r="Q32" s="481"/>
      <c r="R32" s="481"/>
      <c r="S32" s="481"/>
    </row>
    <row r="33" spans="1:19" x14ac:dyDescent="0.2">
      <c r="L33" s="481"/>
      <c r="M33" s="481"/>
      <c r="N33" s="481"/>
      <c r="O33" s="481"/>
      <c r="P33" s="481"/>
      <c r="Q33" s="481"/>
      <c r="R33" s="481"/>
      <c r="S33" s="481"/>
    </row>
    <row r="35" spans="1:19" ht="19" x14ac:dyDescent="0.25">
      <c r="A35" s="33"/>
      <c r="B35" s="33"/>
      <c r="C35" s="33"/>
      <c r="D35" s="33"/>
      <c r="E35" s="33"/>
      <c r="F35" s="33"/>
      <c r="G35" s="33"/>
      <c r="H35" s="33"/>
      <c r="I35" s="33"/>
      <c r="J35" s="33"/>
      <c r="K35" s="33"/>
      <c r="L35" s="3" t="s">
        <v>107</v>
      </c>
    </row>
    <row r="36" spans="1:19" x14ac:dyDescent="0.2">
      <c r="A36" s="33"/>
      <c r="B36" s="33"/>
      <c r="C36" s="33"/>
      <c r="D36" s="33"/>
      <c r="E36" s="33"/>
      <c r="F36" s="33"/>
      <c r="G36" s="33"/>
      <c r="H36" s="33"/>
      <c r="I36" s="33"/>
      <c r="J36" s="33"/>
      <c r="K36" s="33"/>
      <c r="L36" s="33" t="s">
        <v>106</v>
      </c>
    </row>
    <row r="37" spans="1:19" x14ac:dyDescent="0.2">
      <c r="A37" s="33"/>
      <c r="B37" s="33"/>
      <c r="C37" s="33"/>
      <c r="D37" s="33"/>
      <c r="E37" s="33"/>
      <c r="F37" s="33"/>
      <c r="G37" s="33"/>
      <c r="H37" s="33"/>
      <c r="I37" s="33"/>
      <c r="J37" s="33"/>
      <c r="K37" s="33"/>
      <c r="L37" s="33"/>
    </row>
    <row r="38" spans="1:19" x14ac:dyDescent="0.2">
      <c r="A38" s="33"/>
      <c r="B38" s="33"/>
      <c r="C38" s="33"/>
      <c r="D38" s="33"/>
      <c r="E38" s="33"/>
      <c r="F38" s="33"/>
      <c r="G38" s="33"/>
      <c r="H38" s="33"/>
      <c r="I38" s="33"/>
      <c r="J38" s="33"/>
      <c r="K38" s="33"/>
      <c r="L38" s="33"/>
    </row>
    <row r="39" spans="1:19" x14ac:dyDescent="0.2">
      <c r="A39" s="33"/>
      <c r="B39" s="33"/>
      <c r="C39" s="33"/>
      <c r="D39" s="33"/>
      <c r="E39" s="33"/>
      <c r="F39" s="33"/>
      <c r="G39" s="33"/>
      <c r="H39" s="33"/>
      <c r="I39" s="33"/>
      <c r="J39" s="33"/>
      <c r="K39" s="33"/>
      <c r="L39" s="33"/>
    </row>
    <row r="40" spans="1:19" x14ac:dyDescent="0.2">
      <c r="A40" s="33"/>
      <c r="B40" s="33"/>
      <c r="C40" s="33"/>
      <c r="D40" s="33"/>
      <c r="E40" s="33"/>
      <c r="F40" s="33"/>
      <c r="G40" s="33"/>
      <c r="H40" s="33"/>
      <c r="I40" s="33"/>
      <c r="J40" s="33"/>
      <c r="K40" s="33"/>
      <c r="L40" s="33"/>
    </row>
    <row r="41" spans="1:19" x14ac:dyDescent="0.2">
      <c r="A41" s="33"/>
      <c r="B41" s="33"/>
      <c r="C41" s="33"/>
      <c r="D41" s="33"/>
      <c r="E41" s="33"/>
      <c r="F41" s="33"/>
      <c r="G41" s="33"/>
      <c r="H41" s="33"/>
      <c r="I41" s="33"/>
      <c r="J41" s="33"/>
      <c r="K41" s="33"/>
      <c r="L41" s="33"/>
    </row>
    <row r="42" spans="1:19" x14ac:dyDescent="0.2">
      <c r="A42" s="33"/>
      <c r="B42" s="33"/>
      <c r="C42" s="33"/>
      <c r="D42" s="33"/>
      <c r="E42" s="33"/>
      <c r="F42" s="33"/>
      <c r="G42" s="33"/>
      <c r="H42" s="33"/>
      <c r="I42" s="33"/>
      <c r="J42" s="33"/>
      <c r="K42" s="33"/>
      <c r="L42" s="33"/>
    </row>
    <row r="43" spans="1:19" x14ac:dyDescent="0.2">
      <c r="A43" s="33"/>
      <c r="B43" s="33"/>
      <c r="C43" s="33"/>
      <c r="D43" s="33"/>
      <c r="E43" s="33"/>
      <c r="F43" s="33"/>
      <c r="G43" s="33"/>
      <c r="H43" s="33"/>
      <c r="I43" s="33"/>
      <c r="J43" s="33"/>
      <c r="K43" s="33"/>
      <c r="L43" s="33"/>
    </row>
    <row r="44" spans="1:19" x14ac:dyDescent="0.2">
      <c r="A44" s="33"/>
      <c r="B44" s="33"/>
      <c r="C44" s="33"/>
      <c r="D44" s="33"/>
      <c r="E44" s="33"/>
      <c r="F44" s="33"/>
      <c r="G44" s="33"/>
      <c r="H44" s="33"/>
      <c r="I44" s="33"/>
      <c r="J44" s="33"/>
      <c r="K44" s="33"/>
      <c r="L44" s="33"/>
    </row>
    <row r="45" spans="1:19" x14ac:dyDescent="0.2">
      <c r="A45" s="33"/>
      <c r="B45" s="33"/>
      <c r="C45" s="33"/>
      <c r="D45" s="33"/>
      <c r="E45" s="33"/>
      <c r="F45" s="33"/>
      <c r="G45" s="33"/>
      <c r="H45" s="33"/>
      <c r="I45" s="33"/>
      <c r="J45" s="33"/>
      <c r="K45" s="33"/>
      <c r="L45" s="33"/>
    </row>
    <row r="46" spans="1:19" x14ac:dyDescent="0.2">
      <c r="A46" s="33"/>
      <c r="B46" s="33"/>
      <c r="C46" s="33"/>
      <c r="D46" s="33"/>
      <c r="E46" s="33"/>
      <c r="F46" s="33"/>
      <c r="G46" s="33"/>
      <c r="H46" s="33"/>
      <c r="I46" s="33"/>
      <c r="J46" s="33"/>
      <c r="K46" s="33"/>
      <c r="L46" s="33"/>
    </row>
    <row r="47" spans="1:19" x14ac:dyDescent="0.2">
      <c r="A47" s="33"/>
      <c r="B47" s="33"/>
      <c r="C47" s="33"/>
      <c r="D47" s="33"/>
      <c r="E47" s="33"/>
      <c r="F47" s="33"/>
      <c r="G47" s="33"/>
      <c r="H47" s="33"/>
      <c r="I47" s="33"/>
      <c r="J47" s="33"/>
      <c r="K47" s="33"/>
      <c r="L47" s="33"/>
    </row>
    <row r="48" spans="1:19" x14ac:dyDescent="0.2">
      <c r="A48" s="33"/>
      <c r="B48" s="33"/>
      <c r="C48" s="33"/>
      <c r="D48" s="33"/>
      <c r="E48" s="33"/>
      <c r="F48" s="33"/>
      <c r="G48" s="33"/>
      <c r="H48" s="33"/>
      <c r="I48" s="33"/>
      <c r="J48" s="33"/>
      <c r="K48" s="33"/>
      <c r="L48" s="33"/>
    </row>
    <row r="49" spans="1:12" x14ac:dyDescent="0.2">
      <c r="A49" s="33"/>
      <c r="B49" s="33"/>
      <c r="C49" s="33"/>
      <c r="D49" s="33"/>
      <c r="E49" s="33"/>
      <c r="F49" s="33"/>
      <c r="G49" s="33"/>
      <c r="H49" s="33"/>
      <c r="I49" s="33"/>
      <c r="J49" s="33"/>
      <c r="K49" s="33"/>
      <c r="L49" s="33"/>
    </row>
    <row r="50" spans="1:12" x14ac:dyDescent="0.2">
      <c r="A50" s="33"/>
      <c r="B50" s="33"/>
      <c r="C50" s="33"/>
      <c r="D50" s="33"/>
      <c r="E50" s="33"/>
      <c r="F50" s="33"/>
      <c r="G50" s="33"/>
      <c r="H50" s="33"/>
      <c r="I50" s="33"/>
      <c r="J50" s="33"/>
      <c r="K50" s="33"/>
      <c r="L50" s="33"/>
    </row>
    <row r="51" spans="1:12" x14ac:dyDescent="0.2">
      <c r="A51" s="33"/>
      <c r="B51" s="33"/>
      <c r="C51" s="33"/>
      <c r="D51" s="33"/>
      <c r="E51" s="33"/>
      <c r="F51" s="33"/>
      <c r="G51" s="33"/>
      <c r="H51" s="33"/>
      <c r="I51" s="33"/>
      <c r="J51" s="33"/>
      <c r="K51" s="33"/>
      <c r="L51" s="33"/>
    </row>
    <row r="52" spans="1:12" x14ac:dyDescent="0.2">
      <c r="A52" s="33"/>
      <c r="B52" s="33"/>
      <c r="C52" s="33"/>
      <c r="D52" s="33"/>
      <c r="E52" s="33"/>
      <c r="F52" s="33"/>
      <c r="G52" s="33"/>
      <c r="H52" s="33"/>
      <c r="I52" s="33"/>
      <c r="J52" s="33"/>
      <c r="K52" s="33"/>
      <c r="L52" s="33"/>
    </row>
    <row r="53" spans="1:12" x14ac:dyDescent="0.2">
      <c r="A53" s="33"/>
      <c r="B53" s="33"/>
      <c r="C53" s="33"/>
      <c r="D53" s="33"/>
      <c r="E53" s="33"/>
      <c r="F53" s="33"/>
      <c r="G53" s="33"/>
      <c r="H53" s="33"/>
      <c r="I53" s="33"/>
      <c r="J53" s="33"/>
      <c r="K53" s="33"/>
      <c r="L53" s="33"/>
    </row>
    <row r="54" spans="1:12" x14ac:dyDescent="0.2">
      <c r="A54" s="33"/>
      <c r="B54" s="33"/>
      <c r="C54" s="33"/>
      <c r="D54" s="33"/>
      <c r="E54" s="33"/>
      <c r="F54" s="33"/>
      <c r="G54" s="33"/>
      <c r="H54" s="33"/>
      <c r="I54" s="33"/>
      <c r="J54" s="33"/>
      <c r="K54" s="33"/>
      <c r="L54" s="33"/>
    </row>
    <row r="55" spans="1:12" x14ac:dyDescent="0.2">
      <c r="A55" s="33"/>
      <c r="B55" s="33"/>
      <c r="C55" s="33"/>
      <c r="D55" s="33"/>
      <c r="E55" s="33"/>
      <c r="F55" s="33"/>
      <c r="G55" s="33"/>
      <c r="H55" s="33"/>
      <c r="I55" s="33"/>
      <c r="J55" s="33"/>
      <c r="K55" s="33"/>
      <c r="L55" s="33"/>
    </row>
    <row r="56" spans="1:12" x14ac:dyDescent="0.2">
      <c r="A56" s="33"/>
      <c r="B56" s="33"/>
      <c r="C56" s="33"/>
      <c r="D56" s="33"/>
      <c r="E56" s="33"/>
      <c r="F56" s="33"/>
      <c r="G56" s="33"/>
      <c r="H56" s="33"/>
      <c r="I56" s="33"/>
      <c r="J56" s="33"/>
      <c r="K56" s="33"/>
      <c r="L56" s="33"/>
    </row>
    <row r="57" spans="1:12" x14ac:dyDescent="0.2">
      <c r="A57" s="33"/>
      <c r="B57" s="33"/>
      <c r="C57" s="33"/>
      <c r="D57" s="33"/>
      <c r="E57" s="33"/>
      <c r="F57" s="33"/>
      <c r="G57" s="33"/>
      <c r="H57" s="33"/>
      <c r="I57" s="33"/>
      <c r="J57" s="33"/>
      <c r="K57" s="33"/>
      <c r="L57" s="33"/>
    </row>
    <row r="58" spans="1:12" x14ac:dyDescent="0.2">
      <c r="A58" s="33"/>
      <c r="B58" s="33"/>
      <c r="C58" s="33"/>
      <c r="D58" s="33"/>
      <c r="E58" s="33"/>
      <c r="F58" s="33"/>
      <c r="G58" s="33"/>
      <c r="H58" s="33"/>
      <c r="I58" s="33"/>
      <c r="J58" s="33"/>
      <c r="K58" s="33"/>
      <c r="L58" s="33"/>
    </row>
    <row r="59" spans="1:12" x14ac:dyDescent="0.2">
      <c r="A59" s="33"/>
      <c r="B59" s="33"/>
      <c r="C59" s="33"/>
      <c r="D59" s="33"/>
      <c r="E59" s="33"/>
      <c r="F59" s="33"/>
      <c r="G59" s="33"/>
      <c r="H59" s="33"/>
      <c r="I59" s="33"/>
      <c r="J59" s="33"/>
      <c r="K59" s="33"/>
      <c r="L59" s="33"/>
    </row>
    <row r="60" spans="1:12" x14ac:dyDescent="0.2">
      <c r="A60" s="33"/>
      <c r="B60" s="33"/>
      <c r="C60" s="33"/>
      <c r="D60" s="33"/>
      <c r="E60" s="33"/>
      <c r="F60" s="33"/>
      <c r="G60" s="33"/>
      <c r="H60" s="33"/>
      <c r="I60" s="33"/>
      <c r="J60" s="33"/>
      <c r="K60" s="33"/>
      <c r="L60" s="33"/>
    </row>
    <row r="61" spans="1:12" x14ac:dyDescent="0.2">
      <c r="A61" s="33"/>
      <c r="B61" s="33"/>
      <c r="C61" s="33"/>
      <c r="D61" s="33"/>
      <c r="E61" s="33"/>
      <c r="F61" s="33"/>
      <c r="G61" s="33"/>
      <c r="H61" s="33"/>
      <c r="I61" s="33"/>
      <c r="J61" s="33"/>
      <c r="K61" s="33"/>
      <c r="L61" s="33"/>
    </row>
    <row r="62" spans="1:12" x14ac:dyDescent="0.2">
      <c r="A62" s="33"/>
      <c r="B62" s="33"/>
      <c r="C62" s="33"/>
      <c r="D62" s="33"/>
      <c r="E62" s="33"/>
      <c r="F62" s="33"/>
      <c r="G62" s="33"/>
      <c r="H62" s="33"/>
      <c r="I62" s="33"/>
      <c r="J62" s="33"/>
      <c r="K62" s="33"/>
      <c r="L62" s="33"/>
    </row>
    <row r="63" spans="1:12" x14ac:dyDescent="0.2">
      <c r="A63" s="33"/>
      <c r="B63" s="33"/>
      <c r="C63" s="33"/>
      <c r="D63" s="33"/>
      <c r="E63" s="33"/>
      <c r="F63" s="33"/>
      <c r="G63" s="33"/>
      <c r="H63" s="33"/>
      <c r="I63" s="33"/>
      <c r="J63" s="33"/>
      <c r="K63" s="33"/>
      <c r="L63" s="33"/>
    </row>
    <row r="64" spans="1:12" x14ac:dyDescent="0.2">
      <c r="A64" s="33"/>
      <c r="B64" s="33"/>
      <c r="C64" s="33"/>
      <c r="D64" s="33"/>
      <c r="E64" s="33"/>
      <c r="F64" s="33"/>
      <c r="G64" s="33"/>
      <c r="H64" s="33"/>
      <c r="I64" s="33"/>
      <c r="J64" s="33"/>
      <c r="K64" s="33"/>
      <c r="L64" s="33"/>
    </row>
    <row r="65" spans="1:14" x14ac:dyDescent="0.2">
      <c r="A65" s="33"/>
      <c r="B65" s="33"/>
      <c r="C65" s="33"/>
      <c r="D65" s="33"/>
      <c r="E65" s="33"/>
      <c r="F65" s="33"/>
      <c r="G65" s="33"/>
      <c r="H65" s="33"/>
      <c r="I65" s="33"/>
      <c r="J65" s="33"/>
      <c r="K65" s="33"/>
      <c r="L65" s="33"/>
    </row>
    <row r="66" spans="1:14" x14ac:dyDescent="0.2">
      <c r="A66" s="33"/>
      <c r="B66" s="33"/>
      <c r="C66" s="33"/>
      <c r="D66" s="33"/>
      <c r="E66" s="33"/>
      <c r="F66" s="33"/>
      <c r="G66" s="33"/>
      <c r="H66" s="33"/>
      <c r="I66" s="33"/>
      <c r="J66" s="33"/>
      <c r="K66" s="33"/>
      <c r="L66" s="33"/>
    </row>
    <row r="67" spans="1:14" x14ac:dyDescent="0.2">
      <c r="A67" s="33"/>
      <c r="B67" s="33"/>
      <c r="C67" s="33"/>
      <c r="D67" s="33"/>
      <c r="E67" s="33"/>
      <c r="F67" s="33"/>
      <c r="G67" s="33"/>
      <c r="H67" s="33"/>
      <c r="I67" s="33"/>
      <c r="J67" s="33"/>
      <c r="K67" s="33"/>
      <c r="L67" s="33"/>
    </row>
    <row r="68" spans="1:14" x14ac:dyDescent="0.2">
      <c r="A68" s="33"/>
      <c r="B68" s="33"/>
      <c r="C68" s="33"/>
      <c r="D68" s="33"/>
      <c r="E68" s="33"/>
      <c r="F68" s="33"/>
      <c r="G68" s="33"/>
      <c r="H68" s="33"/>
      <c r="I68" s="33"/>
      <c r="J68" s="33"/>
      <c r="K68" s="33"/>
      <c r="L68" s="33"/>
    </row>
    <row r="69" spans="1:14" x14ac:dyDescent="0.2">
      <c r="A69" s="4"/>
      <c r="B69" s="33"/>
      <c r="C69" s="34"/>
      <c r="D69" s="33"/>
      <c r="E69" s="33"/>
      <c r="F69" s="33"/>
      <c r="G69" s="33"/>
      <c r="H69" s="33"/>
      <c r="I69" s="33"/>
      <c r="J69" s="33"/>
      <c r="K69" s="33"/>
      <c r="L69" s="33"/>
    </row>
    <row r="70" spans="1:14" x14ac:dyDescent="0.2">
      <c r="A70" s="33"/>
      <c r="B70" s="33"/>
      <c r="C70" s="33"/>
      <c r="D70" s="33"/>
      <c r="E70" s="33"/>
      <c r="F70" s="33"/>
      <c r="G70" s="33"/>
      <c r="H70" s="33"/>
      <c r="I70" s="33"/>
      <c r="J70" s="33"/>
      <c r="K70" s="33"/>
      <c r="L70" s="33"/>
      <c r="M70" s="21"/>
    </row>
    <row r="71" spans="1:14" x14ac:dyDescent="0.2">
      <c r="A71" s="33"/>
      <c r="B71" s="33"/>
      <c r="C71" s="33"/>
      <c r="D71" s="33"/>
      <c r="E71" s="33"/>
      <c r="F71" s="33"/>
      <c r="G71" s="33"/>
      <c r="H71" s="33"/>
      <c r="I71" s="33"/>
      <c r="J71" s="33"/>
      <c r="K71" s="33"/>
      <c r="L71" s="33"/>
      <c r="M71" s="5"/>
      <c r="N71" s="5"/>
    </row>
    <row r="72" spans="1:14" x14ac:dyDescent="0.2">
      <c r="L72" s="5"/>
      <c r="M72" s="5"/>
      <c r="N72" s="5"/>
    </row>
    <row r="73" spans="1:14" x14ac:dyDescent="0.2">
      <c r="L73" s="5"/>
      <c r="M73" s="5"/>
      <c r="N73" s="5"/>
    </row>
    <row r="74" spans="1:14" x14ac:dyDescent="0.2">
      <c r="L74" s="5"/>
      <c r="M74" s="5"/>
      <c r="N74" s="5"/>
    </row>
    <row r="75" spans="1:14" x14ac:dyDescent="0.2">
      <c r="L75" s="5"/>
      <c r="M75" s="5"/>
      <c r="N75" s="5"/>
    </row>
    <row r="76" spans="1:14" x14ac:dyDescent="0.2">
      <c r="L76" s="5"/>
      <c r="M76" s="5"/>
      <c r="N76" s="5"/>
    </row>
    <row r="77" spans="1:14" x14ac:dyDescent="0.2">
      <c r="L77" s="5"/>
      <c r="M77" s="5"/>
      <c r="N77" s="5"/>
    </row>
    <row r="78" spans="1:14" x14ac:dyDescent="0.2">
      <c r="L78" s="5"/>
      <c r="M78" s="5"/>
      <c r="N78" s="5"/>
    </row>
    <row r="79" spans="1:14" x14ac:dyDescent="0.2">
      <c r="L79" s="5"/>
      <c r="M79" s="5"/>
      <c r="N79" s="5"/>
    </row>
    <row r="80" spans="1:14" x14ac:dyDescent="0.2">
      <c r="M80" s="21"/>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M90" s="21"/>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L99" s="5"/>
      <c r="M99" s="5"/>
      <c r="N99" s="5"/>
    </row>
    <row r="100" spans="1:65" x14ac:dyDescent="0.2">
      <c r="M100" s="21"/>
    </row>
    <row r="101" spans="1:65" x14ac:dyDescent="0.2">
      <c r="L101" s="5"/>
      <c r="M101" s="5"/>
      <c r="N101" s="5"/>
    </row>
    <row r="102" spans="1:65" x14ac:dyDescent="0.2">
      <c r="L102" s="5"/>
      <c r="M102" s="5"/>
      <c r="N102" s="5"/>
    </row>
    <row r="103" spans="1:65" x14ac:dyDescent="0.2">
      <c r="L103" s="5"/>
      <c r="M103" s="5"/>
      <c r="N103" s="5"/>
    </row>
    <row r="104" spans="1:65" x14ac:dyDescent="0.2">
      <c r="L104" s="5"/>
      <c r="M104" s="5"/>
      <c r="N104" s="5"/>
    </row>
    <row r="105" spans="1:65" x14ac:dyDescent="0.2">
      <c r="L105" s="5"/>
      <c r="M105" s="5"/>
      <c r="N105" s="5"/>
    </row>
    <row r="106" spans="1:65" x14ac:dyDescent="0.2">
      <c r="L106" s="5"/>
      <c r="M106" s="5"/>
      <c r="N106" s="5"/>
    </row>
    <row r="107" spans="1:65" x14ac:dyDescent="0.2">
      <c r="L107" s="5"/>
      <c r="M107" s="5"/>
      <c r="N107" s="5"/>
    </row>
    <row r="108" spans="1:65" x14ac:dyDescent="0.2">
      <c r="L108" s="5"/>
      <c r="M108" s="5"/>
      <c r="N108" s="5"/>
    </row>
    <row r="109" spans="1:65" x14ac:dyDescent="0.2">
      <c r="L109" s="5"/>
      <c r="M109" s="5"/>
      <c r="N109" s="5"/>
    </row>
    <row r="110" spans="1:65" x14ac:dyDescent="0.2">
      <c r="M110" s="21"/>
    </row>
    <row r="111" spans="1:65" x14ac:dyDescent="0.2">
      <c r="A111" s="5"/>
      <c r="B111" s="5"/>
      <c r="C111" s="5"/>
      <c r="D111" s="5"/>
      <c r="E111" s="5"/>
      <c r="F111" s="5"/>
      <c r="G111" s="5"/>
      <c r="H111" s="5"/>
      <c r="I111" s="5"/>
      <c r="J111" s="5"/>
      <c r="L111" s="5"/>
      <c r="M111" s="5"/>
      <c r="N111" s="5"/>
      <c r="O111" s="5"/>
      <c r="P111" s="5"/>
      <c r="Q111" s="5"/>
      <c r="R111" s="5"/>
      <c r="S111" s="5"/>
      <c r="T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row r="209" spans="1:6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row>
    <row r="210" spans="1:6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6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row r="212" spans="1:6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row>
    <row r="213" spans="1:65" x14ac:dyDescent="0.2">
      <c r="K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row>
  </sheetData>
  <mergeCells count="4">
    <mergeCell ref="A30:J30"/>
    <mergeCell ref="L24:S25"/>
    <mergeCell ref="L27:S29"/>
    <mergeCell ref="L32:S3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N210"/>
  <sheetViews>
    <sheetView zoomScaleNormal="100" workbookViewId="0"/>
  </sheetViews>
  <sheetFormatPr baseColWidth="10" defaultColWidth="10.83203125" defaultRowHeight="16" outlineLevelCol="1" x14ac:dyDescent="0.2"/>
  <cols>
    <col min="1" max="1" width="4.6640625" style="125" customWidth="1"/>
    <col min="2" max="10" width="10.83203125" style="125" customWidth="1"/>
    <col min="11" max="11" width="11.5" style="125" bestFit="1" customWidth="1"/>
    <col min="12" max="12" width="10.83203125" style="125" hidden="1" customWidth="1" outlineLevel="1"/>
    <col min="13" max="13" width="14.6640625" style="125" hidden="1" customWidth="1" outlineLevel="1"/>
    <col min="14" max="19" width="10.83203125" style="125" hidden="1" customWidth="1" outlineLevel="1"/>
    <col min="20" max="20" width="10.83203125" style="125" collapsed="1"/>
    <col min="21" max="16384" width="10.83203125" style="125"/>
  </cols>
  <sheetData>
    <row r="1" spans="1:14" ht="19" x14ac:dyDescent="0.25">
      <c r="A1" s="1" t="s">
        <v>98</v>
      </c>
      <c r="B1" s="8"/>
      <c r="C1" s="153"/>
      <c r="D1" s="153"/>
      <c r="E1" s="153"/>
      <c r="F1" s="154"/>
      <c r="G1" s="154"/>
      <c r="H1" s="154"/>
      <c r="I1" s="154"/>
      <c r="J1" s="155"/>
      <c r="K1" s="3" t="s">
        <v>87</v>
      </c>
    </row>
    <row r="2" spans="1:14" x14ac:dyDescent="0.2">
      <c r="A2" s="156"/>
      <c r="B2" s="124"/>
      <c r="C2" s="124"/>
      <c r="D2" s="124"/>
      <c r="E2" s="124"/>
      <c r="F2" s="124"/>
      <c r="G2" s="124"/>
      <c r="H2" s="124"/>
      <c r="I2" s="124"/>
      <c r="J2" s="157"/>
      <c r="L2" s="9" t="s">
        <v>3</v>
      </c>
      <c r="N2" s="158"/>
    </row>
    <row r="3" spans="1:14" x14ac:dyDescent="0.2">
      <c r="A3" s="156"/>
      <c r="B3" s="124" t="s">
        <v>242</v>
      </c>
      <c r="C3" s="124"/>
      <c r="D3" s="124"/>
      <c r="E3" s="124"/>
      <c r="F3" s="124"/>
      <c r="G3" s="124"/>
      <c r="H3" s="124"/>
      <c r="I3" s="124"/>
      <c r="J3" s="157"/>
      <c r="L3" s="125" t="s">
        <v>252</v>
      </c>
      <c r="M3" s="158"/>
    </row>
    <row r="4" spans="1:14" x14ac:dyDescent="0.2">
      <c r="A4" s="156"/>
      <c r="B4" s="124" t="s">
        <v>244</v>
      </c>
      <c r="C4" s="124"/>
      <c r="D4" s="124"/>
      <c r="E4" s="124"/>
      <c r="F4" s="124"/>
      <c r="G4" s="124"/>
      <c r="H4" s="124"/>
      <c r="I4" s="124"/>
      <c r="J4" s="157"/>
      <c r="M4" s="158"/>
    </row>
    <row r="5" spans="1:14" x14ac:dyDescent="0.2">
      <c r="A5" s="156"/>
      <c r="B5" s="124"/>
      <c r="C5" s="124"/>
      <c r="D5" s="124"/>
      <c r="E5" s="124"/>
      <c r="F5" s="124"/>
      <c r="G5" s="124"/>
      <c r="H5" s="124"/>
      <c r="I5" s="124"/>
      <c r="J5" s="157"/>
      <c r="M5" s="158"/>
    </row>
    <row r="6" spans="1:14" x14ac:dyDescent="0.2">
      <c r="A6" s="156"/>
      <c r="B6" s="124" t="s">
        <v>243</v>
      </c>
      <c r="C6" s="124"/>
      <c r="D6" s="124"/>
      <c r="E6" s="124"/>
      <c r="F6" s="124"/>
      <c r="G6" s="124"/>
      <c r="H6" s="124"/>
      <c r="I6" s="124"/>
      <c r="J6" s="157"/>
      <c r="M6" s="158"/>
    </row>
    <row r="7" spans="1:14" x14ac:dyDescent="0.2">
      <c r="A7" s="156"/>
      <c r="B7" s="124"/>
      <c r="C7" s="124"/>
      <c r="D7" s="124"/>
      <c r="E7" s="124"/>
      <c r="F7" s="124"/>
      <c r="G7" s="124"/>
      <c r="H7" s="124"/>
      <c r="I7" s="124"/>
      <c r="J7" s="157"/>
      <c r="M7" s="158"/>
    </row>
    <row r="8" spans="1:14" x14ac:dyDescent="0.2">
      <c r="A8" s="156"/>
      <c r="B8" s="124"/>
      <c r="C8" s="137"/>
      <c r="D8" s="138">
        <v>2015</v>
      </c>
      <c r="E8" s="138">
        <v>2016</v>
      </c>
      <c r="F8" s="138">
        <v>2017</v>
      </c>
      <c r="G8" s="138">
        <v>2018</v>
      </c>
      <c r="H8" s="139">
        <v>2019</v>
      </c>
      <c r="I8" s="124"/>
      <c r="J8" s="157"/>
      <c r="M8" s="158"/>
    </row>
    <row r="9" spans="1:14" ht="17" x14ac:dyDescent="0.2">
      <c r="A9" s="156"/>
      <c r="B9" s="124"/>
      <c r="C9" s="140" t="s">
        <v>24</v>
      </c>
      <c r="D9" s="141">
        <v>0</v>
      </c>
      <c r="E9" s="141">
        <v>-0.26</v>
      </c>
      <c r="F9" s="141">
        <v>0.108</v>
      </c>
      <c r="G9" s="141">
        <v>0.109</v>
      </c>
      <c r="H9" s="142">
        <v>0.68799999999999994</v>
      </c>
      <c r="I9" s="124"/>
      <c r="J9" s="157"/>
      <c r="M9" s="158"/>
    </row>
    <row r="10" spans="1:14" x14ac:dyDescent="0.2">
      <c r="A10" s="156"/>
      <c r="B10" s="124"/>
      <c r="C10" s="124"/>
      <c r="D10" s="124"/>
      <c r="E10" s="124"/>
      <c r="F10" s="124"/>
      <c r="G10" s="124"/>
      <c r="H10" s="124"/>
      <c r="I10" s="124"/>
      <c r="J10" s="157"/>
    </row>
    <row r="11" spans="1:14" x14ac:dyDescent="0.2">
      <c r="A11" s="156"/>
      <c r="B11" s="124"/>
      <c r="C11" s="124"/>
      <c r="D11" s="124"/>
      <c r="E11" s="124"/>
      <c r="F11" s="124"/>
      <c r="G11" s="124"/>
      <c r="H11" s="124"/>
      <c r="I11" s="124"/>
      <c r="J11" s="157"/>
      <c r="L11" s="125" t="s">
        <v>257</v>
      </c>
    </row>
    <row r="12" spans="1:14" x14ac:dyDescent="0.2">
      <c r="A12" s="156"/>
      <c r="B12" s="124"/>
      <c r="C12" s="137"/>
      <c r="D12" s="138">
        <v>12</v>
      </c>
      <c r="E12" s="138">
        <v>24</v>
      </c>
      <c r="F12" s="138">
        <v>36</v>
      </c>
      <c r="G12" s="138">
        <v>48</v>
      </c>
      <c r="H12" s="139">
        <v>60</v>
      </c>
      <c r="I12" s="124"/>
      <c r="J12" s="157"/>
    </row>
    <row r="13" spans="1:14" ht="17" x14ac:dyDescent="0.2">
      <c r="A13" s="156"/>
      <c r="B13" s="124"/>
      <c r="C13" s="143" t="s">
        <v>25</v>
      </c>
      <c r="D13" s="144">
        <v>-0.74</v>
      </c>
      <c r="E13" s="144">
        <v>-8.4000000000000005E-2</v>
      </c>
      <c r="F13" s="144">
        <v>-0.05</v>
      </c>
      <c r="G13" s="144">
        <v>3.3000000000000002E-2</v>
      </c>
      <c r="H13" s="145">
        <v>0</v>
      </c>
      <c r="I13" s="124"/>
      <c r="J13" s="157"/>
      <c r="L13" s="125" t="s">
        <v>255</v>
      </c>
    </row>
    <row r="14" spans="1:14" ht="17" x14ac:dyDescent="0.2">
      <c r="A14" s="156"/>
      <c r="B14" s="124"/>
      <c r="C14" s="140" t="s">
        <v>26</v>
      </c>
      <c r="D14" s="141">
        <v>0.27900000000000003</v>
      </c>
      <c r="E14" s="141">
        <v>0.17100000000000001</v>
      </c>
      <c r="F14" s="141">
        <v>0.109</v>
      </c>
      <c r="G14" s="141">
        <v>3.3000000000000002E-2</v>
      </c>
      <c r="H14" s="142">
        <v>2.7E-2</v>
      </c>
      <c r="I14" s="124"/>
      <c r="J14" s="157"/>
      <c r="L14" s="125" t="s">
        <v>250</v>
      </c>
      <c r="M14" s="159">
        <f>LN(F17)+C17+D9+H13</f>
        <v>8.105591910049263</v>
      </c>
      <c r="N14" s="125" t="s">
        <v>258</v>
      </c>
    </row>
    <row r="15" spans="1:14" x14ac:dyDescent="0.2">
      <c r="A15" s="156"/>
      <c r="B15" s="124"/>
      <c r="C15" s="124"/>
      <c r="D15" s="124"/>
      <c r="E15" s="124"/>
      <c r="F15" s="124"/>
      <c r="G15" s="124"/>
      <c r="H15" s="124"/>
      <c r="I15" s="124"/>
      <c r="J15" s="157"/>
    </row>
    <row r="16" spans="1:14" x14ac:dyDescent="0.2">
      <c r="A16" s="156"/>
      <c r="B16" s="146" t="s">
        <v>247</v>
      </c>
      <c r="C16" s="146">
        <v>0.215</v>
      </c>
      <c r="D16" s="124"/>
      <c r="E16" s="136" t="s">
        <v>241</v>
      </c>
      <c r="F16" s="136" t="s">
        <v>240</v>
      </c>
      <c r="G16" s="124"/>
      <c r="H16" s="124"/>
      <c r="I16" s="124"/>
      <c r="J16" s="157"/>
      <c r="L16" s="125" t="s">
        <v>256</v>
      </c>
      <c r="M16" s="159">
        <f>LN(H20)</f>
        <v>8.3380665255188013</v>
      </c>
      <c r="N16" s="125" t="s">
        <v>259</v>
      </c>
    </row>
    <row r="17" spans="1:21" x14ac:dyDescent="0.2">
      <c r="A17" s="156"/>
      <c r="B17" s="146" t="s">
        <v>248</v>
      </c>
      <c r="C17" s="146">
        <v>-0.41</v>
      </c>
      <c r="D17" s="124"/>
      <c r="E17" s="147">
        <v>2015</v>
      </c>
      <c r="F17" s="148">
        <v>4992</v>
      </c>
      <c r="G17" s="124"/>
      <c r="H17" s="124"/>
      <c r="I17" s="124"/>
      <c r="J17" s="157"/>
    </row>
    <row r="18" spans="1:21" x14ac:dyDescent="0.2">
      <c r="A18" s="156"/>
      <c r="B18" s="124"/>
      <c r="C18" s="124"/>
      <c r="D18" s="124"/>
      <c r="E18" s="149">
        <v>2016</v>
      </c>
      <c r="F18" s="150">
        <v>5466</v>
      </c>
      <c r="G18" s="124"/>
      <c r="H18" s="124"/>
      <c r="I18" s="124"/>
      <c r="J18" s="157"/>
    </row>
    <row r="19" spans="1:21" x14ac:dyDescent="0.2">
      <c r="A19" s="156"/>
      <c r="B19" s="124"/>
      <c r="C19" s="124"/>
      <c r="D19" s="124"/>
      <c r="E19" s="124"/>
      <c r="F19" s="124"/>
      <c r="G19" s="124"/>
      <c r="H19" s="124"/>
      <c r="I19" s="124"/>
      <c r="J19" s="157"/>
      <c r="L19" s="486" t="s">
        <v>260</v>
      </c>
      <c r="M19" s="486"/>
      <c r="N19" s="486"/>
      <c r="O19" s="486"/>
      <c r="P19" s="486"/>
      <c r="Q19" s="486"/>
      <c r="R19" s="486"/>
    </row>
    <row r="20" spans="1:21" x14ac:dyDescent="0.2">
      <c r="A20" s="156"/>
      <c r="B20" s="124" t="s">
        <v>245</v>
      </c>
      <c r="C20" s="124"/>
      <c r="D20" s="124"/>
      <c r="E20" s="124"/>
      <c r="F20" s="124"/>
      <c r="G20" s="124"/>
      <c r="H20" s="151">
        <v>4180</v>
      </c>
      <c r="I20" s="124"/>
      <c r="J20" s="157"/>
      <c r="L20" s="486"/>
      <c r="M20" s="486"/>
      <c r="N20" s="486"/>
      <c r="O20" s="486"/>
      <c r="P20" s="486"/>
      <c r="Q20" s="486"/>
      <c r="R20" s="486"/>
    </row>
    <row r="21" spans="1:21" x14ac:dyDescent="0.2">
      <c r="A21" s="156"/>
      <c r="B21" s="124" t="s">
        <v>246</v>
      </c>
      <c r="C21" s="124"/>
      <c r="D21" s="124"/>
      <c r="E21" s="124"/>
      <c r="F21" s="124"/>
      <c r="G21" s="124"/>
      <c r="H21" s="124"/>
      <c r="I21" s="124"/>
      <c r="J21" s="157"/>
    </row>
    <row r="22" spans="1:21" x14ac:dyDescent="0.2">
      <c r="A22" s="160"/>
      <c r="B22" s="124"/>
      <c r="C22" s="124"/>
      <c r="D22" s="124"/>
      <c r="E22" s="124"/>
      <c r="F22" s="124"/>
      <c r="G22" s="124"/>
      <c r="H22" s="124"/>
      <c r="I22" s="124"/>
      <c r="J22" s="157"/>
      <c r="L22" s="152" t="s">
        <v>251</v>
      </c>
      <c r="M22" s="159">
        <f>LN(F18)+C17+E9+H13+C16*(M16-M14)</f>
        <v>7.9862844088139635</v>
      </c>
    </row>
    <row r="23" spans="1:21" ht="16" customHeight="1" x14ac:dyDescent="0.2">
      <c r="A23" s="124" t="s">
        <v>0</v>
      </c>
      <c r="B23" s="124" t="s">
        <v>249</v>
      </c>
      <c r="C23" s="124"/>
      <c r="D23" s="124"/>
      <c r="E23" s="124"/>
      <c r="F23" s="124"/>
      <c r="G23" s="124"/>
      <c r="H23" s="124"/>
      <c r="I23" s="124"/>
      <c r="J23" s="157"/>
      <c r="L23" s="152" t="s">
        <v>261</v>
      </c>
      <c r="M23" s="152">
        <v>2.7E-2</v>
      </c>
    </row>
    <row r="24" spans="1:21" x14ac:dyDescent="0.2">
      <c r="A24" s="156"/>
      <c r="B24" s="124" t="s">
        <v>22</v>
      </c>
      <c r="C24" s="124"/>
      <c r="D24" s="124"/>
      <c r="E24" s="124"/>
      <c r="F24" s="124"/>
      <c r="G24" s="124"/>
      <c r="H24" s="124"/>
      <c r="I24" s="124"/>
      <c r="J24" s="157"/>
    </row>
    <row r="25" spans="1:21" ht="16" customHeight="1" x14ac:dyDescent="0.2">
      <c r="A25" s="156"/>
      <c r="B25" s="124"/>
      <c r="C25" s="124"/>
      <c r="D25" s="124"/>
      <c r="E25" s="124"/>
      <c r="F25" s="124"/>
      <c r="G25" s="124"/>
      <c r="H25" s="124"/>
      <c r="I25" s="124"/>
      <c r="J25" s="157"/>
      <c r="L25" s="125" t="s">
        <v>262</v>
      </c>
    </row>
    <row r="26" spans="1:21" ht="16" customHeight="1" x14ac:dyDescent="0.2">
      <c r="A26" s="124" t="s">
        <v>1</v>
      </c>
      <c r="B26" s="124" t="s">
        <v>253</v>
      </c>
      <c r="C26" s="124"/>
      <c r="D26" s="124"/>
      <c r="E26" s="124"/>
      <c r="F26" s="124"/>
      <c r="G26" s="124"/>
      <c r="H26" s="124"/>
      <c r="I26" s="124"/>
      <c r="J26" s="157"/>
    </row>
    <row r="27" spans="1:21" ht="16" customHeight="1" x14ac:dyDescent="0.2">
      <c r="A27" s="156"/>
      <c r="B27" s="124" t="s">
        <v>254</v>
      </c>
      <c r="C27" s="124"/>
      <c r="D27" s="124"/>
      <c r="E27" s="124"/>
      <c r="F27" s="124"/>
      <c r="G27" s="124"/>
      <c r="H27" s="124"/>
      <c r="I27" s="124"/>
      <c r="J27" s="157"/>
      <c r="L27" s="9" t="s">
        <v>266</v>
      </c>
      <c r="T27" s="126"/>
      <c r="U27" s="126"/>
    </row>
    <row r="28" spans="1:21" x14ac:dyDescent="0.2">
      <c r="A28" s="156"/>
      <c r="B28" s="124" t="s">
        <v>23</v>
      </c>
      <c r="C28" s="124"/>
      <c r="D28" s="124"/>
      <c r="E28" s="124"/>
      <c r="F28" s="124"/>
      <c r="G28" s="124"/>
      <c r="H28" s="124"/>
      <c r="I28" s="124"/>
      <c r="J28" s="157"/>
    </row>
    <row r="29" spans="1:21" ht="17" thickBot="1" x14ac:dyDescent="0.25">
      <c r="A29" s="156"/>
      <c r="B29" s="124"/>
      <c r="C29" s="124"/>
      <c r="D29" s="124"/>
      <c r="E29" s="124"/>
      <c r="F29" s="124"/>
      <c r="G29" s="124"/>
      <c r="H29" s="124"/>
      <c r="I29" s="124"/>
      <c r="J29" s="157"/>
      <c r="L29" s="9" t="s">
        <v>4</v>
      </c>
      <c r="N29" s="158"/>
    </row>
    <row r="30" spans="1:21" ht="17" thickBot="1" x14ac:dyDescent="0.25">
      <c r="A30" s="483" t="s">
        <v>88</v>
      </c>
      <c r="B30" s="484"/>
      <c r="C30" s="484"/>
      <c r="D30" s="484"/>
      <c r="E30" s="484"/>
      <c r="F30" s="484"/>
      <c r="G30" s="484"/>
      <c r="H30" s="484"/>
      <c r="I30" s="484"/>
      <c r="J30" s="485"/>
      <c r="L30" s="480" t="s">
        <v>263</v>
      </c>
      <c r="M30" s="480"/>
      <c r="N30" s="480"/>
      <c r="O30" s="480"/>
      <c r="P30" s="480"/>
      <c r="Q30" s="480"/>
      <c r="R30" s="480"/>
    </row>
    <row r="31" spans="1:21" x14ac:dyDescent="0.2">
      <c r="L31" s="480"/>
      <c r="M31" s="480"/>
      <c r="N31" s="480"/>
      <c r="O31" s="480"/>
      <c r="P31" s="480"/>
      <c r="Q31" s="480"/>
      <c r="R31" s="480"/>
    </row>
    <row r="33" spans="1:20" ht="19" x14ac:dyDescent="0.25">
      <c r="A33" s="3"/>
      <c r="L33" s="480" t="s">
        <v>264</v>
      </c>
      <c r="M33" s="480"/>
      <c r="N33" s="480"/>
      <c r="O33" s="480"/>
      <c r="P33" s="480"/>
      <c r="Q33" s="480"/>
      <c r="R33" s="480"/>
    </row>
    <row r="34" spans="1:20" x14ac:dyDescent="0.2">
      <c r="L34" s="480"/>
      <c r="M34" s="480"/>
      <c r="N34" s="480"/>
      <c r="O34" s="480"/>
      <c r="P34" s="480"/>
      <c r="Q34" s="480"/>
      <c r="R34" s="480"/>
    </row>
    <row r="36" spans="1:20" ht="19" x14ac:dyDescent="0.25">
      <c r="L36" s="3" t="s">
        <v>85</v>
      </c>
    </row>
    <row r="37" spans="1:20" x14ac:dyDescent="0.2">
      <c r="L37" s="486" t="s">
        <v>267</v>
      </c>
      <c r="M37" s="486"/>
      <c r="N37" s="486"/>
      <c r="O37" s="486"/>
      <c r="P37" s="486"/>
      <c r="Q37" s="486"/>
      <c r="R37" s="486"/>
      <c r="S37" s="486"/>
    </row>
    <row r="38" spans="1:20" x14ac:dyDescent="0.2">
      <c r="L38" s="486"/>
      <c r="M38" s="486"/>
      <c r="N38" s="486"/>
      <c r="O38" s="486"/>
      <c r="P38" s="486"/>
      <c r="Q38" s="486"/>
      <c r="R38" s="486"/>
      <c r="S38" s="486"/>
    </row>
    <row r="39" spans="1:20" x14ac:dyDescent="0.2">
      <c r="L39" s="486"/>
      <c r="M39" s="486"/>
      <c r="N39" s="486"/>
      <c r="O39" s="486"/>
      <c r="P39" s="486"/>
      <c r="Q39" s="486"/>
      <c r="R39" s="486"/>
      <c r="S39" s="486"/>
      <c r="T39" s="126"/>
    </row>
    <row r="40" spans="1:20" x14ac:dyDescent="0.2">
      <c r="L40" s="486"/>
      <c r="M40" s="486"/>
      <c r="N40" s="486"/>
      <c r="O40" s="486"/>
      <c r="P40" s="486"/>
      <c r="Q40" s="486"/>
      <c r="R40" s="486"/>
      <c r="S40" s="486"/>
      <c r="T40" s="126"/>
    </row>
    <row r="41" spans="1:20" x14ac:dyDescent="0.2">
      <c r="L41" s="486"/>
      <c r="M41" s="486"/>
      <c r="N41" s="486"/>
      <c r="O41" s="486"/>
      <c r="P41" s="486"/>
      <c r="Q41" s="486"/>
      <c r="R41" s="486"/>
      <c r="S41" s="486"/>
      <c r="T41" s="126"/>
    </row>
    <row r="42" spans="1:20" x14ac:dyDescent="0.2">
      <c r="L42" s="486"/>
      <c r="M42" s="486"/>
      <c r="N42" s="486"/>
      <c r="O42" s="486"/>
      <c r="P42" s="486"/>
      <c r="Q42" s="486"/>
      <c r="R42" s="486"/>
      <c r="S42" s="486"/>
    </row>
    <row r="43" spans="1:20" x14ac:dyDescent="0.2">
      <c r="L43" s="486"/>
      <c r="M43" s="486"/>
      <c r="N43" s="486"/>
      <c r="O43" s="486"/>
      <c r="P43" s="486"/>
      <c r="Q43" s="486"/>
      <c r="R43" s="486"/>
      <c r="S43" s="486"/>
    </row>
    <row r="44" spans="1:20" x14ac:dyDescent="0.2">
      <c r="M44" s="126"/>
      <c r="N44" s="126"/>
      <c r="O44" s="126"/>
      <c r="P44" s="126"/>
      <c r="Q44" s="126"/>
      <c r="R44" s="126"/>
      <c r="S44" s="126"/>
    </row>
    <row r="45" spans="1:20" x14ac:dyDescent="0.2">
      <c r="M45" s="5"/>
    </row>
    <row r="46" spans="1:20" ht="19" x14ac:dyDescent="0.25">
      <c r="L46" s="3" t="s">
        <v>107</v>
      </c>
      <c r="M46" s="5"/>
    </row>
    <row r="47" spans="1:20" x14ac:dyDescent="0.2">
      <c r="L47" s="125" t="s">
        <v>265</v>
      </c>
      <c r="M47" s="5"/>
    </row>
    <row r="48" spans="1:20" x14ac:dyDescent="0.2">
      <c r="M48" s="5"/>
    </row>
    <row r="49" spans="1:13" x14ac:dyDescent="0.2">
      <c r="M49" s="5"/>
    </row>
    <row r="50" spans="1:13" x14ac:dyDescent="0.2">
      <c r="M50" s="5"/>
    </row>
    <row r="51" spans="1:13" x14ac:dyDescent="0.2">
      <c r="M51" s="5"/>
    </row>
    <row r="52" spans="1:13" x14ac:dyDescent="0.2">
      <c r="M52" s="5"/>
    </row>
    <row r="53" spans="1:13" x14ac:dyDescent="0.2">
      <c r="M53" s="5"/>
    </row>
    <row r="57" spans="1:13" x14ac:dyDescent="0.2">
      <c r="A57" s="4"/>
      <c r="C57" s="158"/>
    </row>
    <row r="66" spans="13:15" x14ac:dyDescent="0.2">
      <c r="N66" s="158"/>
    </row>
    <row r="67" spans="13:15" x14ac:dyDescent="0.2">
      <c r="M67" s="5"/>
      <c r="N67" s="5"/>
      <c r="O67" s="5"/>
    </row>
    <row r="68" spans="13:15" x14ac:dyDescent="0.2">
      <c r="M68" s="5"/>
      <c r="N68" s="5"/>
      <c r="O68" s="5"/>
    </row>
    <row r="69" spans="13:15" x14ac:dyDescent="0.2">
      <c r="M69" s="5"/>
      <c r="N69" s="5"/>
      <c r="O69" s="5"/>
    </row>
    <row r="70" spans="13:15" x14ac:dyDescent="0.2">
      <c r="M70" s="5"/>
      <c r="N70" s="5"/>
      <c r="O70" s="5"/>
    </row>
    <row r="71" spans="13:15" x14ac:dyDescent="0.2">
      <c r="M71" s="5"/>
      <c r="N71" s="5"/>
      <c r="O71" s="5"/>
    </row>
    <row r="72" spans="13:15" x14ac:dyDescent="0.2">
      <c r="M72" s="5"/>
      <c r="N72" s="5"/>
      <c r="O72" s="5"/>
    </row>
    <row r="73" spans="13:15" x14ac:dyDescent="0.2">
      <c r="M73" s="5"/>
      <c r="N73" s="5"/>
      <c r="O73" s="5"/>
    </row>
    <row r="74" spans="13:15" x14ac:dyDescent="0.2">
      <c r="M74" s="5"/>
      <c r="N74" s="5"/>
      <c r="O74" s="5"/>
    </row>
    <row r="75" spans="13:15" x14ac:dyDescent="0.2">
      <c r="M75" s="5"/>
      <c r="N75" s="5"/>
      <c r="O75" s="5"/>
    </row>
    <row r="76" spans="13:15" x14ac:dyDescent="0.2">
      <c r="N76" s="158"/>
    </row>
    <row r="77" spans="13:15" x14ac:dyDescent="0.2">
      <c r="M77" s="5"/>
      <c r="N77" s="5"/>
      <c r="O77" s="5"/>
    </row>
    <row r="78" spans="13:15" x14ac:dyDescent="0.2">
      <c r="M78" s="5"/>
      <c r="N78" s="5"/>
      <c r="O78" s="5"/>
    </row>
    <row r="79" spans="13:15" x14ac:dyDescent="0.2">
      <c r="M79" s="5"/>
      <c r="N79" s="5"/>
      <c r="O79" s="5"/>
    </row>
    <row r="80" spans="13:15" x14ac:dyDescent="0.2">
      <c r="M80" s="5"/>
      <c r="N80" s="5"/>
      <c r="O80" s="5"/>
    </row>
    <row r="81" spans="13:15" x14ac:dyDescent="0.2">
      <c r="M81" s="5"/>
      <c r="N81" s="5"/>
      <c r="O81" s="5"/>
    </row>
    <row r="82" spans="13:15" x14ac:dyDescent="0.2">
      <c r="M82" s="5"/>
      <c r="N82" s="5"/>
      <c r="O82" s="5"/>
    </row>
    <row r="83" spans="13:15" x14ac:dyDescent="0.2">
      <c r="M83" s="5"/>
      <c r="N83" s="5"/>
      <c r="O83" s="5"/>
    </row>
    <row r="84" spans="13:15" x14ac:dyDescent="0.2">
      <c r="M84" s="5"/>
      <c r="N84" s="5"/>
      <c r="O84" s="5"/>
    </row>
    <row r="85" spans="13:15" x14ac:dyDescent="0.2">
      <c r="M85" s="5"/>
      <c r="N85" s="5"/>
      <c r="O85" s="5"/>
    </row>
    <row r="86" spans="13:15" x14ac:dyDescent="0.2">
      <c r="N86" s="158"/>
    </row>
    <row r="87" spans="13:15" x14ac:dyDescent="0.2">
      <c r="M87" s="5"/>
      <c r="N87" s="5"/>
      <c r="O87" s="5"/>
    </row>
    <row r="88" spans="13:15" x14ac:dyDescent="0.2">
      <c r="M88" s="5"/>
      <c r="N88" s="5"/>
      <c r="O88" s="5"/>
    </row>
    <row r="89" spans="13:15" x14ac:dyDescent="0.2">
      <c r="M89" s="5"/>
      <c r="N89" s="5"/>
      <c r="O89" s="5"/>
    </row>
    <row r="90" spans="13:15" x14ac:dyDescent="0.2">
      <c r="M90" s="5"/>
      <c r="N90" s="5"/>
      <c r="O90" s="5"/>
    </row>
    <row r="91" spans="13:15" x14ac:dyDescent="0.2">
      <c r="M91" s="5"/>
      <c r="N91" s="5"/>
      <c r="O91" s="5"/>
    </row>
    <row r="92" spans="13:15" x14ac:dyDescent="0.2">
      <c r="M92" s="5"/>
      <c r="N92" s="5"/>
      <c r="O92" s="5"/>
    </row>
    <row r="93" spans="13:15" x14ac:dyDescent="0.2">
      <c r="M93" s="5"/>
      <c r="N93" s="5"/>
      <c r="O93" s="5"/>
    </row>
    <row r="94" spans="13:15" x14ac:dyDescent="0.2">
      <c r="M94" s="5"/>
      <c r="N94" s="5"/>
      <c r="O94" s="5"/>
    </row>
    <row r="95" spans="13:15" x14ac:dyDescent="0.2">
      <c r="M95" s="5"/>
      <c r="N95" s="5"/>
      <c r="O95" s="5"/>
    </row>
    <row r="96" spans="13:15" x14ac:dyDescent="0.2">
      <c r="N96" s="158"/>
    </row>
    <row r="97" spans="1:66" x14ac:dyDescent="0.2">
      <c r="M97" s="5"/>
      <c r="N97" s="5"/>
      <c r="O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M98" s="5"/>
      <c r="N98" s="5"/>
      <c r="O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M99" s="5"/>
      <c r="N99" s="5"/>
      <c r="O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M100" s="5"/>
      <c r="N100" s="5"/>
      <c r="O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M101" s="5"/>
      <c r="N101" s="5"/>
      <c r="O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M102" s="5"/>
      <c r="N102" s="5"/>
      <c r="O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M103" s="5"/>
      <c r="N103" s="5"/>
      <c r="O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M104" s="5"/>
      <c r="N104" s="5"/>
      <c r="O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M105" s="5"/>
      <c r="N105" s="5"/>
      <c r="O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N106" s="158"/>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row>
    <row r="193" spans="1:6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row>
    <row r="194" spans="1:6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row>
    <row r="195" spans="1:66"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row>
    <row r="196" spans="1:66"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row>
    <row r="197" spans="1:66"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row>
    <row r="198" spans="1:66"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row>
    <row r="199" spans="1:66" x14ac:dyDescent="0.2">
      <c r="A199" s="5"/>
      <c r="B199" s="5"/>
      <c r="C199" s="5"/>
      <c r="D199" s="5"/>
      <c r="E199" s="5"/>
      <c r="F199" s="5"/>
      <c r="G199" s="5"/>
      <c r="H199" s="5"/>
      <c r="I199" s="5"/>
      <c r="J199" s="5"/>
      <c r="K199" s="5"/>
      <c r="L199" s="5"/>
      <c r="M199" s="5"/>
      <c r="N199" s="5"/>
      <c r="O199" s="5"/>
      <c r="P199" s="5"/>
      <c r="Q199" s="5"/>
      <c r="R199" s="5"/>
      <c r="S199" s="5"/>
      <c r="T199" s="5"/>
    </row>
    <row r="200" spans="1:66" x14ac:dyDescent="0.2">
      <c r="A200" s="5"/>
      <c r="B200" s="5"/>
      <c r="C200" s="5"/>
      <c r="D200" s="5"/>
      <c r="E200" s="5"/>
      <c r="F200" s="5"/>
      <c r="G200" s="5"/>
      <c r="H200" s="5"/>
      <c r="I200" s="5"/>
      <c r="J200" s="5"/>
      <c r="K200" s="5"/>
      <c r="L200" s="5"/>
      <c r="M200" s="5"/>
      <c r="N200" s="5"/>
      <c r="O200" s="5"/>
      <c r="P200" s="5"/>
      <c r="Q200" s="5"/>
      <c r="R200" s="5"/>
      <c r="S200" s="5"/>
      <c r="T200" s="5"/>
    </row>
    <row r="201" spans="1:66" x14ac:dyDescent="0.2">
      <c r="K201" s="5"/>
      <c r="L201" s="5"/>
      <c r="M201" s="5"/>
      <c r="N201" s="5"/>
      <c r="O201" s="5"/>
      <c r="P201" s="5"/>
      <c r="Q201" s="5"/>
      <c r="R201" s="5"/>
      <c r="S201" s="5"/>
      <c r="T201" s="5"/>
    </row>
    <row r="202" spans="1:66" x14ac:dyDescent="0.2">
      <c r="K202" s="5"/>
      <c r="L202" s="5"/>
      <c r="M202" s="5"/>
      <c r="N202" s="5"/>
      <c r="O202" s="5"/>
      <c r="P202" s="5"/>
      <c r="Q202" s="5"/>
      <c r="R202" s="5"/>
      <c r="S202" s="5"/>
      <c r="T202" s="5"/>
    </row>
    <row r="203" spans="1:66" x14ac:dyDescent="0.2">
      <c r="K203" s="5"/>
      <c r="L203" s="5"/>
      <c r="M203" s="5"/>
      <c r="N203" s="5"/>
      <c r="O203" s="5"/>
      <c r="P203" s="5"/>
      <c r="Q203" s="5"/>
      <c r="R203" s="5"/>
      <c r="S203" s="5"/>
      <c r="T203" s="5"/>
    </row>
    <row r="204" spans="1:66" x14ac:dyDescent="0.2">
      <c r="L204" s="5"/>
      <c r="M204" s="5"/>
      <c r="N204" s="5"/>
      <c r="O204" s="5"/>
      <c r="P204" s="5"/>
      <c r="Q204" s="5"/>
      <c r="R204" s="5"/>
      <c r="S204" s="5"/>
      <c r="T204" s="5"/>
    </row>
    <row r="205" spans="1:66" x14ac:dyDescent="0.2">
      <c r="L205" s="5"/>
      <c r="M205" s="5"/>
      <c r="N205" s="5"/>
      <c r="O205" s="5"/>
      <c r="P205" s="5"/>
      <c r="Q205" s="5"/>
      <c r="R205" s="5"/>
      <c r="S205" s="5"/>
      <c r="T205" s="5"/>
    </row>
    <row r="206" spans="1:66" x14ac:dyDescent="0.2">
      <c r="L206" s="5"/>
      <c r="M206" s="5"/>
      <c r="N206" s="5"/>
      <c r="O206" s="5"/>
      <c r="P206" s="5"/>
      <c r="Q206" s="5"/>
      <c r="R206" s="5"/>
      <c r="S206" s="5"/>
      <c r="T206" s="5"/>
    </row>
    <row r="207" spans="1:66" x14ac:dyDescent="0.2">
      <c r="L207" s="5"/>
      <c r="M207" s="5"/>
      <c r="N207" s="5"/>
      <c r="O207" s="5"/>
      <c r="P207" s="5"/>
      <c r="Q207" s="5"/>
      <c r="R207" s="5"/>
      <c r="S207" s="5"/>
      <c r="T207" s="5"/>
    </row>
    <row r="208" spans="1:66" x14ac:dyDescent="0.2">
      <c r="L208" s="5"/>
      <c r="M208" s="5"/>
      <c r="N208" s="5"/>
      <c r="O208" s="5"/>
      <c r="P208" s="5"/>
      <c r="Q208" s="5"/>
      <c r="R208" s="5"/>
      <c r="S208" s="5"/>
      <c r="T208" s="5"/>
    </row>
    <row r="209" spans="20:20" x14ac:dyDescent="0.2">
      <c r="T209" s="5"/>
    </row>
    <row r="210" spans="20:20" x14ac:dyDescent="0.2">
      <c r="T210" s="5"/>
    </row>
  </sheetData>
  <mergeCells count="5">
    <mergeCell ref="L30:R31"/>
    <mergeCell ref="A30:J30"/>
    <mergeCell ref="L33:R34"/>
    <mergeCell ref="L37:S43"/>
    <mergeCell ref="L19:R2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M201"/>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20" width="10.83203125" style="18" hidden="1" customWidth="1" outlineLevel="1"/>
    <col min="21" max="21" width="10.83203125" style="18" collapsed="1"/>
    <col min="22" max="16384" width="10.83203125" style="18"/>
  </cols>
  <sheetData>
    <row r="1" spans="1:14" ht="19" x14ac:dyDescent="0.25">
      <c r="A1" s="1" t="s">
        <v>99</v>
      </c>
      <c r="B1" s="8"/>
      <c r="C1" s="15"/>
      <c r="D1" s="15"/>
      <c r="E1" s="15"/>
      <c r="F1" s="16"/>
      <c r="G1" s="16"/>
      <c r="H1" s="16"/>
      <c r="I1" s="16"/>
      <c r="J1" s="17"/>
      <c r="K1" s="3" t="s">
        <v>87</v>
      </c>
    </row>
    <row r="2" spans="1:14" x14ac:dyDescent="0.2">
      <c r="A2" s="2"/>
      <c r="B2" s="19"/>
      <c r="C2" s="19"/>
      <c r="D2" s="19"/>
      <c r="E2" s="19"/>
      <c r="F2" s="19"/>
      <c r="G2" s="19"/>
      <c r="H2" s="19"/>
      <c r="I2" s="19"/>
      <c r="J2" s="20"/>
      <c r="L2" s="9" t="s">
        <v>3</v>
      </c>
      <c r="N2" s="21"/>
    </row>
    <row r="3" spans="1:14" x14ac:dyDescent="0.2">
      <c r="A3" s="2"/>
      <c r="B3" s="124" t="s">
        <v>271</v>
      </c>
      <c r="C3" s="19"/>
      <c r="D3" s="19"/>
      <c r="E3" s="19"/>
      <c r="F3" s="19"/>
      <c r="G3" s="19"/>
      <c r="H3" s="19"/>
      <c r="I3" s="19"/>
      <c r="J3" s="20"/>
      <c r="L3" s="125" t="s">
        <v>276</v>
      </c>
      <c r="M3" s="21"/>
    </row>
    <row r="4" spans="1:14" x14ac:dyDescent="0.2">
      <c r="A4" s="2"/>
      <c r="B4" s="124" t="s">
        <v>268</v>
      </c>
      <c r="C4" s="19"/>
      <c r="D4" s="19"/>
      <c r="E4" s="19"/>
      <c r="F4" s="19"/>
      <c r="G4" s="19"/>
      <c r="H4" s="19"/>
      <c r="I4" s="19"/>
      <c r="J4" s="20"/>
      <c r="M4" s="21"/>
    </row>
    <row r="5" spans="1:14" x14ac:dyDescent="0.2">
      <c r="A5" s="2"/>
      <c r="B5" s="19"/>
      <c r="C5" s="19"/>
      <c r="D5" s="19"/>
      <c r="E5" s="19"/>
      <c r="F5" s="19"/>
      <c r="G5" s="19"/>
      <c r="H5" s="19"/>
      <c r="I5" s="19"/>
      <c r="J5" s="20"/>
      <c r="M5" s="21"/>
    </row>
    <row r="6" spans="1:14" x14ac:dyDescent="0.2">
      <c r="A6" s="2"/>
      <c r="B6" s="124" t="s">
        <v>269</v>
      </c>
      <c r="C6" s="19"/>
      <c r="D6" s="19"/>
      <c r="E6" s="19"/>
      <c r="F6" s="19"/>
      <c r="G6" s="19"/>
      <c r="H6" s="19"/>
      <c r="I6" s="19"/>
      <c r="J6" s="20"/>
      <c r="M6" s="21"/>
    </row>
    <row r="7" spans="1:14" x14ac:dyDescent="0.2">
      <c r="A7" s="2"/>
      <c r="B7" s="124" t="s">
        <v>270</v>
      </c>
      <c r="C7" s="19"/>
      <c r="D7" s="19"/>
      <c r="E7" s="19"/>
      <c r="F7" s="19"/>
      <c r="G7" s="19"/>
      <c r="H7" s="19"/>
      <c r="I7" s="19"/>
      <c r="J7" s="20"/>
      <c r="M7" s="21"/>
    </row>
    <row r="8" spans="1:14" x14ac:dyDescent="0.2">
      <c r="A8" s="2"/>
      <c r="B8" s="19"/>
      <c r="C8" s="19"/>
      <c r="D8" s="19"/>
      <c r="E8" s="19"/>
      <c r="F8" s="19"/>
      <c r="G8" s="19"/>
      <c r="H8" s="19"/>
      <c r="I8" s="19"/>
      <c r="J8" s="20"/>
      <c r="M8" s="21"/>
    </row>
    <row r="9" spans="1:14" x14ac:dyDescent="0.2">
      <c r="A9" s="2"/>
      <c r="B9" s="19"/>
      <c r="C9" s="135"/>
      <c r="D9" s="147" t="s">
        <v>277</v>
      </c>
      <c r="E9" s="19"/>
      <c r="F9" s="19"/>
      <c r="G9" s="19"/>
      <c r="H9" s="19"/>
      <c r="I9" s="19"/>
      <c r="J9" s="20"/>
    </row>
    <row r="10" spans="1:14" ht="18" x14ac:dyDescent="0.25">
      <c r="A10" s="2"/>
      <c r="B10" s="19"/>
      <c r="C10" s="168" t="s">
        <v>46</v>
      </c>
      <c r="D10" s="168" t="s">
        <v>278</v>
      </c>
      <c r="E10" s="19"/>
      <c r="F10" s="19"/>
      <c r="G10" s="19"/>
      <c r="H10" s="19"/>
      <c r="I10" s="19"/>
      <c r="J10" s="20"/>
      <c r="L10" s="152" t="s">
        <v>281</v>
      </c>
      <c r="M10" s="159">
        <f>LN(E26)+D24+D14+D16*(1-D23)^(10-1)</f>
        <v>8.1643380119385309</v>
      </c>
    </row>
    <row r="11" spans="1:14" ht="17" x14ac:dyDescent="0.2">
      <c r="A11" s="2"/>
      <c r="B11" s="19"/>
      <c r="C11" s="169" t="s">
        <v>68</v>
      </c>
      <c r="D11" s="171">
        <v>0</v>
      </c>
      <c r="E11" s="19"/>
      <c r="F11" s="19"/>
      <c r="G11" s="19"/>
      <c r="H11" s="19"/>
      <c r="I11" s="19"/>
      <c r="J11" s="20"/>
    </row>
    <row r="12" spans="1:14" ht="17" customHeight="1" x14ac:dyDescent="0.2">
      <c r="A12" s="2"/>
      <c r="B12" s="19"/>
      <c r="C12" s="170" t="s">
        <v>70</v>
      </c>
      <c r="D12" s="172">
        <v>-0.25</v>
      </c>
      <c r="E12" s="19"/>
      <c r="F12" s="19"/>
      <c r="G12" s="19"/>
      <c r="H12" s="19"/>
      <c r="I12" s="19"/>
      <c r="J12" s="20"/>
      <c r="L12" s="125" t="s">
        <v>280</v>
      </c>
    </row>
    <row r="13" spans="1:14" ht="17" x14ac:dyDescent="0.2">
      <c r="A13" s="2"/>
      <c r="B13" s="19"/>
      <c r="C13" s="170" t="s">
        <v>47</v>
      </c>
      <c r="D13" s="173" t="s">
        <v>47</v>
      </c>
      <c r="E13" s="19"/>
      <c r="F13" s="19"/>
      <c r="G13" s="19"/>
      <c r="H13" s="19"/>
      <c r="I13" s="19"/>
      <c r="J13" s="20"/>
    </row>
    <row r="14" spans="1:14" ht="20" x14ac:dyDescent="0.25">
      <c r="A14" s="2"/>
      <c r="B14" s="19"/>
      <c r="C14" s="170" t="s">
        <v>71</v>
      </c>
      <c r="D14" s="172">
        <v>0.06</v>
      </c>
      <c r="E14" s="19"/>
      <c r="F14" s="19"/>
      <c r="G14" s="19"/>
      <c r="H14" s="19"/>
      <c r="I14" s="19"/>
      <c r="J14" s="20"/>
      <c r="L14" s="152" t="s">
        <v>279</v>
      </c>
      <c r="M14" s="176">
        <f>_xlfn.LOGNORM.INV(E27,M10,D20)</f>
        <v>4220.4019074246671</v>
      </c>
    </row>
    <row r="15" spans="1:14" ht="17" x14ac:dyDescent="0.2">
      <c r="A15" s="2"/>
      <c r="B15" s="19"/>
      <c r="C15" s="170" t="s">
        <v>72</v>
      </c>
      <c r="D15" s="173">
        <v>-0.64300000000000002</v>
      </c>
      <c r="E15" s="19"/>
      <c r="F15" s="19"/>
      <c r="G15" s="19"/>
      <c r="H15" s="19"/>
      <c r="I15" s="19"/>
      <c r="J15" s="20"/>
    </row>
    <row r="16" spans="1:14" ht="17" x14ac:dyDescent="0.2">
      <c r="A16" s="2"/>
      <c r="B16" s="19"/>
      <c r="C16" s="170" t="s">
        <v>73</v>
      </c>
      <c r="D16" s="173">
        <v>-7.0000000000000007E-2</v>
      </c>
      <c r="E16" s="19"/>
      <c r="F16" s="19"/>
      <c r="G16" s="19"/>
      <c r="H16" s="19"/>
      <c r="I16" s="19"/>
      <c r="J16" s="20"/>
      <c r="L16" s="9" t="s">
        <v>4</v>
      </c>
    </row>
    <row r="17" spans="1:19" ht="17" x14ac:dyDescent="0.2">
      <c r="A17" s="2"/>
      <c r="B17" s="19"/>
      <c r="C17" s="170" t="s">
        <v>47</v>
      </c>
      <c r="D17" s="173" t="s">
        <v>47</v>
      </c>
      <c r="E17" s="19"/>
      <c r="F17" s="19"/>
      <c r="G17" s="19"/>
      <c r="H17" s="19"/>
      <c r="I17" s="19"/>
      <c r="J17" s="20"/>
      <c r="L17" s="125" t="s">
        <v>78</v>
      </c>
      <c r="M17" s="30"/>
    </row>
    <row r="18" spans="1:19" ht="17" x14ac:dyDescent="0.2">
      <c r="A18" s="2"/>
      <c r="B18" s="19"/>
      <c r="C18" s="170" t="s">
        <v>74</v>
      </c>
      <c r="D18" s="174">
        <v>0</v>
      </c>
      <c r="E18" s="19"/>
      <c r="F18" s="19"/>
      <c r="G18" s="19"/>
      <c r="H18" s="19"/>
      <c r="I18" s="19"/>
      <c r="J18" s="20"/>
      <c r="L18" s="125"/>
      <c r="M18" s="125"/>
      <c r="N18" s="125"/>
      <c r="O18" s="125"/>
      <c r="P18" s="125"/>
      <c r="Q18" s="125"/>
      <c r="R18" s="125"/>
    </row>
    <row r="19" spans="1:19" ht="17" x14ac:dyDescent="0.2">
      <c r="A19" s="2"/>
      <c r="B19" s="19"/>
      <c r="C19" s="170" t="s">
        <v>75</v>
      </c>
      <c r="D19" s="173">
        <v>0.23200000000000001</v>
      </c>
      <c r="E19" s="19"/>
      <c r="F19" s="19"/>
      <c r="G19" s="19"/>
      <c r="H19" s="19"/>
      <c r="I19" s="19"/>
      <c r="J19" s="20"/>
      <c r="L19" s="125" t="s">
        <v>79</v>
      </c>
      <c r="M19" s="125"/>
      <c r="N19" s="125"/>
      <c r="O19" s="125"/>
      <c r="P19" s="125"/>
      <c r="Q19" s="125"/>
      <c r="R19" s="125"/>
    </row>
    <row r="20" spans="1:19" ht="16" customHeight="1" x14ac:dyDescent="0.2">
      <c r="A20" s="2"/>
      <c r="B20" s="19"/>
      <c r="C20" s="170" t="s">
        <v>76</v>
      </c>
      <c r="D20" s="173">
        <v>0.189</v>
      </c>
      <c r="E20" s="19"/>
      <c r="F20" s="19"/>
      <c r="G20" s="19"/>
      <c r="H20" s="19"/>
      <c r="I20" s="19"/>
      <c r="J20" s="20"/>
      <c r="L20" s="125" t="s">
        <v>282</v>
      </c>
      <c r="M20" s="125"/>
      <c r="N20" s="159">
        <f>D15*(1-D23)^(1-1)</f>
        <v>-0.64300000000000002</v>
      </c>
      <c r="O20" s="125"/>
      <c r="P20" s="125"/>
      <c r="Q20" s="125"/>
      <c r="R20" s="125"/>
    </row>
    <row r="21" spans="1:19" ht="17" x14ac:dyDescent="0.2">
      <c r="A21" s="2"/>
      <c r="B21" s="19"/>
      <c r="C21" s="170" t="s">
        <v>47</v>
      </c>
      <c r="D21" s="173" t="s">
        <v>47</v>
      </c>
      <c r="E21" s="19"/>
      <c r="F21" s="19"/>
      <c r="G21" s="19"/>
      <c r="H21" s="19"/>
      <c r="I21" s="19"/>
      <c r="J21" s="20"/>
      <c r="L21" s="125"/>
      <c r="M21" s="125"/>
      <c r="N21" s="125"/>
      <c r="O21" s="125"/>
      <c r="P21" s="125"/>
      <c r="Q21" s="125"/>
      <c r="R21" s="125"/>
    </row>
    <row r="22" spans="1:19" ht="17" x14ac:dyDescent="0.2">
      <c r="A22" s="2"/>
      <c r="B22" s="19"/>
      <c r="C22" s="170" t="s">
        <v>77</v>
      </c>
      <c r="D22" s="173">
        <v>2.8000000000000001E-2</v>
      </c>
      <c r="E22" s="19"/>
      <c r="F22" s="19"/>
      <c r="G22" s="19"/>
      <c r="H22" s="19"/>
      <c r="I22" s="19"/>
      <c r="J22" s="20"/>
      <c r="L22" s="125" t="s">
        <v>80</v>
      </c>
      <c r="M22" s="158"/>
      <c r="N22" s="125"/>
      <c r="O22" s="125"/>
      <c r="P22" s="125"/>
      <c r="Q22" s="125"/>
      <c r="R22" s="125"/>
    </row>
    <row r="23" spans="1:19" ht="17" x14ac:dyDescent="0.2">
      <c r="A23" s="2"/>
      <c r="B23" s="19"/>
      <c r="C23" s="170" t="s">
        <v>69</v>
      </c>
      <c r="D23" s="173">
        <v>2.1000000000000001E-2</v>
      </c>
      <c r="E23" s="19"/>
      <c r="F23" s="19"/>
      <c r="G23" s="19"/>
      <c r="H23" s="19"/>
      <c r="I23" s="19"/>
      <c r="J23" s="20"/>
      <c r="L23" s="125" t="s">
        <v>283</v>
      </c>
      <c r="M23" s="125"/>
      <c r="N23" s="159">
        <f>D15*(1-D23)^(10-1)</f>
        <v>-0.53119649303488969</v>
      </c>
      <c r="O23" s="125"/>
      <c r="P23" s="125"/>
      <c r="Q23" s="125"/>
      <c r="R23" s="125"/>
    </row>
    <row r="24" spans="1:19" ht="17" x14ac:dyDescent="0.2">
      <c r="A24" s="2"/>
      <c r="B24" s="19"/>
      <c r="C24" s="168" t="s">
        <v>239</v>
      </c>
      <c r="D24" s="175">
        <v>-0.4</v>
      </c>
      <c r="E24" s="19"/>
      <c r="F24" s="19"/>
      <c r="G24" s="19"/>
      <c r="H24" s="19"/>
      <c r="I24" s="19"/>
      <c r="J24" s="20"/>
      <c r="L24" s="125"/>
      <c r="M24" s="125"/>
      <c r="N24" s="125"/>
      <c r="O24" s="125"/>
      <c r="P24" s="125"/>
      <c r="Q24" s="125"/>
      <c r="R24" s="125"/>
    </row>
    <row r="25" spans="1:19" x14ac:dyDescent="0.2">
      <c r="A25" s="2"/>
      <c r="B25" s="19"/>
      <c r="C25" s="19"/>
      <c r="D25" s="19"/>
      <c r="E25" s="19"/>
      <c r="F25" s="19"/>
      <c r="G25" s="19"/>
      <c r="H25" s="19"/>
      <c r="I25" s="19"/>
      <c r="J25" s="20"/>
      <c r="L25" s="480" t="s">
        <v>284</v>
      </c>
      <c r="M25" s="480"/>
      <c r="N25" s="480"/>
      <c r="O25" s="480"/>
      <c r="P25" s="480"/>
      <c r="Q25" s="480"/>
      <c r="R25" s="480"/>
      <c r="S25" s="480"/>
    </row>
    <row r="26" spans="1:19" x14ac:dyDescent="0.2">
      <c r="A26" s="2"/>
      <c r="B26" s="124" t="s">
        <v>272</v>
      </c>
      <c r="C26" s="19"/>
      <c r="D26" s="19"/>
      <c r="E26" s="161">
        <v>5230</v>
      </c>
      <c r="F26" s="19"/>
      <c r="G26" s="19"/>
      <c r="H26" s="19"/>
      <c r="I26" s="19"/>
      <c r="J26" s="20"/>
      <c r="L26" s="480"/>
      <c r="M26" s="480"/>
      <c r="N26" s="480"/>
      <c r="O26" s="480"/>
      <c r="P26" s="480"/>
      <c r="Q26" s="480"/>
      <c r="R26" s="480"/>
      <c r="S26" s="480"/>
    </row>
    <row r="27" spans="1:19" x14ac:dyDescent="0.2">
      <c r="A27" s="2"/>
      <c r="B27" s="124" t="s">
        <v>273</v>
      </c>
      <c r="C27" s="19"/>
      <c r="D27" s="19"/>
      <c r="E27" s="31">
        <v>0.83399999999999996</v>
      </c>
      <c r="F27" s="19"/>
      <c r="G27" s="19"/>
      <c r="H27" s="19"/>
      <c r="I27" s="19"/>
      <c r="J27" s="20"/>
      <c r="L27" s="480"/>
      <c r="M27" s="480"/>
      <c r="N27" s="480"/>
      <c r="O27" s="480"/>
      <c r="P27" s="480"/>
      <c r="Q27" s="480"/>
      <c r="R27" s="480"/>
      <c r="S27" s="480"/>
    </row>
    <row r="28" spans="1:19" x14ac:dyDescent="0.2">
      <c r="A28" s="2"/>
      <c r="B28" s="19"/>
      <c r="C28" s="19"/>
      <c r="D28" s="19"/>
      <c r="E28" s="19"/>
      <c r="F28" s="19"/>
      <c r="G28" s="19"/>
      <c r="H28" s="19"/>
      <c r="I28" s="19"/>
      <c r="J28" s="20"/>
    </row>
    <row r="29" spans="1:19" x14ac:dyDescent="0.2">
      <c r="A29" s="2"/>
      <c r="B29" s="19"/>
      <c r="C29" s="19"/>
      <c r="D29" s="19"/>
      <c r="E29" s="19"/>
      <c r="F29" s="19"/>
      <c r="G29" s="19"/>
      <c r="H29" s="19"/>
      <c r="I29" s="19"/>
      <c r="J29" s="20"/>
    </row>
    <row r="30" spans="1:19" ht="19" x14ac:dyDescent="0.25">
      <c r="A30" s="25" t="s">
        <v>0</v>
      </c>
      <c r="B30" s="124" t="s">
        <v>274</v>
      </c>
      <c r="C30" s="19"/>
      <c r="D30" s="19"/>
      <c r="E30" s="19"/>
      <c r="F30" s="19"/>
      <c r="G30" s="19"/>
      <c r="H30" s="19"/>
      <c r="I30" s="19"/>
      <c r="J30" s="20"/>
      <c r="L30" s="3" t="s">
        <v>107</v>
      </c>
    </row>
    <row r="31" spans="1:19" x14ac:dyDescent="0.2">
      <c r="A31" s="2"/>
      <c r="B31" s="124" t="s">
        <v>275</v>
      </c>
      <c r="C31" s="19"/>
      <c r="D31" s="19"/>
      <c r="E31" s="19"/>
      <c r="F31" s="19"/>
      <c r="G31" s="19"/>
      <c r="H31" s="19"/>
      <c r="I31" s="19"/>
      <c r="J31" s="20"/>
      <c r="L31" s="33" t="s">
        <v>108</v>
      </c>
    </row>
    <row r="32" spans="1:19" x14ac:dyDescent="0.2">
      <c r="A32" s="2"/>
      <c r="B32" s="19"/>
      <c r="C32" s="19"/>
      <c r="D32" s="19"/>
      <c r="E32" s="19"/>
      <c r="F32" s="19"/>
      <c r="G32" s="19"/>
      <c r="H32" s="19"/>
      <c r="I32" s="19"/>
      <c r="J32" s="20"/>
    </row>
    <row r="33" spans="1:12" x14ac:dyDescent="0.2">
      <c r="A33" s="25" t="s">
        <v>1</v>
      </c>
      <c r="B33" s="19" t="s">
        <v>48</v>
      </c>
      <c r="C33" s="19"/>
      <c r="D33" s="19"/>
      <c r="E33" s="19"/>
      <c r="F33" s="19"/>
      <c r="G33" s="19"/>
      <c r="H33" s="19"/>
      <c r="I33" s="19"/>
      <c r="J33" s="20"/>
    </row>
    <row r="34" spans="1:12" ht="17" thickBot="1" x14ac:dyDescent="0.25">
      <c r="A34" s="2"/>
      <c r="B34" s="19"/>
      <c r="C34" s="19"/>
      <c r="D34" s="19"/>
      <c r="E34" s="19"/>
      <c r="F34" s="19"/>
      <c r="G34" s="19"/>
      <c r="H34" s="19"/>
      <c r="I34" s="19"/>
      <c r="J34" s="20"/>
    </row>
    <row r="35" spans="1:12" ht="17" thickBot="1" x14ac:dyDescent="0.25">
      <c r="A35" s="483" t="s">
        <v>88</v>
      </c>
      <c r="B35" s="484"/>
      <c r="C35" s="484"/>
      <c r="D35" s="484"/>
      <c r="E35" s="484"/>
      <c r="F35" s="484"/>
      <c r="G35" s="484"/>
      <c r="H35" s="484"/>
      <c r="I35" s="484"/>
      <c r="J35" s="485"/>
    </row>
    <row r="37" spans="1:12" ht="19" x14ac:dyDescent="0.25">
      <c r="A37" s="3"/>
    </row>
    <row r="40" spans="1:12" x14ac:dyDescent="0.2">
      <c r="L40" s="5"/>
    </row>
    <row r="41" spans="1:12" x14ac:dyDescent="0.2">
      <c r="L41" s="5"/>
    </row>
    <row r="42" spans="1:12" x14ac:dyDescent="0.2">
      <c r="L42" s="5"/>
    </row>
    <row r="43" spans="1:12" x14ac:dyDescent="0.2">
      <c r="L43" s="5"/>
    </row>
    <row r="44" spans="1:12" x14ac:dyDescent="0.2">
      <c r="L44" s="5"/>
    </row>
    <row r="45" spans="1:12" x14ac:dyDescent="0.2">
      <c r="L45" s="5"/>
    </row>
    <row r="46" spans="1:12" x14ac:dyDescent="0.2">
      <c r="L46" s="5"/>
    </row>
    <row r="58" spans="1:14" x14ac:dyDescent="0.2">
      <c r="A58" s="4"/>
      <c r="C58" s="21"/>
    </row>
    <row r="59" spans="1:14" x14ac:dyDescent="0.2">
      <c r="M59" s="21"/>
    </row>
    <row r="60" spans="1:14" x14ac:dyDescent="0.2">
      <c r="L60" s="5"/>
      <c r="M60" s="5"/>
      <c r="N60" s="5"/>
    </row>
    <row r="61" spans="1:14" x14ac:dyDescent="0.2">
      <c r="L61" s="5"/>
      <c r="M61" s="5"/>
      <c r="N61" s="5"/>
    </row>
    <row r="62" spans="1:14" x14ac:dyDescent="0.2">
      <c r="L62" s="5"/>
      <c r="M62" s="5"/>
      <c r="N62" s="5"/>
    </row>
    <row r="63" spans="1:14" x14ac:dyDescent="0.2">
      <c r="L63" s="5"/>
      <c r="M63" s="5"/>
      <c r="N63" s="5"/>
    </row>
    <row r="64" spans="1: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21"/>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21"/>
    </row>
    <row r="80" spans="12:14" x14ac:dyDescent="0.2">
      <c r="L80" s="5"/>
      <c r="M80" s="5"/>
      <c r="N80" s="5"/>
    </row>
    <row r="81" spans="11:65" x14ac:dyDescent="0.2">
      <c r="L81" s="5"/>
      <c r="M81" s="5"/>
      <c r="N81" s="5"/>
    </row>
    <row r="82" spans="11:65" x14ac:dyDescent="0.2">
      <c r="L82" s="5"/>
      <c r="M82" s="5"/>
      <c r="N82" s="5"/>
    </row>
    <row r="83" spans="11:65" x14ac:dyDescent="0.2">
      <c r="L83" s="5"/>
      <c r="M83" s="5"/>
      <c r="N83" s="5"/>
    </row>
    <row r="84" spans="11:65" x14ac:dyDescent="0.2">
      <c r="L84" s="5"/>
      <c r="M84" s="5"/>
      <c r="N84" s="5"/>
    </row>
    <row r="85" spans="11:65" x14ac:dyDescent="0.2">
      <c r="L85" s="5"/>
      <c r="M85" s="5"/>
      <c r="N85" s="5"/>
    </row>
    <row r="86" spans="11:65" x14ac:dyDescent="0.2">
      <c r="L86" s="5"/>
      <c r="M86" s="5"/>
      <c r="N86" s="5"/>
    </row>
    <row r="87" spans="11:65" x14ac:dyDescent="0.2">
      <c r="L87" s="5"/>
      <c r="M87" s="5"/>
      <c r="N87" s="5"/>
    </row>
    <row r="88" spans="11:65" x14ac:dyDescent="0.2">
      <c r="L88" s="5"/>
      <c r="M88" s="5"/>
      <c r="N88" s="5"/>
    </row>
    <row r="89" spans="11:65" x14ac:dyDescent="0.2">
      <c r="M89" s="21"/>
    </row>
    <row r="90" spans="11:65" x14ac:dyDescent="0.2">
      <c r="L90" s="5"/>
      <c r="M90" s="5"/>
      <c r="N90" s="5"/>
    </row>
    <row r="91" spans="11:65" x14ac:dyDescent="0.2">
      <c r="L91" s="5"/>
      <c r="M91" s="5"/>
      <c r="N91" s="5"/>
    </row>
    <row r="92" spans="11:65" x14ac:dyDescent="0.2">
      <c r="L92" s="5"/>
      <c r="M92" s="5"/>
      <c r="N92" s="5"/>
    </row>
    <row r="93" spans="11:65" x14ac:dyDescent="0.2">
      <c r="L93" s="5"/>
      <c r="M93" s="5"/>
      <c r="N93" s="5"/>
    </row>
    <row r="94" spans="11:65" x14ac:dyDescent="0.2">
      <c r="L94" s="5"/>
      <c r="M94" s="5"/>
      <c r="N94" s="5"/>
      <c r="U94" s="5"/>
    </row>
    <row r="95" spans="11:65" x14ac:dyDescent="0.2">
      <c r="L95" s="5"/>
      <c r="M95" s="5"/>
      <c r="N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1:65" x14ac:dyDescent="0.2">
      <c r="K96" s="5"/>
      <c r="L96" s="5"/>
      <c r="M96" s="5"/>
      <c r="N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K97" s="5"/>
      <c r="L97" s="5"/>
      <c r="M97" s="5"/>
      <c r="N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K98" s="5"/>
      <c r="L98" s="5"/>
      <c r="M98" s="5"/>
      <c r="N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K99" s="5"/>
      <c r="M99" s="21"/>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row>
    <row r="198" spans="1:65" x14ac:dyDescent="0.2">
      <c r="A198" s="5"/>
      <c r="B198" s="5"/>
      <c r="C198" s="5"/>
      <c r="D198" s="5"/>
      <c r="E198" s="5"/>
      <c r="F198" s="5"/>
      <c r="G198" s="5"/>
      <c r="H198" s="5"/>
      <c r="I198" s="5"/>
      <c r="J198" s="5"/>
      <c r="L198" s="5"/>
      <c r="M198" s="5"/>
      <c r="N198" s="5"/>
      <c r="O198" s="5"/>
      <c r="P198" s="5"/>
      <c r="Q198" s="5"/>
      <c r="R198" s="5"/>
      <c r="S198" s="5"/>
      <c r="T198" s="5"/>
    </row>
    <row r="199" spans="1:65" x14ac:dyDescent="0.2">
      <c r="A199" s="5"/>
      <c r="B199" s="5"/>
      <c r="C199" s="5"/>
      <c r="D199" s="5"/>
      <c r="E199" s="5"/>
      <c r="F199" s="5"/>
      <c r="G199" s="5"/>
      <c r="H199" s="5"/>
      <c r="I199" s="5"/>
      <c r="J199" s="5"/>
      <c r="L199" s="5"/>
      <c r="M199" s="5"/>
      <c r="N199" s="5"/>
      <c r="O199" s="5"/>
      <c r="P199" s="5"/>
      <c r="Q199" s="5"/>
      <c r="R199" s="5"/>
      <c r="S199" s="5"/>
      <c r="T199" s="5"/>
    </row>
    <row r="200" spans="1:65" x14ac:dyDescent="0.2">
      <c r="A200" s="5"/>
      <c r="B200" s="5"/>
      <c r="C200" s="5"/>
      <c r="D200" s="5"/>
      <c r="E200" s="5"/>
      <c r="F200" s="5"/>
      <c r="G200" s="5"/>
      <c r="H200" s="5"/>
      <c r="I200" s="5"/>
      <c r="J200" s="5"/>
      <c r="L200" s="5"/>
      <c r="M200" s="5"/>
      <c r="N200" s="5"/>
      <c r="O200" s="5"/>
      <c r="P200" s="5"/>
      <c r="Q200" s="5"/>
      <c r="R200" s="5"/>
      <c r="S200" s="5"/>
      <c r="T200" s="5"/>
    </row>
    <row r="201" spans="1:65" x14ac:dyDescent="0.2">
      <c r="A201" s="5"/>
      <c r="B201" s="5"/>
      <c r="C201" s="5"/>
      <c r="D201" s="5"/>
      <c r="E201" s="5"/>
      <c r="F201" s="5"/>
      <c r="G201" s="5"/>
      <c r="H201" s="5"/>
      <c r="I201" s="5"/>
      <c r="J201" s="5"/>
      <c r="L201" s="5"/>
      <c r="M201" s="5"/>
      <c r="N201" s="5"/>
      <c r="O201" s="5"/>
      <c r="P201" s="5"/>
      <c r="Q201" s="5"/>
      <c r="R201" s="5"/>
      <c r="S201" s="5"/>
      <c r="T201" s="5"/>
    </row>
  </sheetData>
  <mergeCells count="2">
    <mergeCell ref="A35:J35"/>
    <mergeCell ref="L25:S2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212"/>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13" width="10.83203125" style="18" hidden="1" customWidth="1" outlineLevel="1"/>
    <col min="14" max="14" width="12.33203125" style="18" hidden="1" customWidth="1" outlineLevel="1"/>
    <col min="15" max="15" width="12.5" style="18" hidden="1" customWidth="1" outlineLevel="1"/>
    <col min="16" max="20" width="10.83203125" style="18" hidden="1" customWidth="1" outlineLevel="1"/>
    <col min="21" max="21" width="10.83203125" style="18" collapsed="1"/>
    <col min="22" max="16384" width="10.83203125" style="18"/>
  </cols>
  <sheetData>
    <row r="1" spans="1:15" ht="19" x14ac:dyDescent="0.25">
      <c r="A1" s="1" t="s">
        <v>100</v>
      </c>
      <c r="B1" s="8"/>
      <c r="C1" s="15"/>
      <c r="D1" s="15"/>
      <c r="E1" s="15"/>
      <c r="F1" s="19"/>
      <c r="G1" s="19"/>
      <c r="H1" s="19"/>
      <c r="I1" s="19"/>
      <c r="J1" s="20"/>
      <c r="K1" s="3" t="s">
        <v>87</v>
      </c>
    </row>
    <row r="2" spans="1:15" x14ac:dyDescent="0.2">
      <c r="A2" s="2"/>
      <c r="B2" s="19"/>
      <c r="C2" s="19"/>
      <c r="D2" s="19"/>
      <c r="E2" s="19"/>
      <c r="F2" s="19"/>
      <c r="G2" s="19"/>
      <c r="H2" s="19"/>
      <c r="I2" s="19"/>
      <c r="J2" s="20"/>
      <c r="L2" s="9" t="s">
        <v>3</v>
      </c>
      <c r="N2" s="21"/>
    </row>
    <row r="3" spans="1:15" x14ac:dyDescent="0.2">
      <c r="A3" s="2"/>
      <c r="B3" s="19" t="s">
        <v>49</v>
      </c>
      <c r="C3" s="19"/>
      <c r="D3" s="19"/>
      <c r="E3" s="19"/>
      <c r="F3" s="19"/>
      <c r="G3" s="19"/>
      <c r="H3" s="19"/>
      <c r="I3" s="19"/>
      <c r="J3" s="20"/>
      <c r="L3" s="18" t="s">
        <v>27</v>
      </c>
      <c r="N3" s="28">
        <f>136/SQRT(10)</f>
        <v>43.006976178289953</v>
      </c>
    </row>
    <row r="4" spans="1:15" x14ac:dyDescent="0.2">
      <c r="A4" s="2"/>
      <c r="B4" s="19" t="s">
        <v>50</v>
      </c>
      <c r="C4" s="19"/>
      <c r="D4" s="19"/>
      <c r="E4" s="19"/>
      <c r="F4" s="19"/>
      <c r="G4" s="19"/>
      <c r="H4" s="19"/>
      <c r="I4" s="19"/>
      <c r="J4" s="20"/>
    </row>
    <row r="5" spans="1:15" x14ac:dyDescent="0.2">
      <c r="A5" s="2"/>
      <c r="B5" s="19" t="s">
        <v>51</v>
      </c>
      <c r="C5" s="19"/>
      <c r="D5" s="19"/>
      <c r="E5" s="19"/>
      <c r="F5" s="19"/>
      <c r="G5" s="19"/>
      <c r="H5" s="19"/>
      <c r="I5" s="19"/>
      <c r="J5" s="20"/>
      <c r="L5" s="18" t="s">
        <v>28</v>
      </c>
    </row>
    <row r="6" spans="1:15" x14ac:dyDescent="0.2">
      <c r="A6" s="2"/>
      <c r="B6" s="19"/>
      <c r="C6" s="19"/>
      <c r="D6" s="19"/>
      <c r="E6" s="19"/>
      <c r="F6" s="19"/>
      <c r="G6" s="19"/>
      <c r="H6" s="19"/>
      <c r="I6" s="19"/>
      <c r="J6" s="20"/>
    </row>
    <row r="7" spans="1:15" x14ac:dyDescent="0.2">
      <c r="A7" s="2"/>
      <c r="B7" s="19" t="s">
        <v>8</v>
      </c>
      <c r="C7" s="19"/>
      <c r="D7" s="19"/>
      <c r="E7" s="19"/>
      <c r="F7" s="19"/>
      <c r="G7" s="19"/>
      <c r="H7" s="19"/>
      <c r="I7" s="19"/>
      <c r="J7" s="20"/>
      <c r="L7" s="18" t="s">
        <v>29</v>
      </c>
    </row>
    <row r="8" spans="1:15" x14ac:dyDescent="0.2">
      <c r="A8" s="2"/>
      <c r="B8" s="19"/>
      <c r="C8" s="19"/>
      <c r="D8" s="19"/>
      <c r="E8" s="19"/>
      <c r="F8" s="19"/>
      <c r="G8" s="19"/>
      <c r="H8" s="19"/>
      <c r="I8" s="19"/>
      <c r="J8" s="20"/>
    </row>
    <row r="9" spans="1:15" ht="33" customHeight="1" x14ac:dyDescent="0.25">
      <c r="A9" s="2"/>
      <c r="B9" s="19"/>
      <c r="C9" s="162" t="s">
        <v>52</v>
      </c>
      <c r="D9" s="163" t="s">
        <v>53</v>
      </c>
      <c r="E9" s="19"/>
      <c r="F9" s="19"/>
      <c r="G9" s="19"/>
      <c r="H9" s="19"/>
      <c r="I9" s="19"/>
      <c r="J9" s="20"/>
      <c r="L9" s="32" t="s">
        <v>30</v>
      </c>
      <c r="M9" s="14" t="s">
        <v>31</v>
      </c>
      <c r="N9" s="32" t="s">
        <v>32</v>
      </c>
      <c r="O9" s="14" t="s">
        <v>33</v>
      </c>
    </row>
    <row r="10" spans="1:15" x14ac:dyDescent="0.2">
      <c r="A10" s="2"/>
      <c r="B10" s="19"/>
      <c r="C10" s="134">
        <v>1</v>
      </c>
      <c r="D10" s="12">
        <v>78.7</v>
      </c>
      <c r="E10" s="19"/>
      <c r="F10" s="19"/>
      <c r="G10" s="19"/>
      <c r="H10" s="19"/>
      <c r="I10" s="19"/>
      <c r="J10" s="20"/>
      <c r="L10" s="10">
        <v>1</v>
      </c>
      <c r="M10" s="6" cm="1">
        <f t="array" ref="M10:M19">_xlfn._xlws.SORT(D10:D19)</f>
        <v>8.3000000000000007</v>
      </c>
      <c r="N10" s="10">
        <f>100*L10/10</f>
        <v>10</v>
      </c>
      <c r="O10" s="6">
        <f>ABS(M10-N10)</f>
        <v>1.6999999999999993</v>
      </c>
    </row>
    <row r="11" spans="1:15" x14ac:dyDescent="0.2">
      <c r="A11" s="2"/>
      <c r="B11" s="19"/>
      <c r="C11" s="134">
        <v>2</v>
      </c>
      <c r="D11" s="12">
        <v>43.9</v>
      </c>
      <c r="E11" s="19"/>
      <c r="F11" s="19"/>
      <c r="G11" s="19"/>
      <c r="H11" s="19"/>
      <c r="I11" s="19"/>
      <c r="J11" s="20"/>
      <c r="L11" s="10">
        <v>2</v>
      </c>
      <c r="M11" s="6">
        <v>13.4</v>
      </c>
      <c r="N11" s="10">
        <f t="shared" ref="N11:N19" si="0">100*L11/10</f>
        <v>20</v>
      </c>
      <c r="O11" s="6">
        <f t="shared" ref="O11:O19" si="1">ABS(M11-N11)</f>
        <v>6.6</v>
      </c>
    </row>
    <row r="12" spans="1:15" x14ac:dyDescent="0.2">
      <c r="A12" s="2"/>
      <c r="B12" s="19"/>
      <c r="C12" s="134">
        <v>3</v>
      </c>
      <c r="D12" s="12">
        <v>59.9</v>
      </c>
      <c r="E12" s="19"/>
      <c r="F12" s="19"/>
      <c r="G12" s="19"/>
      <c r="H12" s="19"/>
      <c r="I12" s="19"/>
      <c r="J12" s="20"/>
      <c r="L12" s="10">
        <v>3</v>
      </c>
      <c r="M12" s="6">
        <v>13.8</v>
      </c>
      <c r="N12" s="10">
        <f t="shared" si="0"/>
        <v>30</v>
      </c>
      <c r="O12" s="6">
        <f t="shared" si="1"/>
        <v>16.2</v>
      </c>
    </row>
    <row r="13" spans="1:15" x14ac:dyDescent="0.2">
      <c r="A13" s="2"/>
      <c r="B13" s="19"/>
      <c r="C13" s="134">
        <v>4</v>
      </c>
      <c r="D13" s="12">
        <v>26.7</v>
      </c>
      <c r="E13" s="19"/>
      <c r="F13" s="19"/>
      <c r="G13" s="19"/>
      <c r="H13" s="19"/>
      <c r="I13" s="19"/>
      <c r="J13" s="20"/>
      <c r="L13" s="10">
        <v>4</v>
      </c>
      <c r="M13" s="6">
        <v>26.7</v>
      </c>
      <c r="N13" s="10">
        <f t="shared" si="0"/>
        <v>40</v>
      </c>
      <c r="O13" s="6">
        <f t="shared" si="1"/>
        <v>13.3</v>
      </c>
    </row>
    <row r="14" spans="1:15" x14ac:dyDescent="0.2">
      <c r="A14" s="2"/>
      <c r="B14" s="19"/>
      <c r="C14" s="134">
        <v>5</v>
      </c>
      <c r="D14" s="12">
        <v>40.9</v>
      </c>
      <c r="E14" s="19"/>
      <c r="F14" s="19"/>
      <c r="G14" s="19"/>
      <c r="H14" s="19"/>
      <c r="I14" s="19"/>
      <c r="J14" s="20"/>
      <c r="L14" s="10">
        <v>5</v>
      </c>
      <c r="M14" s="6">
        <v>34.799999999999997</v>
      </c>
      <c r="N14" s="10">
        <f t="shared" si="0"/>
        <v>50</v>
      </c>
      <c r="O14" s="6">
        <f t="shared" si="1"/>
        <v>15.200000000000003</v>
      </c>
    </row>
    <row r="15" spans="1:15" x14ac:dyDescent="0.2">
      <c r="A15" s="2"/>
      <c r="B15" s="19"/>
      <c r="C15" s="134">
        <v>6</v>
      </c>
      <c r="D15" s="12">
        <v>8.3000000000000007</v>
      </c>
      <c r="E15" s="19"/>
      <c r="F15" s="19"/>
      <c r="G15" s="19"/>
      <c r="H15" s="19"/>
      <c r="I15" s="19"/>
      <c r="J15" s="20"/>
      <c r="L15" s="10">
        <v>6</v>
      </c>
      <c r="M15" s="6">
        <v>40.9</v>
      </c>
      <c r="N15" s="10">
        <f t="shared" si="0"/>
        <v>60</v>
      </c>
      <c r="O15" s="6">
        <f t="shared" si="1"/>
        <v>19.100000000000001</v>
      </c>
    </row>
    <row r="16" spans="1:15" x14ac:dyDescent="0.2">
      <c r="A16" s="2"/>
      <c r="B16" s="19"/>
      <c r="C16" s="134">
        <v>7</v>
      </c>
      <c r="D16" s="12">
        <v>13.4</v>
      </c>
      <c r="E16" s="19"/>
      <c r="F16" s="19"/>
      <c r="G16" s="19"/>
      <c r="H16" s="19"/>
      <c r="I16" s="19"/>
      <c r="J16" s="20"/>
      <c r="L16" s="10">
        <v>7</v>
      </c>
      <c r="M16" s="6">
        <v>43.9</v>
      </c>
      <c r="N16" s="10">
        <f t="shared" si="0"/>
        <v>70</v>
      </c>
      <c r="O16" s="6">
        <f t="shared" si="1"/>
        <v>26.1</v>
      </c>
    </row>
    <row r="17" spans="1:21" x14ac:dyDescent="0.2">
      <c r="A17" s="2"/>
      <c r="B17" s="19"/>
      <c r="C17" s="134">
        <v>8</v>
      </c>
      <c r="D17" s="12">
        <v>93.2</v>
      </c>
      <c r="E17" s="19"/>
      <c r="F17" s="19"/>
      <c r="G17" s="19"/>
      <c r="H17" s="19"/>
      <c r="I17" s="19"/>
      <c r="J17" s="20"/>
      <c r="L17" s="10">
        <v>8</v>
      </c>
      <c r="M17" s="6">
        <v>59.9</v>
      </c>
      <c r="N17" s="10">
        <f t="shared" si="0"/>
        <v>80</v>
      </c>
      <c r="O17" s="6">
        <f t="shared" si="1"/>
        <v>20.100000000000001</v>
      </c>
    </row>
    <row r="18" spans="1:21" x14ac:dyDescent="0.2">
      <c r="A18" s="2"/>
      <c r="B18" s="19"/>
      <c r="C18" s="134">
        <v>9</v>
      </c>
      <c r="D18" s="12">
        <v>13.8</v>
      </c>
      <c r="E18" s="19"/>
      <c r="F18" s="19"/>
      <c r="G18" s="19"/>
      <c r="H18" s="19"/>
      <c r="I18" s="19"/>
      <c r="J18" s="20"/>
      <c r="L18" s="10">
        <v>9</v>
      </c>
      <c r="M18" s="6">
        <v>78.7</v>
      </c>
      <c r="N18" s="10">
        <f t="shared" si="0"/>
        <v>90</v>
      </c>
      <c r="O18" s="6">
        <f t="shared" si="1"/>
        <v>11.299999999999997</v>
      </c>
    </row>
    <row r="19" spans="1:21" x14ac:dyDescent="0.2">
      <c r="A19" s="2"/>
      <c r="B19" s="19"/>
      <c r="C19" s="133">
        <v>10</v>
      </c>
      <c r="D19" s="13">
        <v>34.799999999999997</v>
      </c>
      <c r="E19" s="19"/>
      <c r="F19" s="19"/>
      <c r="G19" s="19"/>
      <c r="H19" s="19"/>
      <c r="I19" s="19"/>
      <c r="J19" s="20"/>
      <c r="L19" s="10">
        <v>10</v>
      </c>
      <c r="M19" s="6">
        <v>93.2</v>
      </c>
      <c r="N19" s="10">
        <f t="shared" si="0"/>
        <v>100</v>
      </c>
      <c r="O19" s="6">
        <f t="shared" si="1"/>
        <v>6.7999999999999972</v>
      </c>
    </row>
    <row r="20" spans="1:21" x14ac:dyDescent="0.2">
      <c r="A20" s="2"/>
      <c r="B20" s="19"/>
      <c r="C20" s="19"/>
      <c r="D20" s="19"/>
      <c r="E20" s="19"/>
      <c r="F20" s="19"/>
      <c r="G20" s="19"/>
      <c r="H20" s="19"/>
      <c r="I20" s="19"/>
      <c r="J20" s="20"/>
      <c r="M20" s="21"/>
    </row>
    <row r="21" spans="1:21" ht="17" thickBot="1" x14ac:dyDescent="0.25">
      <c r="A21" s="2"/>
      <c r="B21" s="19"/>
      <c r="C21" s="19"/>
      <c r="D21" s="19"/>
      <c r="E21" s="19"/>
      <c r="F21" s="19"/>
      <c r="G21" s="19"/>
      <c r="H21" s="19"/>
      <c r="I21" s="19"/>
      <c r="J21" s="20"/>
      <c r="L21" s="18" t="s">
        <v>34</v>
      </c>
    </row>
    <row r="22" spans="1:21" ht="17" thickBot="1" x14ac:dyDescent="0.25">
      <c r="A22" s="19" t="s">
        <v>0</v>
      </c>
      <c r="B22" s="19" t="s">
        <v>54</v>
      </c>
      <c r="C22" s="19"/>
      <c r="D22" s="19"/>
      <c r="E22" s="19"/>
      <c r="F22" s="19"/>
      <c r="G22" s="19"/>
      <c r="H22" s="19"/>
      <c r="I22" s="19"/>
      <c r="J22" s="20"/>
      <c r="L22" s="36" t="s">
        <v>35</v>
      </c>
      <c r="M22" s="37">
        <f>MAX(O10:O19)</f>
        <v>26.1</v>
      </c>
      <c r="N22" s="18" t="s">
        <v>36</v>
      </c>
    </row>
    <row r="23" spans="1:21" x14ac:dyDescent="0.2">
      <c r="A23" s="2"/>
      <c r="B23" s="19"/>
      <c r="C23" s="19"/>
      <c r="D23" s="19"/>
      <c r="E23" s="19"/>
      <c r="F23" s="19"/>
      <c r="G23" s="19"/>
      <c r="H23" s="19"/>
      <c r="I23" s="19"/>
      <c r="J23" s="20"/>
    </row>
    <row r="24" spans="1:21" x14ac:dyDescent="0.2">
      <c r="A24" s="19" t="s">
        <v>1</v>
      </c>
      <c r="B24" s="124" t="s">
        <v>314</v>
      </c>
      <c r="C24" s="19"/>
      <c r="D24" s="19"/>
      <c r="E24" s="19"/>
      <c r="F24" s="19"/>
      <c r="G24" s="19"/>
      <c r="H24" s="19"/>
      <c r="I24" s="19"/>
      <c r="J24" s="20"/>
      <c r="L24" s="481" t="s">
        <v>56</v>
      </c>
      <c r="M24" s="481"/>
      <c r="N24" s="481"/>
      <c r="O24" s="481"/>
      <c r="P24" s="481"/>
      <c r="Q24" s="481"/>
      <c r="R24" s="481"/>
      <c r="S24" s="481"/>
    </row>
    <row r="25" spans="1:21" x14ac:dyDescent="0.2">
      <c r="A25" s="2"/>
      <c r="B25" s="124" t="s">
        <v>313</v>
      </c>
      <c r="C25" s="19"/>
      <c r="D25" s="19"/>
      <c r="E25" s="19"/>
      <c r="F25" s="19"/>
      <c r="G25" s="19"/>
      <c r="H25" s="19"/>
      <c r="I25" s="19"/>
      <c r="J25" s="20"/>
      <c r="L25" s="481"/>
      <c r="M25" s="481"/>
      <c r="N25" s="481"/>
      <c r="O25" s="481"/>
      <c r="P25" s="481"/>
      <c r="Q25" s="481"/>
      <c r="R25" s="481"/>
      <c r="S25" s="481"/>
    </row>
    <row r="26" spans="1:21" x14ac:dyDescent="0.2">
      <c r="A26" s="2"/>
      <c r="B26" s="19"/>
      <c r="C26" s="19"/>
      <c r="D26" s="19"/>
      <c r="E26" s="19"/>
      <c r="F26" s="19"/>
      <c r="G26" s="19"/>
      <c r="H26" s="19"/>
      <c r="I26" s="19"/>
      <c r="J26" s="20"/>
      <c r="L26" s="26"/>
      <c r="M26" s="26"/>
      <c r="N26" s="26"/>
      <c r="O26" s="26"/>
      <c r="P26" s="26"/>
      <c r="Q26" s="26"/>
      <c r="R26" s="26"/>
      <c r="S26" s="26"/>
    </row>
    <row r="27" spans="1:21" ht="16" customHeight="1" thickBot="1" x14ac:dyDescent="0.25">
      <c r="A27" s="2"/>
      <c r="B27" s="19"/>
      <c r="C27" s="19"/>
      <c r="D27" s="19"/>
      <c r="E27" s="19"/>
      <c r="F27" s="19"/>
      <c r="G27" s="19"/>
      <c r="H27" s="19"/>
      <c r="I27" s="19"/>
      <c r="J27" s="20"/>
      <c r="L27" s="9" t="s">
        <v>4</v>
      </c>
      <c r="N27" s="21"/>
      <c r="U27" s="27"/>
    </row>
    <row r="28" spans="1:21" ht="16" customHeight="1" thickBot="1" x14ac:dyDescent="0.25">
      <c r="A28" s="483" t="s">
        <v>88</v>
      </c>
      <c r="B28" s="484"/>
      <c r="C28" s="484"/>
      <c r="D28" s="484"/>
      <c r="E28" s="484"/>
      <c r="F28" s="484"/>
      <c r="G28" s="484"/>
      <c r="H28" s="484"/>
      <c r="I28" s="484"/>
      <c r="J28" s="485"/>
      <c r="L28" s="481" t="s">
        <v>55</v>
      </c>
      <c r="M28" s="481"/>
      <c r="N28" s="481"/>
      <c r="O28" s="481"/>
      <c r="P28" s="481"/>
      <c r="Q28" s="481"/>
      <c r="R28" s="481"/>
      <c r="S28" s="481"/>
      <c r="T28" s="27"/>
    </row>
    <row r="29" spans="1:21" x14ac:dyDescent="0.2">
      <c r="L29" s="481"/>
      <c r="M29" s="481"/>
      <c r="N29" s="481"/>
      <c r="O29" s="481"/>
      <c r="P29" s="481"/>
      <c r="Q29" s="481"/>
      <c r="R29" s="481"/>
      <c r="S29" s="481"/>
      <c r="T29" s="27"/>
    </row>
    <row r="30" spans="1:21" ht="19" x14ac:dyDescent="0.25">
      <c r="A30" s="3"/>
      <c r="L30" s="481"/>
      <c r="M30" s="481"/>
      <c r="N30" s="481"/>
      <c r="O30" s="481"/>
      <c r="P30" s="481"/>
      <c r="Q30" s="481"/>
      <c r="R30" s="481"/>
      <c r="S30" s="481"/>
      <c r="T30" s="27"/>
    </row>
    <row r="31" spans="1:21" x14ac:dyDescent="0.2">
      <c r="L31" s="481"/>
      <c r="M31" s="481"/>
      <c r="N31" s="481"/>
      <c r="O31" s="481"/>
      <c r="P31" s="481"/>
      <c r="Q31" s="481"/>
      <c r="R31" s="481"/>
      <c r="S31" s="481"/>
      <c r="T31" s="27"/>
    </row>
    <row r="32" spans="1:21" x14ac:dyDescent="0.2">
      <c r="L32" s="481"/>
      <c r="M32" s="481"/>
      <c r="N32" s="481"/>
      <c r="O32" s="481"/>
      <c r="P32" s="481"/>
      <c r="Q32" s="481"/>
      <c r="R32" s="481"/>
      <c r="S32" s="481"/>
    </row>
    <row r="33" spans="12:22" x14ac:dyDescent="0.2">
      <c r="M33" s="27"/>
      <c r="N33" s="27"/>
      <c r="O33" s="27"/>
      <c r="P33" s="27"/>
      <c r="Q33" s="27"/>
      <c r="R33" s="27"/>
      <c r="S33" s="27"/>
      <c r="T33" s="27"/>
      <c r="V33" s="27"/>
    </row>
    <row r="34" spans="12:22" ht="16" customHeight="1" x14ac:dyDescent="0.25">
      <c r="L34" s="3" t="s">
        <v>85</v>
      </c>
      <c r="N34" s="27"/>
      <c r="O34" s="27"/>
      <c r="P34" s="27"/>
      <c r="Q34" s="27"/>
      <c r="R34" s="27"/>
      <c r="S34" s="27"/>
      <c r="T34" s="27"/>
      <c r="U34" s="27"/>
    </row>
    <row r="35" spans="12:22" ht="15" customHeight="1" x14ac:dyDescent="0.2">
      <c r="L35" s="481" t="s">
        <v>86</v>
      </c>
      <c r="M35" s="481"/>
      <c r="N35" s="481"/>
      <c r="O35" s="481"/>
      <c r="P35" s="481"/>
      <c r="Q35" s="481"/>
      <c r="R35" s="481"/>
      <c r="S35" s="481"/>
      <c r="T35" s="27"/>
    </row>
    <row r="36" spans="12:22" ht="15.5" customHeight="1" x14ac:dyDescent="0.2">
      <c r="L36" s="481"/>
      <c r="M36" s="481"/>
      <c r="N36" s="481"/>
      <c r="O36" s="481"/>
      <c r="P36" s="481"/>
      <c r="Q36" s="481"/>
      <c r="R36" s="481"/>
      <c r="S36" s="481"/>
      <c r="T36" s="27"/>
    </row>
    <row r="37" spans="12:22" ht="15.5" customHeight="1" x14ac:dyDescent="0.2">
      <c r="L37" s="481"/>
      <c r="M37" s="481"/>
      <c r="N37" s="481"/>
      <c r="O37" s="481"/>
      <c r="P37" s="481"/>
      <c r="Q37" s="481"/>
      <c r="R37" s="481"/>
      <c r="S37" s="481"/>
      <c r="T37" s="27"/>
    </row>
    <row r="38" spans="12:22" ht="15.5" customHeight="1" x14ac:dyDescent="0.2">
      <c r="L38" s="481"/>
      <c r="M38" s="481"/>
      <c r="N38" s="481"/>
      <c r="O38" s="481"/>
      <c r="P38" s="481"/>
      <c r="Q38" s="481"/>
      <c r="R38" s="481"/>
      <c r="S38" s="481"/>
    </row>
    <row r="39" spans="12:22" x14ac:dyDescent="0.2">
      <c r="M39" s="27"/>
      <c r="N39" s="27"/>
      <c r="O39" s="27"/>
      <c r="P39" s="27"/>
      <c r="Q39" s="27"/>
      <c r="R39" s="27"/>
      <c r="S39" s="27"/>
      <c r="T39" s="27"/>
    </row>
    <row r="40" spans="12:22" ht="19" x14ac:dyDescent="0.25">
      <c r="L40" s="3" t="s">
        <v>107</v>
      </c>
    </row>
    <row r="41" spans="12:22" x14ac:dyDescent="0.2">
      <c r="L41" s="33" t="s">
        <v>106</v>
      </c>
    </row>
    <row r="42" spans="12:22" x14ac:dyDescent="0.2">
      <c r="L42" s="5"/>
    </row>
    <row r="43" spans="12:22" x14ac:dyDescent="0.2">
      <c r="L43" s="5"/>
    </row>
    <row r="44" spans="12:22" x14ac:dyDescent="0.2">
      <c r="L44" s="5"/>
    </row>
    <row r="45" spans="12:22" x14ac:dyDescent="0.2">
      <c r="L45" s="5"/>
    </row>
    <row r="46" spans="12:22" x14ac:dyDescent="0.2">
      <c r="L46" s="5"/>
    </row>
    <row r="47" spans="12:22" x14ac:dyDescent="0.2">
      <c r="L47" s="5"/>
    </row>
    <row r="48" spans="12:22" x14ac:dyDescent="0.2">
      <c r="L48" s="5"/>
    </row>
    <row r="49" spans="12:12" x14ac:dyDescent="0.2">
      <c r="L49" s="5"/>
    </row>
    <row r="50" spans="12:12" x14ac:dyDescent="0.2">
      <c r="L50" s="5"/>
    </row>
    <row r="51" spans="12:12" x14ac:dyDescent="0.2">
      <c r="L51" s="5"/>
    </row>
    <row r="52" spans="12:12" x14ac:dyDescent="0.2">
      <c r="L52" s="5"/>
    </row>
    <row r="53" spans="12:12" x14ac:dyDescent="0.2">
      <c r="L53" s="5"/>
    </row>
    <row r="54" spans="12:12" x14ac:dyDescent="0.2">
      <c r="L54" s="5"/>
    </row>
    <row r="55" spans="12:12" x14ac:dyDescent="0.2">
      <c r="L55" s="5"/>
    </row>
    <row r="56" spans="12:12" x14ac:dyDescent="0.2">
      <c r="L56" s="5"/>
    </row>
    <row r="57" spans="12:12" x14ac:dyDescent="0.2">
      <c r="L57" s="5"/>
    </row>
    <row r="58" spans="12:12" ht="97" customHeight="1" x14ac:dyDescent="0.2"/>
    <row r="62" spans="12:12" ht="51" customHeight="1" x14ac:dyDescent="0.2"/>
    <row r="65" spans="1:14" x14ac:dyDescent="0.2">
      <c r="A65" s="4"/>
    </row>
    <row r="70" spans="1:14" x14ac:dyDescent="0.2">
      <c r="M70" s="21"/>
    </row>
    <row r="71" spans="1:14" x14ac:dyDescent="0.2">
      <c r="L71" s="5"/>
      <c r="M71" s="5"/>
      <c r="N71" s="5"/>
    </row>
    <row r="72" spans="1:14" x14ac:dyDescent="0.2">
      <c r="L72" s="5"/>
      <c r="M72" s="5"/>
      <c r="N72" s="5"/>
    </row>
    <row r="73" spans="1:14" x14ac:dyDescent="0.2">
      <c r="L73" s="5"/>
      <c r="M73" s="5"/>
      <c r="N73" s="5"/>
    </row>
    <row r="74" spans="1:14" x14ac:dyDescent="0.2">
      <c r="L74" s="5"/>
      <c r="M74" s="5"/>
      <c r="N74" s="5"/>
    </row>
    <row r="75" spans="1:14" x14ac:dyDescent="0.2">
      <c r="L75" s="5"/>
      <c r="M75" s="5"/>
      <c r="N75" s="5"/>
    </row>
    <row r="76" spans="1:14" x14ac:dyDescent="0.2">
      <c r="L76" s="5"/>
      <c r="M76" s="5"/>
      <c r="N76" s="5"/>
    </row>
    <row r="77" spans="1:14" x14ac:dyDescent="0.2">
      <c r="L77" s="5"/>
      <c r="M77" s="5"/>
      <c r="N77" s="5"/>
    </row>
    <row r="78" spans="1:14" x14ac:dyDescent="0.2">
      <c r="L78" s="5"/>
      <c r="M78" s="5"/>
      <c r="N78" s="5"/>
    </row>
    <row r="79" spans="1:14" x14ac:dyDescent="0.2">
      <c r="L79" s="5"/>
      <c r="M79" s="5"/>
      <c r="N79" s="5"/>
    </row>
    <row r="80" spans="1:14" x14ac:dyDescent="0.2">
      <c r="M80" s="21"/>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M90" s="21"/>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L99" s="5"/>
      <c r="M99" s="5"/>
      <c r="N99" s="5"/>
    </row>
    <row r="100" spans="1:65" x14ac:dyDescent="0.2">
      <c r="M100" s="21"/>
    </row>
    <row r="101" spans="1:65" x14ac:dyDescent="0.2">
      <c r="L101" s="5"/>
      <c r="M101" s="5"/>
      <c r="N101" s="5"/>
    </row>
    <row r="102" spans="1:65" x14ac:dyDescent="0.2">
      <c r="L102" s="5"/>
      <c r="M102" s="5"/>
      <c r="N102" s="5"/>
    </row>
    <row r="103" spans="1:65" x14ac:dyDescent="0.2">
      <c r="L103" s="5"/>
      <c r="M103" s="5"/>
      <c r="N103" s="5"/>
    </row>
    <row r="104" spans="1:65" x14ac:dyDescent="0.2">
      <c r="L104" s="5"/>
      <c r="M104" s="5"/>
      <c r="N104" s="5"/>
    </row>
    <row r="105" spans="1:65" x14ac:dyDescent="0.2">
      <c r="L105" s="5"/>
      <c r="M105" s="5"/>
      <c r="N105" s="5"/>
    </row>
    <row r="106" spans="1:65" x14ac:dyDescent="0.2">
      <c r="L106" s="5"/>
      <c r="M106" s="5"/>
      <c r="N106" s="5"/>
    </row>
    <row r="107" spans="1:65" x14ac:dyDescent="0.2">
      <c r="A107" s="5"/>
      <c r="B107" s="5"/>
      <c r="C107" s="5"/>
      <c r="D107" s="5"/>
      <c r="E107" s="5"/>
      <c r="F107" s="5"/>
      <c r="G107" s="5"/>
      <c r="H107" s="5"/>
      <c r="I107" s="5"/>
      <c r="J107" s="5"/>
      <c r="L107" s="5"/>
      <c r="M107" s="5"/>
      <c r="N107" s="5"/>
    </row>
    <row r="108" spans="1:65" x14ac:dyDescent="0.2">
      <c r="A108" s="5"/>
      <c r="B108" s="5"/>
      <c r="C108" s="5"/>
      <c r="D108" s="5"/>
      <c r="E108" s="5"/>
      <c r="F108" s="5"/>
      <c r="G108" s="5"/>
      <c r="H108" s="5"/>
      <c r="I108" s="5"/>
      <c r="J108" s="5"/>
      <c r="L108" s="5"/>
      <c r="M108" s="5"/>
      <c r="N108" s="5"/>
    </row>
    <row r="109" spans="1:65" x14ac:dyDescent="0.2">
      <c r="A109" s="5"/>
      <c r="B109" s="5"/>
      <c r="C109" s="5"/>
      <c r="D109" s="5"/>
      <c r="E109" s="5"/>
      <c r="F109" s="5"/>
      <c r="G109" s="5"/>
      <c r="H109" s="5"/>
      <c r="I109" s="5"/>
      <c r="J109" s="5"/>
      <c r="L109" s="5"/>
      <c r="M109" s="5"/>
      <c r="N109" s="5"/>
      <c r="V109" s="5"/>
    </row>
    <row r="110" spans="1:65" x14ac:dyDescent="0.2">
      <c r="A110" s="5"/>
      <c r="B110" s="5"/>
      <c r="C110" s="5"/>
      <c r="D110" s="5"/>
      <c r="E110" s="5"/>
      <c r="F110" s="5"/>
      <c r="G110" s="5"/>
      <c r="H110" s="5"/>
      <c r="I110" s="5"/>
      <c r="J110" s="5"/>
      <c r="M110" s="21"/>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row r="209" spans="11:65" x14ac:dyDescent="0.2">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row>
    <row r="210" spans="11:65" x14ac:dyDescent="0.2">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1:65" x14ac:dyDescent="0.2">
      <c r="K211" s="5"/>
      <c r="L211" s="5"/>
      <c r="M211" s="5"/>
      <c r="N211" s="5"/>
      <c r="O211" s="5"/>
      <c r="P211" s="5"/>
      <c r="Q211" s="5"/>
      <c r="R211" s="5"/>
      <c r="S211" s="5"/>
      <c r="T211" s="5"/>
      <c r="U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row r="212" spans="11:65" x14ac:dyDescent="0.2">
      <c r="K212" s="5"/>
      <c r="L212" s="5"/>
      <c r="M212" s="5"/>
      <c r="N212" s="5"/>
      <c r="O212" s="5"/>
      <c r="P212" s="5"/>
      <c r="Q212" s="5"/>
      <c r="R212" s="5"/>
      <c r="S212" s="5"/>
      <c r="T212" s="5"/>
    </row>
  </sheetData>
  <mergeCells count="4">
    <mergeCell ref="L24:S25"/>
    <mergeCell ref="L28:S32"/>
    <mergeCell ref="L35:S38"/>
    <mergeCell ref="A28:J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M204"/>
  <sheetViews>
    <sheetView zoomScaleNormal="100" workbookViewId="0">
      <selection activeCell="B1" sqref="B1"/>
    </sheetView>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12" width="10.83203125" style="18" hidden="1" customWidth="1" outlineLevel="1"/>
    <col min="13" max="13" width="12.33203125" style="18" hidden="1" customWidth="1" outlineLevel="1"/>
    <col min="14" max="19" width="10.83203125" style="18" hidden="1" customWidth="1" outlineLevel="1"/>
    <col min="20" max="20" width="10.83203125" style="18" collapsed="1"/>
    <col min="21" max="16384" width="10.83203125" style="18"/>
  </cols>
  <sheetData>
    <row r="1" spans="1:14" ht="19" x14ac:dyDescent="0.25">
      <c r="A1" s="1" t="s">
        <v>101</v>
      </c>
      <c r="B1" s="8"/>
      <c r="C1" s="15"/>
      <c r="D1" s="15"/>
      <c r="E1" s="15"/>
      <c r="F1" s="19"/>
      <c r="G1" s="19"/>
      <c r="H1" s="19"/>
      <c r="I1" s="19"/>
      <c r="J1" s="20"/>
      <c r="K1" s="3" t="s">
        <v>87</v>
      </c>
    </row>
    <row r="2" spans="1:14" x14ac:dyDescent="0.2">
      <c r="A2" s="2"/>
      <c r="B2" s="19"/>
      <c r="C2" s="19"/>
      <c r="D2" s="19"/>
      <c r="E2" s="19"/>
      <c r="F2" s="19"/>
      <c r="G2" s="19"/>
      <c r="H2" s="19"/>
      <c r="I2" s="19"/>
      <c r="J2" s="20"/>
      <c r="L2" s="9" t="s">
        <v>3</v>
      </c>
      <c r="N2" s="21"/>
    </row>
    <row r="3" spans="1:14" x14ac:dyDescent="0.2">
      <c r="A3" s="2"/>
      <c r="B3" s="19" t="s">
        <v>57</v>
      </c>
      <c r="C3" s="19"/>
      <c r="D3" s="19"/>
      <c r="E3" s="19"/>
      <c r="F3" s="19"/>
      <c r="G3" s="19"/>
      <c r="H3" s="19"/>
      <c r="I3" s="19"/>
      <c r="J3" s="20"/>
      <c r="L3" s="38" t="s">
        <v>109</v>
      </c>
    </row>
    <row r="4" spans="1:14" x14ac:dyDescent="0.2">
      <c r="A4" s="2"/>
      <c r="B4" s="19" t="s">
        <v>58</v>
      </c>
      <c r="C4" s="19"/>
      <c r="D4" s="19"/>
      <c r="E4" s="19"/>
      <c r="F4" s="19"/>
      <c r="G4" s="19"/>
      <c r="H4" s="19"/>
      <c r="I4" s="19"/>
      <c r="J4" s="20"/>
    </row>
    <row r="5" spans="1:14" x14ac:dyDescent="0.2">
      <c r="A5" s="2"/>
      <c r="B5" s="19"/>
      <c r="C5" s="19"/>
      <c r="D5" s="19"/>
      <c r="E5" s="19"/>
      <c r="F5" s="19"/>
      <c r="G5" s="19"/>
      <c r="H5" s="19"/>
      <c r="I5" s="19"/>
      <c r="J5" s="20"/>
      <c r="L5" s="38" t="s">
        <v>110</v>
      </c>
    </row>
    <row r="6" spans="1:14" x14ac:dyDescent="0.2">
      <c r="A6" s="2"/>
      <c r="B6" s="19" t="s">
        <v>59</v>
      </c>
      <c r="C6" s="19"/>
      <c r="D6" s="19"/>
      <c r="E6" s="19"/>
      <c r="F6" s="19"/>
      <c r="G6" s="19"/>
      <c r="H6" s="19"/>
      <c r="I6" s="19"/>
      <c r="J6" s="20"/>
    </row>
    <row r="7" spans="1:14" x14ac:dyDescent="0.2">
      <c r="A7" s="2"/>
      <c r="B7" s="19" t="s">
        <v>60</v>
      </c>
      <c r="C7" s="19"/>
      <c r="D7" s="19"/>
      <c r="E7" s="19"/>
      <c r="F7" s="19"/>
      <c r="G7" s="19"/>
      <c r="H7" s="19"/>
      <c r="I7" s="19"/>
      <c r="J7" s="20"/>
      <c r="L7" s="38" t="s">
        <v>111</v>
      </c>
    </row>
    <row r="8" spans="1:14" x14ac:dyDescent="0.2">
      <c r="A8" s="2"/>
      <c r="B8" s="19"/>
      <c r="C8" s="19"/>
      <c r="D8" s="19"/>
      <c r="E8" s="19"/>
      <c r="F8" s="19"/>
      <c r="G8" s="19"/>
      <c r="H8" s="19"/>
      <c r="I8" s="19"/>
      <c r="J8" s="20"/>
    </row>
    <row r="9" spans="1:14" x14ac:dyDescent="0.2">
      <c r="A9" s="2"/>
      <c r="B9" s="19" t="s">
        <v>61</v>
      </c>
      <c r="C9" s="19"/>
      <c r="D9" s="19"/>
      <c r="E9" s="19"/>
      <c r="F9" s="19"/>
      <c r="G9" s="19"/>
      <c r="H9" s="19"/>
      <c r="I9" s="19"/>
      <c r="J9" s="20"/>
      <c r="L9" s="9" t="s">
        <v>4</v>
      </c>
      <c r="N9" s="21"/>
    </row>
    <row r="10" spans="1:14" x14ac:dyDescent="0.2">
      <c r="A10" s="2"/>
      <c r="B10" s="19"/>
      <c r="C10" s="19"/>
      <c r="D10" s="19"/>
      <c r="E10" s="19"/>
      <c r="F10" s="19"/>
      <c r="G10" s="19"/>
      <c r="H10" s="19"/>
      <c r="I10" s="19"/>
      <c r="J10" s="20"/>
      <c r="L10" s="18" t="s">
        <v>81</v>
      </c>
    </row>
    <row r="11" spans="1:14" x14ac:dyDescent="0.2">
      <c r="A11" s="2"/>
      <c r="B11" s="19" t="s">
        <v>62</v>
      </c>
      <c r="C11" s="19"/>
      <c r="D11" s="19"/>
      <c r="E11" s="19"/>
      <c r="F11" s="19"/>
      <c r="G11" s="19"/>
      <c r="H11" s="19"/>
      <c r="I11" s="19"/>
      <c r="J11" s="20"/>
    </row>
    <row r="12" spans="1:14" x14ac:dyDescent="0.2">
      <c r="A12" s="2"/>
      <c r="B12" s="19"/>
      <c r="C12" s="19"/>
      <c r="D12" s="19"/>
      <c r="E12" s="19"/>
      <c r="F12" s="19"/>
      <c r="G12" s="19"/>
      <c r="H12" s="19"/>
      <c r="I12" s="19"/>
      <c r="J12" s="20"/>
      <c r="L12" s="18" t="s">
        <v>82</v>
      </c>
    </row>
    <row r="13" spans="1:14" x14ac:dyDescent="0.2">
      <c r="A13" s="2"/>
      <c r="B13" s="19"/>
      <c r="C13" s="19"/>
      <c r="D13" s="19"/>
      <c r="E13" s="19"/>
      <c r="F13" s="19"/>
      <c r="G13" s="19"/>
      <c r="H13" s="19"/>
      <c r="I13" s="19"/>
      <c r="J13" s="20"/>
      <c r="L13" s="18" t="s">
        <v>83</v>
      </c>
      <c r="M13" s="28">
        <f>136/SQRT(200)</f>
        <v>9.6166522241370451</v>
      </c>
    </row>
    <row r="14" spans="1:14" x14ac:dyDescent="0.2">
      <c r="A14" s="2"/>
      <c r="B14" s="19"/>
      <c r="C14" s="19"/>
      <c r="D14" s="19"/>
      <c r="E14" s="19"/>
      <c r="F14" s="19"/>
      <c r="G14" s="19"/>
      <c r="H14" s="19"/>
      <c r="I14" s="19"/>
      <c r="J14" s="20"/>
    </row>
    <row r="15" spans="1:14" x14ac:dyDescent="0.2">
      <c r="A15" s="2"/>
      <c r="B15" s="19"/>
      <c r="C15" s="19"/>
      <c r="D15" s="19"/>
      <c r="E15" s="19"/>
      <c r="F15" s="19"/>
      <c r="G15" s="19"/>
      <c r="H15" s="19"/>
      <c r="I15" s="19"/>
      <c r="J15" s="20"/>
      <c r="L15" s="18" t="s">
        <v>84</v>
      </c>
    </row>
    <row r="16" spans="1:14" x14ac:dyDescent="0.2">
      <c r="A16" s="2"/>
      <c r="B16" s="19"/>
      <c r="C16" s="19"/>
      <c r="D16" s="19"/>
      <c r="E16" s="19"/>
      <c r="F16" s="19"/>
      <c r="G16" s="19"/>
      <c r="H16" s="19"/>
      <c r="I16" s="19"/>
      <c r="J16" s="20"/>
    </row>
    <row r="17" spans="1:18" x14ac:dyDescent="0.2">
      <c r="A17" s="2"/>
      <c r="B17" s="19"/>
      <c r="C17" s="19"/>
      <c r="D17" s="19"/>
      <c r="E17" s="19"/>
      <c r="F17" s="19"/>
      <c r="G17" s="19"/>
      <c r="H17" s="19"/>
      <c r="I17" s="19"/>
      <c r="J17" s="20"/>
      <c r="L17" s="481" t="s">
        <v>92</v>
      </c>
      <c r="M17" s="481"/>
      <c r="N17" s="481"/>
      <c r="O17" s="481"/>
      <c r="P17" s="481"/>
      <c r="Q17" s="481"/>
      <c r="R17" s="481"/>
    </row>
    <row r="18" spans="1:18" x14ac:dyDescent="0.2">
      <c r="A18" s="2"/>
      <c r="B18" s="19"/>
      <c r="C18" s="19"/>
      <c r="D18" s="19"/>
      <c r="E18" s="19"/>
      <c r="F18" s="19"/>
      <c r="G18" s="19"/>
      <c r="H18" s="19"/>
      <c r="I18" s="19"/>
      <c r="J18" s="20"/>
      <c r="L18" s="481"/>
      <c r="M18" s="481"/>
      <c r="N18" s="481"/>
      <c r="O18" s="481"/>
      <c r="P18" s="481"/>
      <c r="Q18" s="481"/>
      <c r="R18" s="481"/>
    </row>
    <row r="19" spans="1:18" x14ac:dyDescent="0.2">
      <c r="A19" s="2"/>
      <c r="B19" s="19"/>
      <c r="C19" s="19"/>
      <c r="D19" s="19"/>
      <c r="E19" s="19"/>
      <c r="F19" s="19"/>
      <c r="G19" s="19"/>
      <c r="H19" s="19"/>
      <c r="I19" s="19"/>
      <c r="J19" s="20"/>
    </row>
    <row r="20" spans="1:18" ht="16" customHeight="1" x14ac:dyDescent="0.2">
      <c r="A20" s="2"/>
      <c r="B20" s="19"/>
      <c r="C20" s="19"/>
      <c r="D20" s="19"/>
      <c r="E20" s="19"/>
      <c r="F20" s="19"/>
      <c r="G20" s="19"/>
      <c r="H20" s="19"/>
      <c r="I20" s="19"/>
      <c r="J20" s="20"/>
      <c r="L20" s="481" t="s">
        <v>93</v>
      </c>
      <c r="M20" s="481"/>
      <c r="N20" s="481"/>
      <c r="O20" s="481"/>
      <c r="P20" s="481"/>
      <c r="Q20" s="481"/>
      <c r="R20" s="481"/>
    </row>
    <row r="21" spans="1:18" x14ac:dyDescent="0.2">
      <c r="A21" s="2"/>
      <c r="B21" s="19"/>
      <c r="C21" s="19"/>
      <c r="D21" s="19"/>
      <c r="E21" s="19"/>
      <c r="F21" s="19"/>
      <c r="G21" s="19"/>
      <c r="H21" s="19"/>
      <c r="I21" s="19"/>
      <c r="J21" s="20"/>
      <c r="L21" s="481"/>
      <c r="M21" s="481"/>
      <c r="N21" s="481"/>
      <c r="O21" s="481"/>
      <c r="P21" s="481"/>
      <c r="Q21" s="481"/>
      <c r="R21" s="481"/>
    </row>
    <row r="22" spans="1:18" x14ac:dyDescent="0.2">
      <c r="A22" s="2"/>
      <c r="B22" s="19"/>
      <c r="C22" s="19"/>
      <c r="D22" s="19"/>
      <c r="E22" s="19"/>
      <c r="F22" s="19"/>
      <c r="G22" s="19"/>
      <c r="H22" s="19"/>
      <c r="I22" s="19"/>
      <c r="J22" s="20"/>
      <c r="L22" s="481"/>
      <c r="M22" s="481"/>
      <c r="N22" s="481"/>
      <c r="O22" s="481"/>
      <c r="P22" s="481"/>
      <c r="Q22" s="481"/>
      <c r="R22" s="481"/>
    </row>
    <row r="23" spans="1:18" x14ac:dyDescent="0.2">
      <c r="A23" s="2"/>
      <c r="B23" s="19"/>
      <c r="C23" s="19"/>
      <c r="D23" s="19"/>
      <c r="E23" s="19"/>
      <c r="F23" s="19"/>
      <c r="G23" s="19"/>
      <c r="H23" s="19"/>
      <c r="I23" s="19"/>
      <c r="J23" s="20"/>
    </row>
    <row r="24" spans="1:18" x14ac:dyDescent="0.2">
      <c r="A24" s="2"/>
      <c r="B24" s="19"/>
      <c r="C24" s="19"/>
      <c r="D24" s="19"/>
      <c r="E24" s="19"/>
      <c r="F24" s="19"/>
      <c r="G24" s="19"/>
      <c r="H24" s="19"/>
      <c r="I24" s="19"/>
      <c r="J24" s="20"/>
      <c r="L24" s="9" t="s">
        <v>5</v>
      </c>
    </row>
    <row r="25" spans="1:18" x14ac:dyDescent="0.2">
      <c r="A25" s="2"/>
      <c r="B25" s="19"/>
      <c r="C25" s="19"/>
      <c r="D25" s="19"/>
      <c r="E25" s="19"/>
      <c r="F25" s="19"/>
      <c r="G25" s="19"/>
      <c r="H25" s="19"/>
      <c r="I25" s="19"/>
      <c r="J25" s="20"/>
      <c r="L25" s="125" t="s">
        <v>286</v>
      </c>
    </row>
    <row r="26" spans="1:18" ht="16" customHeight="1" x14ac:dyDescent="0.2">
      <c r="A26" s="2"/>
      <c r="B26" s="19"/>
      <c r="C26" s="19"/>
      <c r="D26" s="19"/>
      <c r="E26" s="19"/>
      <c r="F26" s="19"/>
      <c r="G26" s="19"/>
      <c r="H26" s="19"/>
      <c r="I26" s="19"/>
      <c r="J26" s="20"/>
    </row>
    <row r="27" spans="1:18" x14ac:dyDescent="0.2">
      <c r="A27" s="19" t="s">
        <v>0</v>
      </c>
      <c r="B27" s="19" t="s">
        <v>63</v>
      </c>
      <c r="C27" s="19"/>
      <c r="D27" s="19"/>
      <c r="E27" s="19"/>
      <c r="F27" s="19"/>
      <c r="G27" s="19"/>
      <c r="H27" s="19"/>
      <c r="I27" s="19"/>
      <c r="J27" s="20"/>
      <c r="L27" s="487" t="s">
        <v>287</v>
      </c>
      <c r="M27" s="487"/>
      <c r="N27" s="487"/>
      <c r="O27" s="487"/>
      <c r="P27" s="487"/>
      <c r="Q27" s="487"/>
      <c r="R27" s="487"/>
    </row>
    <row r="28" spans="1:18" x14ac:dyDescent="0.2">
      <c r="A28" s="2"/>
      <c r="B28" s="19"/>
      <c r="C28" s="19"/>
      <c r="D28" s="19"/>
      <c r="E28" s="19"/>
      <c r="F28" s="19"/>
      <c r="G28" s="19"/>
      <c r="H28" s="19"/>
      <c r="I28" s="19"/>
      <c r="J28" s="20"/>
      <c r="L28" s="487"/>
      <c r="M28" s="487"/>
      <c r="N28" s="487"/>
      <c r="O28" s="487"/>
      <c r="P28" s="487"/>
      <c r="Q28" s="487"/>
      <c r="R28" s="487"/>
    </row>
    <row r="29" spans="1:18" x14ac:dyDescent="0.2">
      <c r="A29" s="19" t="s">
        <v>1</v>
      </c>
      <c r="B29" s="19" t="s">
        <v>64</v>
      </c>
      <c r="C29" s="19"/>
      <c r="D29" s="19"/>
      <c r="E29" s="19"/>
      <c r="F29" s="19"/>
      <c r="G29" s="19"/>
      <c r="H29" s="19"/>
      <c r="I29" s="19"/>
      <c r="J29" s="20"/>
      <c r="L29" s="487"/>
      <c r="M29" s="487"/>
      <c r="N29" s="487"/>
      <c r="O29" s="487"/>
      <c r="P29" s="487"/>
      <c r="Q29" s="487"/>
      <c r="R29" s="487"/>
    </row>
    <row r="30" spans="1:18" x14ac:dyDescent="0.2">
      <c r="A30" s="2"/>
      <c r="B30" s="19"/>
      <c r="C30" s="19"/>
      <c r="D30" s="19"/>
      <c r="E30" s="19"/>
      <c r="F30" s="19"/>
      <c r="G30" s="19"/>
      <c r="H30" s="19"/>
      <c r="I30" s="19"/>
      <c r="J30" s="20"/>
      <c r="L30" s="487"/>
      <c r="M30" s="487"/>
      <c r="N30" s="487"/>
      <c r="O30" s="487"/>
      <c r="P30" s="487"/>
      <c r="Q30" s="487"/>
      <c r="R30" s="487"/>
    </row>
    <row r="31" spans="1:18" x14ac:dyDescent="0.2">
      <c r="A31" s="19" t="s">
        <v>2</v>
      </c>
      <c r="B31" s="124" t="s">
        <v>285</v>
      </c>
      <c r="C31" s="19"/>
      <c r="D31" s="19"/>
      <c r="E31" s="19"/>
      <c r="F31" s="19"/>
      <c r="G31" s="19"/>
      <c r="H31" s="19"/>
      <c r="I31" s="19"/>
      <c r="J31" s="20"/>
    </row>
    <row r="32" spans="1:18" ht="16" customHeight="1" x14ac:dyDescent="0.2">
      <c r="A32" s="2"/>
      <c r="B32" s="19" t="s">
        <v>65</v>
      </c>
      <c r="C32" s="19"/>
      <c r="D32" s="19"/>
      <c r="E32" s="19"/>
      <c r="F32" s="19"/>
      <c r="G32" s="19"/>
      <c r="H32" s="19"/>
      <c r="I32" s="19"/>
      <c r="J32" s="20"/>
      <c r="L32" s="487" t="s">
        <v>288</v>
      </c>
      <c r="M32" s="487"/>
      <c r="N32" s="487"/>
      <c r="O32" s="487"/>
      <c r="P32" s="487"/>
      <c r="Q32" s="487"/>
      <c r="R32" s="487"/>
    </row>
    <row r="33" spans="1:20" x14ac:dyDescent="0.2">
      <c r="A33" s="2"/>
      <c r="B33" s="19"/>
      <c r="C33" s="19"/>
      <c r="D33" s="19"/>
      <c r="E33" s="19"/>
      <c r="F33" s="19"/>
      <c r="G33" s="19"/>
      <c r="H33" s="19"/>
      <c r="I33" s="19"/>
      <c r="J33" s="20"/>
      <c r="L33" s="487"/>
      <c r="M33" s="487"/>
      <c r="N33" s="487"/>
      <c r="O33" s="487"/>
      <c r="P33" s="487"/>
      <c r="Q33" s="487"/>
      <c r="R33" s="487"/>
    </row>
    <row r="34" spans="1:20" ht="17" thickBot="1" x14ac:dyDescent="0.25">
      <c r="A34" s="2"/>
      <c r="B34" s="19"/>
      <c r="C34" s="19"/>
      <c r="D34" s="19"/>
      <c r="E34" s="19"/>
      <c r="F34" s="19"/>
      <c r="G34" s="19"/>
      <c r="H34" s="19"/>
      <c r="I34" s="19"/>
      <c r="J34" s="20"/>
      <c r="L34" s="487"/>
      <c r="M34" s="487"/>
      <c r="N34" s="487"/>
      <c r="O34" s="487"/>
      <c r="P34" s="487"/>
      <c r="Q34" s="487"/>
      <c r="R34" s="487"/>
    </row>
    <row r="35" spans="1:20" ht="17" thickBot="1" x14ac:dyDescent="0.25">
      <c r="A35" s="483" t="s">
        <v>88</v>
      </c>
      <c r="B35" s="484"/>
      <c r="C35" s="484"/>
      <c r="D35" s="484"/>
      <c r="E35" s="484"/>
      <c r="F35" s="484"/>
      <c r="G35" s="484"/>
      <c r="H35" s="484"/>
      <c r="I35" s="484"/>
      <c r="J35" s="485"/>
      <c r="L35" s="487"/>
      <c r="M35" s="487"/>
      <c r="N35" s="487"/>
      <c r="O35" s="487"/>
      <c r="P35" s="487"/>
      <c r="Q35" s="487"/>
      <c r="R35" s="487"/>
    </row>
    <row r="37" spans="1:20" ht="19" x14ac:dyDescent="0.25">
      <c r="L37" s="3" t="s">
        <v>85</v>
      </c>
    </row>
    <row r="38" spans="1:20" x14ac:dyDescent="0.2">
      <c r="L38" s="486" t="s">
        <v>289</v>
      </c>
      <c r="M38" s="486"/>
      <c r="N38" s="486"/>
      <c r="O38" s="486"/>
      <c r="P38" s="486"/>
      <c r="Q38" s="486"/>
      <c r="R38" s="486"/>
      <c r="S38" s="486"/>
      <c r="T38" s="29"/>
    </row>
    <row r="39" spans="1:20" x14ac:dyDescent="0.2">
      <c r="L39" s="486"/>
      <c r="M39" s="486"/>
      <c r="N39" s="486"/>
      <c r="O39" s="486"/>
      <c r="P39" s="486"/>
      <c r="Q39" s="486"/>
      <c r="R39" s="486"/>
      <c r="S39" s="486"/>
      <c r="T39" s="29"/>
    </row>
    <row r="40" spans="1:20" x14ac:dyDescent="0.2">
      <c r="L40" s="486"/>
      <c r="M40" s="486"/>
      <c r="N40" s="486"/>
      <c r="O40" s="486"/>
      <c r="P40" s="486"/>
      <c r="Q40" s="486"/>
      <c r="R40" s="486"/>
      <c r="S40" s="486"/>
      <c r="T40" s="29"/>
    </row>
    <row r="41" spans="1:20" x14ac:dyDescent="0.2">
      <c r="L41" s="486"/>
      <c r="M41" s="486"/>
      <c r="N41" s="486"/>
      <c r="O41" s="486"/>
      <c r="P41" s="486"/>
      <c r="Q41" s="486"/>
      <c r="R41" s="486"/>
      <c r="S41" s="486"/>
      <c r="T41" s="29"/>
    </row>
    <row r="42" spans="1:20" x14ac:dyDescent="0.2">
      <c r="L42" s="486"/>
      <c r="M42" s="486"/>
      <c r="N42" s="486"/>
      <c r="O42" s="486"/>
      <c r="P42" s="486"/>
      <c r="Q42" s="486"/>
      <c r="R42" s="486"/>
      <c r="S42" s="486"/>
    </row>
    <row r="44" spans="1:20" ht="19" x14ac:dyDescent="0.25">
      <c r="L44" s="3" t="s">
        <v>107</v>
      </c>
    </row>
    <row r="45" spans="1:20" x14ac:dyDescent="0.2">
      <c r="L45" s="33" t="s">
        <v>105</v>
      </c>
    </row>
    <row r="46" spans="1:20" x14ac:dyDescent="0.2">
      <c r="L46" s="35" t="s">
        <v>106</v>
      </c>
    </row>
    <row r="47" spans="1:20" x14ac:dyDescent="0.2">
      <c r="L47" s="5"/>
    </row>
    <row r="48" spans="1:20" x14ac:dyDescent="0.2">
      <c r="L48" s="5"/>
    </row>
    <row r="49" spans="12:14" x14ac:dyDescent="0.2">
      <c r="L49" s="5"/>
    </row>
    <row r="62" spans="12:14" x14ac:dyDescent="0.2">
      <c r="M62" s="21"/>
    </row>
    <row r="63" spans="12:14" x14ac:dyDescent="0.2">
      <c r="L63" s="5"/>
      <c r="M63" s="5"/>
      <c r="N63" s="5"/>
    </row>
    <row r="64" spans="12:14" x14ac:dyDescent="0.2">
      <c r="L64" s="5"/>
      <c r="M64" s="5"/>
      <c r="N64" s="5"/>
    </row>
    <row r="65" spans="3:14" x14ac:dyDescent="0.2">
      <c r="L65" s="5"/>
      <c r="M65" s="5"/>
      <c r="N65" s="5"/>
    </row>
    <row r="66" spans="3:14" x14ac:dyDescent="0.2">
      <c r="C66" s="26"/>
      <c r="D66" s="26"/>
      <c r="E66" s="26"/>
      <c r="F66" s="26"/>
      <c r="G66" s="26"/>
      <c r="H66" s="26"/>
      <c r="I66" s="26"/>
      <c r="J66" s="26"/>
      <c r="L66" s="5"/>
      <c r="M66" s="5"/>
      <c r="N66" s="5"/>
    </row>
    <row r="67" spans="3:14" x14ac:dyDescent="0.2">
      <c r="L67" s="5"/>
      <c r="M67" s="5"/>
      <c r="N67" s="5"/>
    </row>
    <row r="68" spans="3:14" x14ac:dyDescent="0.2">
      <c r="L68" s="5"/>
      <c r="M68" s="5"/>
      <c r="N68" s="5"/>
    </row>
    <row r="69" spans="3:14" x14ac:dyDescent="0.2">
      <c r="L69" s="5"/>
      <c r="M69" s="5"/>
      <c r="N69" s="5"/>
    </row>
    <row r="70" spans="3:14" x14ac:dyDescent="0.2">
      <c r="L70" s="5"/>
      <c r="M70" s="5"/>
      <c r="N70" s="5"/>
    </row>
    <row r="71" spans="3:14" x14ac:dyDescent="0.2">
      <c r="L71" s="5"/>
      <c r="M71" s="5"/>
      <c r="N71" s="5"/>
    </row>
    <row r="72" spans="3:14" x14ac:dyDescent="0.2">
      <c r="M72" s="21"/>
    </row>
    <row r="73" spans="3:14" x14ac:dyDescent="0.2">
      <c r="K73" s="26"/>
      <c r="L73" s="5"/>
      <c r="M73" s="5"/>
      <c r="N73" s="5"/>
    </row>
    <row r="74" spans="3:14" x14ac:dyDescent="0.2">
      <c r="L74" s="5"/>
      <c r="M74" s="5"/>
      <c r="N74" s="5"/>
    </row>
    <row r="75" spans="3:14" x14ac:dyDescent="0.2">
      <c r="L75" s="5"/>
      <c r="M75" s="5"/>
      <c r="N75" s="5"/>
    </row>
    <row r="76" spans="3:14" x14ac:dyDescent="0.2">
      <c r="L76" s="5"/>
      <c r="M76" s="5"/>
      <c r="N76" s="5"/>
    </row>
    <row r="77" spans="3:14" x14ac:dyDescent="0.2">
      <c r="L77" s="5"/>
      <c r="M77" s="5"/>
      <c r="N77" s="5"/>
    </row>
    <row r="78" spans="3:14" x14ac:dyDescent="0.2">
      <c r="L78" s="5"/>
      <c r="M78" s="5"/>
      <c r="N78" s="5"/>
    </row>
    <row r="79" spans="3:14" x14ac:dyDescent="0.2">
      <c r="L79" s="5"/>
      <c r="M79" s="5"/>
      <c r="N79" s="5"/>
    </row>
    <row r="80" spans="3:14" x14ac:dyDescent="0.2">
      <c r="L80" s="5"/>
      <c r="M80" s="5"/>
      <c r="N80" s="5"/>
    </row>
    <row r="81" spans="1:14" x14ac:dyDescent="0.2">
      <c r="L81" s="5"/>
      <c r="M81" s="5"/>
      <c r="N81" s="5"/>
    </row>
    <row r="82" spans="1:14" x14ac:dyDescent="0.2">
      <c r="M82" s="21"/>
    </row>
    <row r="83" spans="1:14" x14ac:dyDescent="0.2">
      <c r="L83" s="5"/>
      <c r="M83" s="5"/>
      <c r="N83" s="5"/>
    </row>
    <row r="84" spans="1:14" x14ac:dyDescent="0.2">
      <c r="L84" s="5"/>
      <c r="M84" s="5"/>
      <c r="N84" s="5"/>
    </row>
    <row r="85" spans="1:14" x14ac:dyDescent="0.2">
      <c r="L85" s="5"/>
      <c r="M85" s="5"/>
      <c r="N85" s="5"/>
    </row>
    <row r="86" spans="1:14" x14ac:dyDescent="0.2">
      <c r="L86" s="5"/>
      <c r="M86" s="5"/>
      <c r="N86" s="5"/>
    </row>
    <row r="87" spans="1:14" x14ac:dyDescent="0.2">
      <c r="L87" s="5"/>
      <c r="M87" s="5"/>
      <c r="N87" s="5"/>
    </row>
    <row r="88" spans="1:14" x14ac:dyDescent="0.2">
      <c r="L88" s="5"/>
      <c r="M88" s="5"/>
      <c r="N88" s="5"/>
    </row>
    <row r="89" spans="1:14" x14ac:dyDescent="0.2">
      <c r="L89" s="5"/>
      <c r="M89" s="5"/>
      <c r="N89" s="5"/>
    </row>
    <row r="90" spans="1:14" x14ac:dyDescent="0.2">
      <c r="L90" s="5"/>
      <c r="M90" s="5"/>
      <c r="N90" s="5"/>
    </row>
    <row r="91" spans="1:14" x14ac:dyDescent="0.2">
      <c r="L91" s="5"/>
      <c r="M91" s="5"/>
      <c r="N91" s="5"/>
    </row>
    <row r="92" spans="1:14" x14ac:dyDescent="0.2">
      <c r="M92" s="21"/>
    </row>
    <row r="93" spans="1:14" x14ac:dyDescent="0.2">
      <c r="L93" s="5"/>
      <c r="M93" s="5"/>
      <c r="N93" s="5"/>
    </row>
    <row r="94" spans="1:14" x14ac:dyDescent="0.2">
      <c r="L94" s="5"/>
      <c r="M94" s="5"/>
      <c r="N94" s="5"/>
    </row>
    <row r="95" spans="1:14" x14ac:dyDescent="0.2">
      <c r="L95" s="5"/>
      <c r="M95" s="5"/>
      <c r="N95" s="5"/>
    </row>
    <row r="96" spans="1:14" x14ac:dyDescent="0.2">
      <c r="A96" s="5"/>
      <c r="B96" s="5"/>
      <c r="C96" s="5"/>
      <c r="D96" s="5"/>
      <c r="E96" s="5"/>
      <c r="F96" s="5"/>
      <c r="G96" s="5"/>
      <c r="H96" s="5"/>
      <c r="I96" s="5"/>
      <c r="J96" s="5"/>
      <c r="L96" s="5"/>
      <c r="M96" s="5"/>
      <c r="N96" s="5"/>
    </row>
    <row r="97" spans="1:65" x14ac:dyDescent="0.2">
      <c r="A97" s="5"/>
      <c r="B97" s="5"/>
      <c r="C97" s="5"/>
      <c r="D97" s="5"/>
      <c r="E97" s="5"/>
      <c r="F97" s="5"/>
      <c r="G97" s="5"/>
      <c r="H97" s="5"/>
      <c r="I97" s="5"/>
      <c r="J97" s="5"/>
      <c r="L97" s="5"/>
      <c r="M97" s="5"/>
      <c r="N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L98" s="5"/>
      <c r="M98" s="5"/>
      <c r="N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L99" s="5"/>
      <c r="M99" s="5"/>
      <c r="N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L100" s="5"/>
      <c r="M100" s="5"/>
      <c r="N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L101" s="5"/>
      <c r="M101" s="5"/>
      <c r="N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M102" s="21"/>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K199" s="5"/>
      <c r="L199" s="5"/>
      <c r="M199" s="5"/>
      <c r="N199" s="5"/>
      <c r="O199" s="5"/>
      <c r="P199" s="5"/>
      <c r="Q199" s="5"/>
      <c r="R199" s="5"/>
      <c r="S199" s="5"/>
      <c r="T199" s="5"/>
    </row>
    <row r="200" spans="1:65" x14ac:dyDescent="0.2">
      <c r="K200" s="5"/>
      <c r="L200" s="5"/>
      <c r="M200" s="5"/>
      <c r="N200" s="5"/>
      <c r="O200" s="5"/>
      <c r="P200" s="5"/>
      <c r="Q200" s="5"/>
      <c r="R200" s="5"/>
      <c r="S200" s="5"/>
      <c r="T200" s="5"/>
    </row>
    <row r="201" spans="1:65" x14ac:dyDescent="0.2">
      <c r="K201" s="5"/>
      <c r="L201" s="5"/>
      <c r="M201" s="5"/>
      <c r="N201" s="5"/>
      <c r="O201" s="5"/>
      <c r="P201" s="5"/>
      <c r="Q201" s="5"/>
      <c r="R201" s="5"/>
      <c r="S201" s="5"/>
      <c r="T201" s="5"/>
    </row>
    <row r="202" spans="1:65" x14ac:dyDescent="0.2">
      <c r="K202" s="5"/>
      <c r="L202" s="5"/>
      <c r="M202" s="5"/>
      <c r="N202" s="5"/>
      <c r="O202" s="5"/>
      <c r="P202" s="5"/>
      <c r="Q202" s="5"/>
      <c r="R202" s="5"/>
      <c r="S202" s="5"/>
      <c r="T202" s="5"/>
    </row>
    <row r="203" spans="1:65" x14ac:dyDescent="0.2">
      <c r="K203" s="5"/>
      <c r="L203" s="5"/>
      <c r="M203" s="5"/>
      <c r="N203" s="5"/>
      <c r="O203" s="5"/>
      <c r="P203" s="5"/>
      <c r="Q203" s="5"/>
      <c r="R203" s="5"/>
      <c r="S203" s="5"/>
      <c r="T203" s="5"/>
    </row>
    <row r="204" spans="1:65" x14ac:dyDescent="0.2">
      <c r="K204" s="5"/>
      <c r="L204" s="5"/>
      <c r="M204" s="5"/>
      <c r="N204" s="5"/>
      <c r="O204" s="5"/>
      <c r="P204" s="5"/>
      <c r="Q204" s="5"/>
      <c r="R204" s="5"/>
      <c r="S204" s="5"/>
      <c r="T204" s="5"/>
    </row>
  </sheetData>
  <mergeCells count="6">
    <mergeCell ref="A35:J35"/>
    <mergeCell ref="L17:R18"/>
    <mergeCell ref="L20:R22"/>
    <mergeCell ref="L38:S42"/>
    <mergeCell ref="L27:R30"/>
    <mergeCell ref="L32:R3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D224"/>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19" width="10.83203125" style="18" hidden="1" customWidth="1" outlineLevel="1"/>
    <col min="20" max="20" width="10.83203125" style="18" collapsed="1"/>
    <col min="21" max="16384" width="10.83203125" style="18"/>
  </cols>
  <sheetData>
    <row r="1" spans="1:19" ht="19" x14ac:dyDescent="0.25">
      <c r="A1" s="1" t="s">
        <v>102</v>
      </c>
      <c r="B1" s="8"/>
      <c r="C1" s="15"/>
      <c r="D1" s="15"/>
      <c r="E1" s="15"/>
      <c r="F1" s="16"/>
      <c r="G1" s="16"/>
      <c r="H1" s="16"/>
      <c r="I1" s="16"/>
      <c r="J1" s="17"/>
      <c r="K1" s="3" t="s">
        <v>87</v>
      </c>
    </row>
    <row r="2" spans="1:19" x14ac:dyDescent="0.2">
      <c r="A2" s="2"/>
      <c r="B2" s="19"/>
      <c r="C2" s="19"/>
      <c r="D2" s="19"/>
      <c r="E2" s="19"/>
      <c r="F2" s="19"/>
      <c r="G2" s="19"/>
      <c r="H2" s="19"/>
      <c r="I2" s="19"/>
      <c r="J2" s="20"/>
      <c r="L2" s="9" t="s">
        <v>3</v>
      </c>
      <c r="N2" s="21"/>
    </row>
    <row r="3" spans="1:19" x14ac:dyDescent="0.2">
      <c r="A3" s="25" t="s">
        <v>0</v>
      </c>
      <c r="B3" s="124" t="s">
        <v>290</v>
      </c>
      <c r="C3" s="19"/>
      <c r="D3" s="19"/>
      <c r="E3" s="19"/>
      <c r="F3" s="19"/>
      <c r="G3" s="19"/>
      <c r="H3" s="19"/>
      <c r="I3" s="19"/>
      <c r="J3" s="20"/>
      <c r="L3" s="9"/>
      <c r="N3" s="21"/>
    </row>
    <row r="4" spans="1:19" x14ac:dyDescent="0.2">
      <c r="A4" s="2"/>
      <c r="B4" s="124" t="s">
        <v>292</v>
      </c>
      <c r="C4" s="19"/>
      <c r="D4" s="19"/>
      <c r="E4" s="19"/>
      <c r="F4" s="19"/>
      <c r="G4" s="19"/>
      <c r="H4" s="19"/>
      <c r="I4" s="19"/>
      <c r="J4" s="20"/>
      <c r="L4" s="125" t="s">
        <v>291</v>
      </c>
      <c r="N4" s="21"/>
    </row>
    <row r="5" spans="1:19" x14ac:dyDescent="0.2">
      <c r="A5" s="2"/>
      <c r="B5" s="19"/>
      <c r="C5" s="19"/>
      <c r="D5" s="19"/>
      <c r="E5" s="19"/>
      <c r="F5" s="19"/>
      <c r="G5" s="19"/>
      <c r="H5" s="19"/>
      <c r="I5" s="19"/>
      <c r="J5" s="20"/>
      <c r="L5" s="9"/>
      <c r="N5" s="21"/>
    </row>
    <row r="6" spans="1:19" ht="16" customHeight="1" x14ac:dyDescent="0.2">
      <c r="A6" s="25" t="s">
        <v>1</v>
      </c>
      <c r="B6" s="19" t="s">
        <v>66</v>
      </c>
      <c r="C6" s="19"/>
      <c r="D6" s="19"/>
      <c r="E6" s="19"/>
      <c r="F6" s="19"/>
      <c r="G6" s="19"/>
      <c r="H6" s="19"/>
      <c r="I6" s="19"/>
      <c r="J6" s="20"/>
      <c r="L6" s="489" t="s">
        <v>323</v>
      </c>
      <c r="M6" s="489"/>
      <c r="N6" s="489"/>
      <c r="O6" s="489"/>
      <c r="P6" s="489"/>
      <c r="Q6" s="489"/>
      <c r="R6" s="489"/>
      <c r="S6" s="489"/>
    </row>
    <row r="7" spans="1:19" x14ac:dyDescent="0.2">
      <c r="A7" s="2"/>
      <c r="B7" s="19" t="s">
        <v>67</v>
      </c>
      <c r="C7" s="19"/>
      <c r="D7" s="19"/>
      <c r="E7" s="19"/>
      <c r="F7" s="19"/>
      <c r="G7" s="19"/>
      <c r="H7" s="19"/>
      <c r="I7" s="19"/>
      <c r="J7" s="20"/>
      <c r="L7" s="489"/>
      <c r="M7" s="489"/>
      <c r="N7" s="489"/>
      <c r="O7" s="489"/>
      <c r="P7" s="489"/>
      <c r="Q7" s="489"/>
      <c r="R7" s="489"/>
      <c r="S7" s="489"/>
    </row>
    <row r="8" spans="1:19" x14ac:dyDescent="0.2">
      <c r="A8" s="2"/>
      <c r="B8" s="19"/>
      <c r="C8" s="19"/>
      <c r="D8" s="19"/>
      <c r="E8" s="19"/>
      <c r="F8" s="19"/>
      <c r="G8" s="19"/>
      <c r="H8" s="19"/>
      <c r="I8" s="19"/>
      <c r="J8" s="20"/>
      <c r="L8" s="489"/>
      <c r="M8" s="489"/>
      <c r="N8" s="489"/>
      <c r="O8" s="489"/>
      <c r="P8" s="489"/>
      <c r="Q8" s="489"/>
      <c r="R8" s="489"/>
      <c r="S8" s="489"/>
    </row>
    <row r="9" spans="1:19" ht="17" thickBot="1" x14ac:dyDescent="0.25">
      <c r="A9" s="2"/>
      <c r="B9" s="19"/>
      <c r="C9" s="19"/>
      <c r="D9" s="19"/>
      <c r="E9" s="19"/>
      <c r="F9" s="19"/>
      <c r="G9" s="19"/>
      <c r="H9" s="19"/>
      <c r="I9" s="19"/>
      <c r="J9" s="20"/>
      <c r="L9" s="127"/>
      <c r="M9" s="127"/>
      <c r="N9" s="127"/>
      <c r="O9" s="127"/>
      <c r="P9" s="127"/>
      <c r="Q9" s="127"/>
      <c r="R9" s="127"/>
      <c r="S9" s="127"/>
    </row>
    <row r="10" spans="1:19" ht="17" thickBot="1" x14ac:dyDescent="0.25">
      <c r="A10" s="483" t="s">
        <v>88</v>
      </c>
      <c r="B10" s="484"/>
      <c r="C10" s="484"/>
      <c r="D10" s="484"/>
      <c r="E10" s="484"/>
      <c r="F10" s="484"/>
      <c r="G10" s="484"/>
      <c r="H10" s="484"/>
      <c r="I10" s="484"/>
      <c r="J10" s="485"/>
      <c r="L10" s="9"/>
      <c r="N10" s="21"/>
    </row>
    <row r="11" spans="1:19" x14ac:dyDescent="0.2">
      <c r="L11" s="9"/>
      <c r="N11" s="21"/>
    </row>
    <row r="12" spans="1:19" ht="16" customHeight="1" x14ac:dyDescent="0.25">
      <c r="A12" s="3"/>
      <c r="L12" s="9"/>
      <c r="N12" s="21"/>
    </row>
    <row r="13" spans="1:19" x14ac:dyDescent="0.2">
      <c r="L13" s="9"/>
      <c r="N13" s="21"/>
    </row>
    <row r="14" spans="1:19" x14ac:dyDescent="0.2">
      <c r="L14" s="9"/>
      <c r="N14" s="21"/>
    </row>
    <row r="15" spans="1:19" x14ac:dyDescent="0.2">
      <c r="L15" s="9"/>
      <c r="N15" s="21"/>
    </row>
    <row r="16" spans="1:19" x14ac:dyDescent="0.2">
      <c r="L16" s="9"/>
      <c r="N16" s="21"/>
    </row>
    <row r="17" spans="12:19" x14ac:dyDescent="0.2">
      <c r="L17" s="489" t="s">
        <v>322</v>
      </c>
      <c r="M17" s="486"/>
      <c r="N17" s="486"/>
      <c r="O17" s="486"/>
      <c r="P17" s="486"/>
      <c r="Q17" s="486"/>
      <c r="R17" s="486"/>
      <c r="S17" s="486"/>
    </row>
    <row r="18" spans="12:19" x14ac:dyDescent="0.2">
      <c r="L18" s="486"/>
      <c r="M18" s="486"/>
      <c r="N18" s="486"/>
      <c r="O18" s="486"/>
      <c r="P18" s="486"/>
      <c r="Q18" s="486"/>
      <c r="R18" s="486"/>
      <c r="S18" s="486"/>
    </row>
    <row r="19" spans="12:19" x14ac:dyDescent="0.2">
      <c r="L19" s="26"/>
      <c r="M19" s="26"/>
      <c r="N19" s="26"/>
      <c r="O19" s="26"/>
      <c r="P19" s="26"/>
      <c r="Q19" s="26"/>
      <c r="R19" s="26"/>
      <c r="S19" s="26"/>
    </row>
    <row r="20" spans="12:19" x14ac:dyDescent="0.2">
      <c r="L20" s="488" t="s">
        <v>324</v>
      </c>
      <c r="M20" s="481"/>
      <c r="N20" s="481"/>
      <c r="O20" s="481"/>
      <c r="P20" s="481"/>
      <c r="Q20" s="481"/>
      <c r="R20" s="481"/>
      <c r="S20" s="481"/>
    </row>
    <row r="21" spans="12:19" x14ac:dyDescent="0.2">
      <c r="L21" s="481"/>
      <c r="M21" s="481"/>
      <c r="N21" s="481"/>
      <c r="O21" s="481"/>
      <c r="P21" s="481"/>
      <c r="Q21" s="481"/>
      <c r="R21" s="481"/>
      <c r="S21" s="481"/>
    </row>
    <row r="22" spans="12:19" x14ac:dyDescent="0.2">
      <c r="L22" s="26"/>
      <c r="M22" s="26"/>
      <c r="N22" s="26"/>
      <c r="O22" s="26"/>
      <c r="P22" s="26"/>
      <c r="Q22" s="26"/>
      <c r="R22" s="26"/>
      <c r="S22" s="26"/>
    </row>
    <row r="23" spans="12:19" ht="16" customHeight="1" x14ac:dyDescent="0.2">
      <c r="L23" s="489" t="s">
        <v>325</v>
      </c>
      <c r="M23" s="489"/>
      <c r="N23" s="489"/>
      <c r="O23" s="489"/>
      <c r="P23" s="489"/>
      <c r="Q23" s="489"/>
      <c r="R23" s="489"/>
      <c r="S23" s="489"/>
    </row>
    <row r="24" spans="12:19" x14ac:dyDescent="0.2">
      <c r="L24" s="489"/>
      <c r="M24" s="489"/>
      <c r="N24" s="489"/>
      <c r="O24" s="489"/>
      <c r="P24" s="489"/>
      <c r="Q24" s="489"/>
      <c r="R24" s="489"/>
      <c r="S24" s="489"/>
    </row>
    <row r="25" spans="12:19" ht="16" customHeight="1" x14ac:dyDescent="0.2">
      <c r="L25" s="489"/>
      <c r="M25" s="489"/>
      <c r="N25" s="489"/>
      <c r="O25" s="489"/>
      <c r="P25" s="489"/>
      <c r="Q25" s="489"/>
      <c r="R25" s="489"/>
      <c r="S25" s="489"/>
    </row>
    <row r="26" spans="12:19" x14ac:dyDescent="0.2">
      <c r="L26" s="489"/>
      <c r="M26" s="489"/>
      <c r="N26" s="489"/>
      <c r="O26" s="489"/>
      <c r="P26" s="489"/>
      <c r="Q26" s="489"/>
      <c r="R26" s="489"/>
      <c r="S26" s="489"/>
    </row>
    <row r="27" spans="12:19" x14ac:dyDescent="0.2">
      <c r="L27" s="489"/>
      <c r="M27" s="489"/>
      <c r="N27" s="489"/>
      <c r="O27" s="489"/>
      <c r="P27" s="489"/>
      <c r="Q27" s="489"/>
      <c r="R27" s="489"/>
      <c r="S27" s="489"/>
    </row>
    <row r="28" spans="12:19" x14ac:dyDescent="0.2">
      <c r="L28" s="489"/>
      <c r="M28" s="489"/>
      <c r="N28" s="489"/>
      <c r="O28" s="489"/>
      <c r="P28" s="489"/>
      <c r="Q28" s="489"/>
      <c r="R28" s="489"/>
      <c r="S28" s="489"/>
    </row>
    <row r="29" spans="12:19" ht="16" customHeight="1" x14ac:dyDescent="0.2">
      <c r="L29" s="489"/>
      <c r="M29" s="489"/>
      <c r="N29" s="489"/>
      <c r="O29" s="489"/>
      <c r="P29" s="489"/>
      <c r="Q29" s="489"/>
      <c r="R29" s="489"/>
      <c r="S29" s="489"/>
    </row>
    <row r="30" spans="12:19" x14ac:dyDescent="0.2">
      <c r="L30" s="489"/>
      <c r="M30" s="489"/>
      <c r="N30" s="489"/>
      <c r="O30" s="489"/>
      <c r="P30" s="489"/>
      <c r="Q30" s="489"/>
      <c r="R30" s="489"/>
      <c r="S30" s="489"/>
    </row>
    <row r="31" spans="12:19" x14ac:dyDescent="0.2">
      <c r="L31" s="489"/>
      <c r="M31" s="489"/>
      <c r="N31" s="489"/>
      <c r="O31" s="489"/>
      <c r="P31" s="489"/>
      <c r="Q31" s="489"/>
      <c r="R31" s="489"/>
      <c r="S31" s="489"/>
    </row>
    <row r="32" spans="12:19" x14ac:dyDescent="0.2">
      <c r="L32" s="489"/>
      <c r="M32" s="489"/>
      <c r="N32" s="489"/>
      <c r="O32" s="489"/>
      <c r="P32" s="489"/>
      <c r="Q32" s="489"/>
      <c r="R32" s="489"/>
      <c r="S32" s="489"/>
    </row>
    <row r="33" spans="1:19" x14ac:dyDescent="0.2">
      <c r="L33" s="489"/>
      <c r="M33" s="489"/>
      <c r="N33" s="489"/>
      <c r="O33" s="489"/>
      <c r="P33" s="489"/>
      <c r="Q33" s="489"/>
      <c r="R33" s="489"/>
      <c r="S33" s="489"/>
    </row>
    <row r="35" spans="1:19" x14ac:dyDescent="0.2">
      <c r="L35" s="488" t="s">
        <v>326</v>
      </c>
      <c r="M35" s="481"/>
      <c r="N35" s="481"/>
      <c r="O35" s="481"/>
      <c r="P35" s="481"/>
      <c r="Q35" s="481"/>
      <c r="R35" s="481"/>
      <c r="S35" s="481"/>
    </row>
    <row r="36" spans="1:19" x14ac:dyDescent="0.2">
      <c r="L36" s="481"/>
      <c r="M36" s="481"/>
      <c r="N36" s="481"/>
      <c r="O36" s="481"/>
      <c r="P36" s="481"/>
      <c r="Q36" s="481"/>
      <c r="R36" s="481"/>
      <c r="S36" s="481"/>
    </row>
    <row r="37" spans="1:19" x14ac:dyDescent="0.2">
      <c r="L37" s="26"/>
      <c r="M37" s="26"/>
      <c r="N37" s="26"/>
      <c r="O37" s="26"/>
      <c r="P37" s="26"/>
      <c r="Q37" s="26"/>
      <c r="R37" s="26"/>
      <c r="S37" s="26"/>
    </row>
    <row r="38" spans="1:19" x14ac:dyDescent="0.2">
      <c r="L38" s="9" t="s">
        <v>4</v>
      </c>
      <c r="N38" s="21"/>
    </row>
    <row r="39" spans="1:19" x14ac:dyDescent="0.2">
      <c r="L39" s="480" t="s">
        <v>94</v>
      </c>
      <c r="M39" s="481"/>
      <c r="N39" s="481"/>
      <c r="O39" s="481"/>
      <c r="P39" s="481"/>
      <c r="Q39" s="481"/>
      <c r="R39" s="481"/>
      <c r="S39" s="481"/>
    </row>
    <row r="40" spans="1:19" x14ac:dyDescent="0.2">
      <c r="C40" s="26"/>
      <c r="D40" s="26"/>
      <c r="E40" s="26"/>
      <c r="F40" s="26"/>
      <c r="G40" s="26"/>
      <c r="H40" s="26"/>
      <c r="I40" s="26"/>
      <c r="J40" s="26"/>
      <c r="L40" s="481"/>
      <c r="M40" s="481"/>
      <c r="N40" s="481"/>
      <c r="O40" s="481"/>
      <c r="P40" s="481"/>
      <c r="Q40" s="481"/>
      <c r="R40" s="481"/>
      <c r="S40" s="481"/>
    </row>
    <row r="41" spans="1:19" x14ac:dyDescent="0.2">
      <c r="M41" s="27"/>
      <c r="N41" s="27"/>
      <c r="O41" s="27"/>
      <c r="P41" s="27"/>
      <c r="Q41" s="27"/>
      <c r="R41" s="27"/>
      <c r="S41" s="27"/>
    </row>
    <row r="42" spans="1:19" ht="19" x14ac:dyDescent="0.25">
      <c r="L42" s="3" t="s">
        <v>85</v>
      </c>
    </row>
    <row r="43" spans="1:19" x14ac:dyDescent="0.2">
      <c r="L43" s="489" t="s">
        <v>327</v>
      </c>
      <c r="M43" s="490"/>
      <c r="N43" s="490"/>
      <c r="O43" s="490"/>
      <c r="P43" s="490"/>
      <c r="Q43" s="490"/>
      <c r="R43" s="490"/>
      <c r="S43" s="490"/>
    </row>
    <row r="44" spans="1:19" x14ac:dyDescent="0.2">
      <c r="L44" s="490"/>
      <c r="M44" s="490"/>
      <c r="N44" s="490"/>
      <c r="O44" s="490"/>
      <c r="P44" s="490"/>
      <c r="Q44" s="490"/>
      <c r="R44" s="490"/>
      <c r="S44" s="490"/>
    </row>
    <row r="45" spans="1:19" x14ac:dyDescent="0.2">
      <c r="A45" s="4"/>
      <c r="C45" s="21"/>
      <c r="L45" s="490"/>
      <c r="M45" s="490"/>
      <c r="N45" s="490"/>
      <c r="O45" s="490"/>
      <c r="P45" s="490"/>
      <c r="Q45" s="490"/>
      <c r="R45" s="490"/>
      <c r="S45" s="490"/>
    </row>
    <row r="46" spans="1:19" x14ac:dyDescent="0.2">
      <c r="A46" s="4"/>
      <c r="C46" s="21"/>
      <c r="L46" s="490"/>
      <c r="M46" s="490"/>
      <c r="N46" s="490"/>
      <c r="O46" s="490"/>
      <c r="P46" s="490"/>
      <c r="Q46" s="490"/>
      <c r="R46" s="490"/>
      <c r="S46" s="490"/>
    </row>
    <row r="47" spans="1:19" x14ac:dyDescent="0.2">
      <c r="A47" s="4"/>
      <c r="C47" s="21"/>
    </row>
    <row r="48" spans="1:19" x14ac:dyDescent="0.2">
      <c r="A48" s="4"/>
      <c r="C48" s="21"/>
    </row>
    <row r="49" spans="1:12" ht="19" x14ac:dyDescent="0.25">
      <c r="A49" s="4"/>
      <c r="C49" s="21"/>
      <c r="L49" s="3" t="s">
        <v>107</v>
      </c>
    </row>
    <row r="50" spans="1:12" x14ac:dyDescent="0.2">
      <c r="L50" s="125" t="s">
        <v>315</v>
      </c>
    </row>
    <row r="59" spans="1:12" x14ac:dyDescent="0.2">
      <c r="L59" s="5"/>
    </row>
    <row r="60" spans="1:12" x14ac:dyDescent="0.2">
      <c r="L60" s="5"/>
    </row>
    <row r="61" spans="1:12" x14ac:dyDescent="0.2">
      <c r="L61" s="5"/>
    </row>
    <row r="62" spans="1:12" x14ac:dyDescent="0.2">
      <c r="L62" s="5"/>
    </row>
    <row r="63" spans="1:12" x14ac:dyDescent="0.2">
      <c r="L63" s="5"/>
    </row>
    <row r="64" spans="1:12" x14ac:dyDescent="0.2">
      <c r="L64" s="5"/>
    </row>
    <row r="65" spans="11:14" x14ac:dyDescent="0.2">
      <c r="L65" s="5"/>
    </row>
    <row r="66" spans="11:14" x14ac:dyDescent="0.2">
      <c r="L66" s="5"/>
    </row>
    <row r="76" spans="11:14" x14ac:dyDescent="0.2">
      <c r="K76" s="26"/>
    </row>
    <row r="79" spans="11:14" x14ac:dyDescent="0.2">
      <c r="M79" s="21"/>
    </row>
    <row r="80" spans="11:14" x14ac:dyDescent="0.2">
      <c r="L80" s="5"/>
      <c r="M80" s="5"/>
      <c r="N80" s="5"/>
    </row>
    <row r="81" spans="1:14" x14ac:dyDescent="0.2">
      <c r="L81" s="5"/>
      <c r="M81" s="5"/>
      <c r="N81" s="5"/>
    </row>
    <row r="82" spans="1:14" x14ac:dyDescent="0.2">
      <c r="L82" s="5"/>
      <c r="M82" s="5"/>
      <c r="N82" s="5"/>
    </row>
    <row r="83" spans="1:14" x14ac:dyDescent="0.2">
      <c r="L83" s="5"/>
      <c r="M83" s="5"/>
      <c r="N83" s="5"/>
    </row>
    <row r="84" spans="1:14" x14ac:dyDescent="0.2">
      <c r="L84" s="5"/>
      <c r="M84" s="5"/>
      <c r="N84" s="5"/>
    </row>
    <row r="85" spans="1:14" x14ac:dyDescent="0.2">
      <c r="L85" s="5"/>
      <c r="M85" s="5"/>
      <c r="N85" s="5"/>
    </row>
    <row r="86" spans="1:14" x14ac:dyDescent="0.2">
      <c r="L86" s="5"/>
      <c r="M86" s="5"/>
      <c r="N86" s="5"/>
    </row>
    <row r="87" spans="1:14" x14ac:dyDescent="0.2">
      <c r="L87" s="5"/>
      <c r="M87" s="5"/>
      <c r="N87" s="5"/>
    </row>
    <row r="88" spans="1:14" x14ac:dyDescent="0.2">
      <c r="L88" s="5"/>
      <c r="M88" s="5"/>
      <c r="N88" s="5"/>
    </row>
    <row r="89" spans="1:14" x14ac:dyDescent="0.2">
      <c r="M89" s="21"/>
    </row>
    <row r="90" spans="1:14" x14ac:dyDescent="0.2">
      <c r="L90" s="5"/>
      <c r="M90" s="5"/>
      <c r="N90" s="5"/>
    </row>
    <row r="91" spans="1:14" x14ac:dyDescent="0.2">
      <c r="A91" s="5"/>
      <c r="B91" s="5"/>
      <c r="C91" s="5"/>
      <c r="D91" s="5"/>
      <c r="E91" s="5"/>
      <c r="F91" s="5"/>
      <c r="G91" s="5"/>
      <c r="H91" s="5"/>
      <c r="I91" s="5"/>
      <c r="J91" s="5"/>
      <c r="L91" s="5"/>
      <c r="M91" s="5"/>
      <c r="N91" s="5"/>
    </row>
    <row r="92" spans="1:14" x14ac:dyDescent="0.2">
      <c r="A92" s="5"/>
      <c r="B92" s="5"/>
      <c r="C92" s="5"/>
      <c r="D92" s="5"/>
      <c r="E92" s="5"/>
      <c r="F92" s="5"/>
      <c r="G92" s="5"/>
      <c r="H92" s="5"/>
      <c r="I92" s="5"/>
      <c r="J92" s="5"/>
      <c r="L92" s="5"/>
      <c r="M92" s="5"/>
      <c r="N92" s="5"/>
    </row>
    <row r="93" spans="1:14" x14ac:dyDescent="0.2">
      <c r="A93" s="5"/>
      <c r="B93" s="5"/>
      <c r="C93" s="5"/>
      <c r="D93" s="5"/>
      <c r="E93" s="5"/>
      <c r="F93" s="5"/>
      <c r="G93" s="5"/>
      <c r="H93" s="5"/>
      <c r="I93" s="5"/>
      <c r="J93" s="5"/>
      <c r="L93" s="5"/>
      <c r="M93" s="5"/>
      <c r="N93" s="5"/>
    </row>
    <row r="94" spans="1:14" x14ac:dyDescent="0.2">
      <c r="A94" s="5"/>
      <c r="B94" s="5"/>
      <c r="C94" s="5"/>
      <c r="D94" s="5"/>
      <c r="E94" s="5"/>
      <c r="F94" s="5"/>
      <c r="G94" s="5"/>
      <c r="H94" s="5"/>
      <c r="I94" s="5"/>
      <c r="J94" s="5"/>
      <c r="L94" s="5"/>
      <c r="M94" s="5"/>
      <c r="N94" s="5"/>
    </row>
    <row r="95" spans="1:14" x14ac:dyDescent="0.2">
      <c r="A95" s="5"/>
      <c r="B95" s="5"/>
      <c r="C95" s="5"/>
      <c r="D95" s="5"/>
      <c r="E95" s="5"/>
      <c r="F95" s="5"/>
      <c r="G95" s="5"/>
      <c r="H95" s="5"/>
      <c r="I95" s="5"/>
      <c r="J95" s="5"/>
      <c r="L95" s="5"/>
      <c r="M95" s="5"/>
      <c r="N95" s="5"/>
    </row>
    <row r="96" spans="1:14" x14ac:dyDescent="0.2">
      <c r="A96" s="5"/>
      <c r="B96" s="5"/>
      <c r="C96" s="5"/>
      <c r="D96" s="5"/>
      <c r="E96" s="5"/>
      <c r="F96" s="5"/>
      <c r="G96" s="5"/>
      <c r="H96" s="5"/>
      <c r="I96" s="5"/>
      <c r="J96" s="5"/>
      <c r="L96" s="5"/>
      <c r="M96" s="5"/>
      <c r="N96" s="5"/>
    </row>
    <row r="97" spans="1:56" x14ac:dyDescent="0.2">
      <c r="A97" s="5"/>
      <c r="B97" s="5"/>
      <c r="C97" s="5"/>
      <c r="D97" s="5"/>
      <c r="E97" s="5"/>
      <c r="F97" s="5"/>
      <c r="G97" s="5"/>
      <c r="H97" s="5"/>
      <c r="I97" s="5"/>
      <c r="J97" s="5"/>
      <c r="L97" s="5"/>
      <c r="M97" s="5"/>
      <c r="N97" s="5"/>
    </row>
    <row r="98" spans="1:56" x14ac:dyDescent="0.2">
      <c r="A98" s="5"/>
      <c r="B98" s="5"/>
      <c r="C98" s="5"/>
      <c r="D98" s="5"/>
      <c r="E98" s="5"/>
      <c r="F98" s="5"/>
      <c r="G98" s="5"/>
      <c r="H98" s="5"/>
      <c r="I98" s="5"/>
      <c r="J98" s="5"/>
      <c r="L98" s="5"/>
      <c r="M98" s="5"/>
      <c r="N98" s="5"/>
    </row>
    <row r="99" spans="1:56" x14ac:dyDescent="0.2">
      <c r="A99" s="5"/>
      <c r="B99" s="5"/>
      <c r="C99" s="5"/>
      <c r="D99" s="5"/>
      <c r="E99" s="5"/>
      <c r="F99" s="5"/>
      <c r="G99" s="5"/>
      <c r="H99" s="5"/>
      <c r="I99" s="5"/>
      <c r="J99" s="5"/>
      <c r="M99" s="21"/>
    </row>
    <row r="100" spans="1:56" x14ac:dyDescent="0.2">
      <c r="A100" s="5"/>
      <c r="B100" s="5"/>
      <c r="C100" s="5"/>
      <c r="D100" s="5"/>
      <c r="E100" s="5"/>
      <c r="F100" s="5"/>
      <c r="G100" s="5"/>
      <c r="H100" s="5"/>
      <c r="I100" s="5"/>
      <c r="J100" s="5"/>
      <c r="L100" s="5"/>
      <c r="M100" s="5"/>
      <c r="N100" s="5"/>
    </row>
    <row r="101" spans="1:56" x14ac:dyDescent="0.2">
      <c r="A101" s="5"/>
      <c r="B101" s="5"/>
      <c r="C101" s="5"/>
      <c r="D101" s="5"/>
      <c r="E101" s="5"/>
      <c r="F101" s="5"/>
      <c r="G101" s="5"/>
      <c r="H101" s="5"/>
      <c r="I101" s="5"/>
      <c r="J101" s="5"/>
      <c r="L101" s="5"/>
      <c r="M101" s="5"/>
      <c r="N101" s="5"/>
    </row>
    <row r="102" spans="1:56" x14ac:dyDescent="0.2">
      <c r="A102" s="5"/>
      <c r="B102" s="5"/>
      <c r="C102" s="5"/>
      <c r="D102" s="5"/>
      <c r="E102" s="5"/>
      <c r="F102" s="5"/>
      <c r="G102" s="5"/>
      <c r="H102" s="5"/>
      <c r="I102" s="5"/>
      <c r="J102" s="5"/>
      <c r="L102" s="5"/>
      <c r="M102" s="5"/>
      <c r="N102" s="5"/>
    </row>
    <row r="103" spans="1:56" x14ac:dyDescent="0.2">
      <c r="A103" s="5"/>
      <c r="B103" s="5"/>
      <c r="C103" s="5"/>
      <c r="D103" s="5"/>
      <c r="E103" s="5"/>
      <c r="F103" s="5"/>
      <c r="G103" s="5"/>
      <c r="H103" s="5"/>
      <c r="I103" s="5"/>
      <c r="J103" s="5"/>
      <c r="L103" s="5"/>
      <c r="M103" s="5"/>
      <c r="N103" s="5"/>
    </row>
    <row r="104" spans="1:56" x14ac:dyDescent="0.2">
      <c r="A104" s="5"/>
      <c r="B104" s="5"/>
      <c r="C104" s="5"/>
      <c r="D104" s="5"/>
      <c r="E104" s="5"/>
      <c r="F104" s="5"/>
      <c r="G104" s="5"/>
      <c r="H104" s="5"/>
      <c r="I104" s="5"/>
      <c r="J104" s="5"/>
      <c r="L104" s="5"/>
      <c r="M104" s="5"/>
      <c r="N104" s="5"/>
    </row>
    <row r="105" spans="1:56" x14ac:dyDescent="0.2">
      <c r="A105" s="5"/>
      <c r="B105" s="5"/>
      <c r="C105" s="5"/>
      <c r="D105" s="5"/>
      <c r="E105" s="5"/>
      <c r="F105" s="5"/>
      <c r="G105" s="5"/>
      <c r="H105" s="5"/>
      <c r="I105" s="5"/>
      <c r="J105" s="5"/>
      <c r="L105" s="5"/>
      <c r="M105" s="5"/>
      <c r="N105" s="5"/>
    </row>
    <row r="106" spans="1:56" x14ac:dyDescent="0.2">
      <c r="A106" s="5"/>
      <c r="B106" s="5"/>
      <c r="C106" s="5"/>
      <c r="D106" s="5"/>
      <c r="E106" s="5"/>
      <c r="F106" s="5"/>
      <c r="G106" s="5"/>
      <c r="H106" s="5"/>
      <c r="I106" s="5"/>
      <c r="J106" s="5"/>
      <c r="L106" s="5"/>
      <c r="M106" s="5"/>
      <c r="N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row>
    <row r="107" spans="1:56" x14ac:dyDescent="0.2">
      <c r="A107" s="5"/>
      <c r="B107" s="5"/>
      <c r="C107" s="5"/>
      <c r="D107" s="5"/>
      <c r="E107" s="5"/>
      <c r="F107" s="5"/>
      <c r="G107" s="5"/>
      <c r="H107" s="5"/>
      <c r="I107" s="5"/>
      <c r="J107" s="5"/>
      <c r="L107" s="5"/>
      <c r="M107" s="5"/>
      <c r="N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row>
    <row r="108" spans="1:56" x14ac:dyDescent="0.2">
      <c r="A108" s="5"/>
      <c r="B108" s="5"/>
      <c r="C108" s="5"/>
      <c r="D108" s="5"/>
      <c r="E108" s="5"/>
      <c r="F108" s="5"/>
      <c r="G108" s="5"/>
      <c r="H108" s="5"/>
      <c r="I108" s="5"/>
      <c r="J108" s="5"/>
      <c r="L108" s="5"/>
      <c r="M108" s="5"/>
      <c r="N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row>
    <row r="109" spans="1:56" x14ac:dyDescent="0.2">
      <c r="A109" s="5"/>
      <c r="B109" s="5"/>
      <c r="C109" s="5"/>
      <c r="D109" s="5"/>
      <c r="E109" s="5"/>
      <c r="F109" s="5"/>
      <c r="G109" s="5"/>
      <c r="H109" s="5"/>
      <c r="I109" s="5"/>
      <c r="J109" s="5"/>
      <c r="M109" s="21"/>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row>
    <row r="110" spans="1:56" x14ac:dyDescent="0.2">
      <c r="A110" s="5"/>
      <c r="B110" s="5"/>
      <c r="C110" s="5"/>
      <c r="D110" s="5"/>
      <c r="E110" s="5"/>
      <c r="F110" s="5"/>
      <c r="G110" s="5"/>
      <c r="H110" s="5"/>
      <c r="I110" s="5"/>
      <c r="J110" s="5"/>
      <c r="L110" s="5"/>
      <c r="M110" s="5"/>
      <c r="N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row>
    <row r="111" spans="1:56" x14ac:dyDescent="0.2">
      <c r="A111" s="5"/>
      <c r="B111" s="5"/>
      <c r="C111" s="5"/>
      <c r="D111" s="5"/>
      <c r="E111" s="5"/>
      <c r="F111" s="5"/>
      <c r="G111" s="5"/>
      <c r="H111" s="5"/>
      <c r="I111" s="5"/>
      <c r="J111" s="5"/>
      <c r="L111" s="5"/>
      <c r="M111" s="5"/>
      <c r="N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row>
    <row r="112" spans="1:56" x14ac:dyDescent="0.2">
      <c r="A112" s="5"/>
      <c r="B112" s="5"/>
      <c r="C112" s="5"/>
      <c r="D112" s="5"/>
      <c r="E112" s="5"/>
      <c r="F112" s="5"/>
      <c r="G112" s="5"/>
      <c r="H112" s="5"/>
      <c r="I112" s="5"/>
      <c r="J112" s="5"/>
      <c r="L112" s="5"/>
      <c r="M112" s="5"/>
      <c r="N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row>
    <row r="113" spans="1:56" x14ac:dyDescent="0.2">
      <c r="A113" s="5"/>
      <c r="B113" s="5"/>
      <c r="C113" s="5"/>
      <c r="D113" s="5"/>
      <c r="E113" s="5"/>
      <c r="F113" s="5"/>
      <c r="G113" s="5"/>
      <c r="H113" s="5"/>
      <c r="I113" s="5"/>
      <c r="J113" s="5"/>
      <c r="L113" s="5"/>
      <c r="M113" s="5"/>
      <c r="N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row>
    <row r="114" spans="1:56" x14ac:dyDescent="0.2">
      <c r="A114" s="5"/>
      <c r="B114" s="5"/>
      <c r="C114" s="5"/>
      <c r="D114" s="5"/>
      <c r="E114" s="5"/>
      <c r="F114" s="5"/>
      <c r="G114" s="5"/>
      <c r="H114" s="5"/>
      <c r="I114" s="5"/>
      <c r="J114" s="5"/>
      <c r="L114" s="5"/>
      <c r="M114" s="5"/>
      <c r="N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row>
    <row r="115" spans="1:56" x14ac:dyDescent="0.2">
      <c r="A115" s="5"/>
      <c r="B115" s="5"/>
      <c r="C115" s="5"/>
      <c r="D115" s="5"/>
      <c r="E115" s="5"/>
      <c r="F115" s="5"/>
      <c r="G115" s="5"/>
      <c r="H115" s="5"/>
      <c r="I115" s="5"/>
      <c r="J115" s="5"/>
      <c r="L115" s="5"/>
      <c r="M115" s="5"/>
      <c r="N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row>
    <row r="116" spans="1:56" x14ac:dyDescent="0.2">
      <c r="A116" s="5"/>
      <c r="B116" s="5"/>
      <c r="C116" s="5"/>
      <c r="D116" s="5"/>
      <c r="E116" s="5"/>
      <c r="F116" s="5"/>
      <c r="G116" s="5"/>
      <c r="H116" s="5"/>
      <c r="I116" s="5"/>
      <c r="J116" s="5"/>
      <c r="L116" s="5"/>
      <c r="M116" s="5"/>
      <c r="N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row>
    <row r="117" spans="1:56" x14ac:dyDescent="0.2">
      <c r="A117" s="5"/>
      <c r="B117" s="5"/>
      <c r="C117" s="5"/>
      <c r="D117" s="5"/>
      <c r="E117" s="5"/>
      <c r="F117" s="5"/>
      <c r="G117" s="5"/>
      <c r="H117" s="5"/>
      <c r="I117" s="5"/>
      <c r="J117" s="5"/>
      <c r="L117" s="5"/>
      <c r="M117" s="5"/>
      <c r="N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row>
    <row r="118" spans="1:56" x14ac:dyDescent="0.2">
      <c r="A118" s="5"/>
      <c r="B118" s="5"/>
      <c r="C118" s="5"/>
      <c r="D118" s="5"/>
      <c r="E118" s="5"/>
      <c r="F118" s="5"/>
      <c r="G118" s="5"/>
      <c r="H118" s="5"/>
      <c r="I118" s="5"/>
      <c r="J118" s="5"/>
      <c r="L118" s="5"/>
      <c r="M118" s="5"/>
      <c r="N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row>
    <row r="119" spans="1:56" x14ac:dyDescent="0.2">
      <c r="A119" s="5"/>
      <c r="B119" s="5"/>
      <c r="C119" s="5"/>
      <c r="D119" s="5"/>
      <c r="E119" s="5"/>
      <c r="F119" s="5"/>
      <c r="G119" s="5"/>
      <c r="H119" s="5"/>
      <c r="I119" s="5"/>
      <c r="J119" s="5"/>
      <c r="M119" s="21"/>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row>
    <row r="120" spans="1:56" x14ac:dyDescent="0.2">
      <c r="A120" s="5"/>
      <c r="B120" s="5"/>
      <c r="C120" s="5"/>
      <c r="D120" s="5"/>
      <c r="E120" s="5"/>
      <c r="F120" s="5"/>
      <c r="G120" s="5"/>
      <c r="H120" s="5"/>
      <c r="I120" s="5"/>
      <c r="J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row>
    <row r="121" spans="1:56" x14ac:dyDescent="0.2">
      <c r="A121" s="5"/>
      <c r="B121" s="5"/>
      <c r="C121" s="5"/>
      <c r="D121" s="5"/>
      <c r="E121" s="5"/>
      <c r="F121" s="5"/>
      <c r="G121" s="5"/>
      <c r="H121" s="5"/>
      <c r="I121" s="5"/>
      <c r="J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row>
    <row r="122" spans="1:56" x14ac:dyDescent="0.2">
      <c r="A122" s="5"/>
      <c r="B122" s="5"/>
      <c r="C122" s="5"/>
      <c r="D122" s="5"/>
      <c r="E122" s="5"/>
      <c r="F122" s="5"/>
      <c r="G122" s="5"/>
      <c r="H122" s="5"/>
      <c r="I122" s="5"/>
      <c r="J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row>
    <row r="123" spans="1:5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row>
    <row r="124" spans="1:5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row>
    <row r="125" spans="1:5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row>
    <row r="126" spans="1:5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row>
    <row r="127" spans="1:5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row>
    <row r="128" spans="1:5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row>
    <row r="129" spans="1:5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row>
    <row r="130" spans="1:5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row>
    <row r="131" spans="1:5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row>
    <row r="132" spans="1:5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row>
    <row r="133" spans="1:5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row>
    <row r="134" spans="1:5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row>
    <row r="135" spans="1:5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row>
    <row r="136" spans="1:5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row>
    <row r="137" spans="1:5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row>
    <row r="138" spans="1:5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row>
    <row r="139" spans="1:5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row>
    <row r="140" spans="1:5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row>
    <row r="141" spans="1:5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row>
    <row r="142" spans="1:5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row>
    <row r="143" spans="1:5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row>
    <row r="144" spans="1:5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row>
    <row r="145" spans="1:5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row>
    <row r="146" spans="1:5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row>
    <row r="147" spans="1:5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row>
    <row r="148" spans="1:5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row>
    <row r="149" spans="1:5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row>
    <row r="150" spans="1:5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row>
    <row r="151" spans="1:5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row>
    <row r="152" spans="1:5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row>
    <row r="153" spans="1:5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row>
    <row r="154" spans="1:5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row>
    <row r="155" spans="1:5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row>
    <row r="156" spans="1:5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row>
    <row r="157" spans="1:5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row>
    <row r="158" spans="1:5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row>
    <row r="159" spans="1:5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row>
    <row r="160" spans="1:5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row>
    <row r="161" spans="1:5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row>
    <row r="162" spans="1:5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row>
    <row r="163" spans="1:5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row>
    <row r="164" spans="1:5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row>
    <row r="165" spans="1:5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row>
    <row r="166" spans="1:5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row>
    <row r="167" spans="1:5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row>
    <row r="168" spans="1:5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row>
    <row r="169" spans="1:5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row>
    <row r="170" spans="1:5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row>
    <row r="171" spans="1:5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row>
    <row r="172" spans="1:5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row>
    <row r="173" spans="1:5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row>
    <row r="174" spans="1:5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row>
    <row r="175" spans="1:5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row>
    <row r="176" spans="1:5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row>
    <row r="177" spans="1:5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row>
    <row r="178" spans="1:5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row>
    <row r="179" spans="1:5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row>
    <row r="180" spans="1:5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row>
    <row r="181" spans="1:5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row>
    <row r="182" spans="1:5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row>
    <row r="183" spans="1:5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row>
    <row r="184" spans="1:5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row>
    <row r="185" spans="1:5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row>
    <row r="186" spans="1:5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row>
    <row r="187" spans="1:5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row>
    <row r="188" spans="1:5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row>
    <row r="189" spans="1:5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row>
    <row r="190" spans="1:5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row>
    <row r="191" spans="1:5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row>
    <row r="192" spans="1:5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row>
    <row r="193" spans="11:56" x14ac:dyDescent="0.2">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row>
    <row r="194" spans="11:56" x14ac:dyDescent="0.2">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row>
    <row r="195" spans="11:56" x14ac:dyDescent="0.2">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row>
    <row r="196" spans="11:56" x14ac:dyDescent="0.2">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row>
    <row r="197" spans="11:56" x14ac:dyDescent="0.2">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row>
    <row r="198" spans="11:56" x14ac:dyDescent="0.2">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row>
    <row r="199" spans="11:56" x14ac:dyDescent="0.2">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row>
    <row r="200" spans="11:56" x14ac:dyDescent="0.2">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row>
    <row r="201" spans="11:56" x14ac:dyDescent="0.2">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row>
    <row r="202" spans="11:56" x14ac:dyDescent="0.2">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row>
    <row r="203" spans="11:56" x14ac:dyDescent="0.2">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row>
    <row r="204" spans="11:56" x14ac:dyDescent="0.2">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row>
    <row r="205" spans="11:56" x14ac:dyDescent="0.2">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row>
    <row r="206" spans="11:56" x14ac:dyDescent="0.2">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row>
    <row r="207" spans="11:56" x14ac:dyDescent="0.2">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row>
    <row r="208" spans="11:56" x14ac:dyDescent="0.2">
      <c r="K208" s="5"/>
      <c r="L208" s="5"/>
      <c r="M208" s="5"/>
      <c r="N208" s="5"/>
      <c r="O208" s="5"/>
      <c r="P208" s="5"/>
      <c r="Q208" s="5"/>
      <c r="R208" s="5"/>
      <c r="S208" s="5"/>
      <c r="T208" s="5"/>
      <c r="U208" s="5"/>
      <c r="V208" s="5"/>
    </row>
    <row r="209" spans="11:22" x14ac:dyDescent="0.2">
      <c r="K209" s="5"/>
      <c r="L209" s="5"/>
      <c r="M209" s="5"/>
      <c r="N209" s="5"/>
      <c r="O209" s="5"/>
      <c r="P209" s="5"/>
      <c r="Q209" s="5"/>
      <c r="R209" s="5"/>
      <c r="S209" s="5"/>
      <c r="T209" s="5"/>
      <c r="U209" s="5"/>
      <c r="V209" s="5"/>
    </row>
    <row r="210" spans="11:22" x14ac:dyDescent="0.2">
      <c r="K210" s="5"/>
      <c r="L210" s="5"/>
      <c r="M210" s="5"/>
      <c r="N210" s="5"/>
      <c r="O210" s="5"/>
      <c r="P210" s="5"/>
      <c r="Q210" s="5"/>
      <c r="R210" s="5"/>
      <c r="S210" s="5"/>
      <c r="T210" s="5"/>
      <c r="U210" s="5"/>
      <c r="V210" s="5"/>
    </row>
    <row r="211" spans="11:22" x14ac:dyDescent="0.2">
      <c r="K211" s="5"/>
      <c r="L211" s="5"/>
      <c r="M211" s="5"/>
      <c r="N211" s="5"/>
      <c r="O211" s="5"/>
      <c r="P211" s="5"/>
      <c r="Q211" s="5"/>
      <c r="R211" s="5"/>
      <c r="S211" s="5"/>
      <c r="T211" s="5"/>
    </row>
    <row r="212" spans="11:22" x14ac:dyDescent="0.2">
      <c r="K212" s="5"/>
      <c r="L212" s="5"/>
      <c r="M212" s="5"/>
      <c r="N212" s="5"/>
      <c r="O212" s="5"/>
      <c r="P212" s="5"/>
      <c r="Q212" s="5"/>
      <c r="R212" s="5"/>
      <c r="S212" s="5"/>
      <c r="T212" s="5"/>
    </row>
    <row r="213" spans="11:22" x14ac:dyDescent="0.2">
      <c r="K213" s="5"/>
      <c r="L213" s="5"/>
      <c r="M213" s="5"/>
      <c r="N213" s="5"/>
      <c r="O213" s="5"/>
      <c r="P213" s="5"/>
      <c r="Q213" s="5"/>
      <c r="R213" s="5"/>
      <c r="S213" s="5"/>
      <c r="T213" s="5"/>
    </row>
    <row r="214" spans="11:22" x14ac:dyDescent="0.2">
      <c r="K214" s="5"/>
      <c r="L214" s="5"/>
      <c r="M214" s="5"/>
      <c r="N214" s="5"/>
      <c r="O214" s="5"/>
      <c r="P214" s="5"/>
      <c r="Q214" s="5"/>
      <c r="R214" s="5"/>
      <c r="S214" s="5"/>
    </row>
    <row r="215" spans="11:22" x14ac:dyDescent="0.2">
      <c r="K215" s="5"/>
      <c r="L215" s="5"/>
      <c r="M215" s="5"/>
      <c r="N215" s="5"/>
      <c r="O215" s="5"/>
      <c r="P215" s="5"/>
      <c r="Q215" s="5"/>
      <c r="R215" s="5"/>
      <c r="S215" s="5"/>
    </row>
    <row r="216" spans="11:22" x14ac:dyDescent="0.2">
      <c r="K216" s="5"/>
      <c r="L216" s="5"/>
      <c r="M216" s="5"/>
      <c r="N216" s="5"/>
      <c r="O216" s="5"/>
      <c r="P216" s="5"/>
      <c r="Q216" s="5"/>
      <c r="R216" s="5"/>
      <c r="S216" s="5"/>
    </row>
    <row r="217" spans="11:22" x14ac:dyDescent="0.2">
      <c r="K217" s="5"/>
      <c r="L217" s="5"/>
      <c r="M217" s="5"/>
      <c r="N217" s="5"/>
      <c r="O217" s="5"/>
      <c r="P217" s="5"/>
      <c r="Q217" s="5"/>
      <c r="R217" s="5"/>
      <c r="S217" s="5"/>
    </row>
    <row r="218" spans="11:22" x14ac:dyDescent="0.2">
      <c r="K218" s="5"/>
      <c r="L218" s="5"/>
      <c r="M218" s="5"/>
      <c r="N218" s="5"/>
      <c r="O218" s="5"/>
      <c r="P218" s="5"/>
      <c r="Q218" s="5"/>
      <c r="R218" s="5"/>
      <c r="S218" s="5"/>
    </row>
    <row r="219" spans="11:22" x14ac:dyDescent="0.2">
      <c r="K219" s="5"/>
      <c r="L219" s="5"/>
      <c r="M219" s="5"/>
      <c r="N219" s="5"/>
      <c r="O219" s="5"/>
      <c r="P219" s="5"/>
      <c r="Q219" s="5"/>
      <c r="R219" s="5"/>
      <c r="S219" s="5"/>
    </row>
    <row r="220" spans="11:22" x14ac:dyDescent="0.2">
      <c r="K220" s="5"/>
      <c r="L220" s="5"/>
      <c r="M220" s="5"/>
      <c r="N220" s="5"/>
      <c r="O220" s="5"/>
      <c r="P220" s="5"/>
      <c r="Q220" s="5"/>
      <c r="R220" s="5"/>
      <c r="S220" s="5"/>
    </row>
    <row r="221" spans="11:22" x14ac:dyDescent="0.2">
      <c r="K221" s="5"/>
      <c r="L221" s="5"/>
      <c r="M221" s="5"/>
      <c r="N221" s="5"/>
      <c r="O221" s="5"/>
      <c r="P221" s="5"/>
      <c r="Q221" s="5"/>
      <c r="R221" s="5"/>
      <c r="S221" s="5"/>
    </row>
    <row r="222" spans="11:22" x14ac:dyDescent="0.2">
      <c r="K222" s="5"/>
    </row>
    <row r="223" spans="11:22" x14ac:dyDescent="0.2">
      <c r="K223" s="5"/>
    </row>
    <row r="224" spans="11:22" x14ac:dyDescent="0.2">
      <c r="K224" s="5"/>
    </row>
  </sheetData>
  <mergeCells count="8">
    <mergeCell ref="A10:J10"/>
    <mergeCell ref="L35:S36"/>
    <mergeCell ref="L39:S40"/>
    <mergeCell ref="L43:S46"/>
    <mergeCell ref="L6:S8"/>
    <mergeCell ref="L20:S21"/>
    <mergeCell ref="L23:S33"/>
    <mergeCell ref="L17:S1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0A99-4027-5E44-8A01-22908ADDB831}">
  <dimension ref="A1:BM176"/>
  <sheetViews>
    <sheetView zoomScaleNormal="100" workbookViewId="0"/>
  </sheetViews>
  <sheetFormatPr baseColWidth="10" defaultColWidth="10.83203125" defaultRowHeight="16" outlineLevelCol="1" x14ac:dyDescent="0.2"/>
  <cols>
    <col min="1" max="1" width="4.6640625" style="18" customWidth="1"/>
    <col min="2" max="10" width="10.83203125" style="18" customWidth="1"/>
    <col min="11" max="11" width="11.5" style="18" bestFit="1" customWidth="1"/>
    <col min="12" max="19" width="10.83203125" style="18" hidden="1" customWidth="1" outlineLevel="1"/>
    <col min="20" max="20" width="10.83203125" style="18" collapsed="1"/>
    <col min="21" max="16384" width="10.83203125" style="18"/>
  </cols>
  <sheetData>
    <row r="1" spans="1:19" ht="19" x14ac:dyDescent="0.25">
      <c r="A1" s="1" t="s">
        <v>103</v>
      </c>
      <c r="B1" s="8"/>
      <c r="C1" s="15"/>
      <c r="D1" s="15"/>
      <c r="E1" s="15"/>
      <c r="F1" s="19"/>
      <c r="G1" s="19"/>
      <c r="H1" s="19"/>
      <c r="I1" s="19"/>
      <c r="J1" s="20"/>
      <c r="K1" s="3" t="s">
        <v>87</v>
      </c>
    </row>
    <row r="2" spans="1:19" x14ac:dyDescent="0.2">
      <c r="A2" s="2"/>
      <c r="B2" s="19"/>
      <c r="C2" s="19"/>
      <c r="D2" s="19"/>
      <c r="E2" s="19"/>
      <c r="F2" s="19"/>
      <c r="G2" s="19"/>
      <c r="H2" s="19"/>
      <c r="I2" s="19"/>
      <c r="J2" s="20"/>
      <c r="N2" s="21"/>
    </row>
    <row r="3" spans="1:19" ht="16" customHeight="1" x14ac:dyDescent="0.2">
      <c r="A3" s="19" t="s">
        <v>0</v>
      </c>
      <c r="B3" s="491" t="s">
        <v>294</v>
      </c>
      <c r="C3" s="491"/>
      <c r="D3" s="491"/>
      <c r="E3" s="491"/>
      <c r="F3" s="491"/>
      <c r="G3" s="491"/>
      <c r="H3" s="491"/>
      <c r="I3" s="491"/>
      <c r="J3" s="20"/>
      <c r="L3" s="489" t="s">
        <v>328</v>
      </c>
      <c r="M3" s="489"/>
      <c r="N3" s="489"/>
      <c r="O3" s="489"/>
      <c r="P3" s="489"/>
      <c r="Q3" s="489"/>
      <c r="R3" s="489"/>
      <c r="S3" s="489"/>
    </row>
    <row r="4" spans="1:19" x14ac:dyDescent="0.2">
      <c r="A4" s="2"/>
      <c r="B4" s="491"/>
      <c r="C4" s="491"/>
      <c r="D4" s="491"/>
      <c r="E4" s="491"/>
      <c r="F4" s="491"/>
      <c r="G4" s="491"/>
      <c r="H4" s="491"/>
      <c r="I4" s="491"/>
      <c r="J4" s="20"/>
      <c r="L4" s="489"/>
      <c r="M4" s="489"/>
      <c r="N4" s="489"/>
      <c r="O4" s="489"/>
      <c r="P4" s="489"/>
      <c r="Q4" s="489"/>
      <c r="R4" s="489"/>
      <c r="S4" s="489"/>
    </row>
    <row r="5" spans="1:19" x14ac:dyDescent="0.2">
      <c r="A5" s="2"/>
      <c r="B5" s="19"/>
      <c r="C5" s="19"/>
      <c r="D5" s="19"/>
      <c r="E5" s="19"/>
      <c r="F5" s="19"/>
      <c r="G5" s="19"/>
      <c r="H5" s="19"/>
      <c r="I5" s="19"/>
      <c r="J5" s="20"/>
      <c r="L5" s="489"/>
      <c r="M5" s="489"/>
      <c r="N5" s="489"/>
      <c r="O5" s="489"/>
      <c r="P5" s="489"/>
      <c r="Q5" s="489"/>
      <c r="R5" s="489"/>
      <c r="S5" s="489"/>
    </row>
    <row r="6" spans="1:19" ht="16" customHeight="1" x14ac:dyDescent="0.2">
      <c r="A6" s="19" t="s">
        <v>1</v>
      </c>
      <c r="B6" s="491" t="s">
        <v>293</v>
      </c>
      <c r="C6" s="491"/>
      <c r="D6" s="491"/>
      <c r="E6" s="491"/>
      <c r="F6" s="491"/>
      <c r="G6" s="491"/>
      <c r="H6" s="491"/>
      <c r="I6" s="491"/>
      <c r="J6" s="20"/>
      <c r="L6" s="489"/>
      <c r="M6" s="489"/>
      <c r="N6" s="489"/>
      <c r="O6" s="489"/>
      <c r="P6" s="489"/>
      <c r="Q6" s="489"/>
      <c r="R6" s="489"/>
      <c r="S6" s="489"/>
    </row>
    <row r="7" spans="1:19" x14ac:dyDescent="0.2">
      <c r="A7" s="2"/>
      <c r="B7" s="491"/>
      <c r="C7" s="491"/>
      <c r="D7" s="491"/>
      <c r="E7" s="491"/>
      <c r="F7" s="491"/>
      <c r="G7" s="491"/>
      <c r="H7" s="491"/>
      <c r="I7" s="491"/>
      <c r="J7" s="20"/>
      <c r="L7" s="489"/>
      <c r="M7" s="489"/>
      <c r="N7" s="489"/>
      <c r="O7" s="489"/>
      <c r="P7" s="489"/>
      <c r="Q7" s="489"/>
      <c r="R7" s="489"/>
      <c r="S7" s="489"/>
    </row>
    <row r="8" spans="1:19" x14ac:dyDescent="0.2">
      <c r="A8" s="2"/>
      <c r="B8" s="19"/>
      <c r="C8" s="19"/>
      <c r="D8" s="19"/>
      <c r="E8" s="19"/>
      <c r="F8" s="19"/>
      <c r="G8" s="19"/>
      <c r="H8" s="19"/>
      <c r="I8" s="19"/>
      <c r="J8" s="20"/>
      <c r="L8" s="489"/>
      <c r="M8" s="489"/>
      <c r="N8" s="489"/>
      <c r="O8" s="489"/>
      <c r="P8" s="489"/>
      <c r="Q8" s="489"/>
      <c r="R8" s="489"/>
      <c r="S8" s="489"/>
    </row>
    <row r="9" spans="1:19" ht="16" customHeight="1" thickBot="1" x14ac:dyDescent="0.25">
      <c r="A9" s="2"/>
      <c r="B9" s="19"/>
      <c r="C9" s="19"/>
      <c r="D9" s="19"/>
      <c r="E9" s="19"/>
      <c r="F9" s="19"/>
      <c r="G9" s="19"/>
      <c r="H9" s="19"/>
      <c r="I9" s="19"/>
      <c r="J9" s="20"/>
      <c r="L9" s="9"/>
      <c r="N9" s="21"/>
    </row>
    <row r="10" spans="1:19" ht="17" thickBot="1" x14ac:dyDescent="0.25">
      <c r="A10" s="483" t="s">
        <v>88</v>
      </c>
      <c r="B10" s="484"/>
      <c r="C10" s="484"/>
      <c r="D10" s="484"/>
      <c r="E10" s="484"/>
      <c r="F10" s="484"/>
      <c r="G10" s="484"/>
      <c r="H10" s="484"/>
      <c r="I10" s="484"/>
      <c r="J10" s="485"/>
      <c r="L10" s="9" t="s">
        <v>3</v>
      </c>
      <c r="N10" s="21"/>
    </row>
    <row r="11" spans="1:19" x14ac:dyDescent="0.2">
      <c r="L11" s="492" t="s">
        <v>330</v>
      </c>
      <c r="M11" s="492"/>
      <c r="N11" s="492"/>
      <c r="O11" s="492"/>
      <c r="P11" s="492"/>
      <c r="Q11" s="492"/>
      <c r="R11" s="492"/>
      <c r="S11" s="492"/>
    </row>
    <row r="12" spans="1:19" x14ac:dyDescent="0.2">
      <c r="L12" s="492"/>
      <c r="M12" s="492"/>
      <c r="N12" s="492"/>
      <c r="O12" s="492"/>
      <c r="P12" s="492"/>
      <c r="Q12" s="492"/>
      <c r="R12" s="492"/>
      <c r="S12" s="492"/>
    </row>
    <row r="13" spans="1:19" x14ac:dyDescent="0.2">
      <c r="L13" s="492"/>
      <c r="M13" s="492"/>
      <c r="N13" s="492"/>
      <c r="O13" s="492"/>
      <c r="P13" s="492"/>
      <c r="Q13" s="492"/>
      <c r="R13" s="492"/>
      <c r="S13" s="492"/>
    </row>
    <row r="14" spans="1:19" x14ac:dyDescent="0.2">
      <c r="L14" s="492"/>
      <c r="M14" s="492"/>
      <c r="N14" s="492"/>
      <c r="O14" s="492"/>
      <c r="P14" s="492"/>
      <c r="Q14" s="492"/>
      <c r="R14" s="492"/>
      <c r="S14" s="492"/>
    </row>
    <row r="15" spans="1:19" x14ac:dyDescent="0.2">
      <c r="L15" s="492"/>
      <c r="M15" s="492"/>
      <c r="N15" s="492"/>
      <c r="O15" s="492"/>
      <c r="P15" s="492"/>
      <c r="Q15" s="492"/>
      <c r="R15" s="492"/>
      <c r="S15" s="492"/>
    </row>
    <row r="16" spans="1:19" x14ac:dyDescent="0.2">
      <c r="L16" s="178"/>
      <c r="M16" s="178"/>
      <c r="N16" s="178"/>
      <c r="O16" s="178"/>
      <c r="P16" s="178"/>
      <c r="Q16" s="178"/>
      <c r="R16" s="178"/>
      <c r="S16" s="178"/>
    </row>
    <row r="17" spans="1:22" x14ac:dyDescent="0.2">
      <c r="L17" s="9" t="s">
        <v>4</v>
      </c>
      <c r="M17" s="178"/>
      <c r="N17" s="179"/>
      <c r="O17" s="178"/>
      <c r="P17" s="178"/>
      <c r="Q17" s="178"/>
      <c r="R17" s="178"/>
      <c r="S17" s="178"/>
    </row>
    <row r="18" spans="1:22" ht="16" customHeight="1" x14ac:dyDescent="0.2">
      <c r="L18" s="492" t="s">
        <v>329</v>
      </c>
      <c r="M18" s="492"/>
      <c r="N18" s="492"/>
      <c r="O18" s="492"/>
      <c r="P18" s="492"/>
      <c r="Q18" s="492"/>
      <c r="R18" s="492"/>
      <c r="S18" s="492"/>
      <c r="U18" s="27"/>
      <c r="V18" s="27"/>
    </row>
    <row r="19" spans="1:22" x14ac:dyDescent="0.2">
      <c r="L19" s="492"/>
      <c r="M19" s="492"/>
      <c r="N19" s="492"/>
      <c r="O19" s="492"/>
      <c r="P19" s="492"/>
      <c r="Q19" s="492"/>
      <c r="R19" s="492"/>
      <c r="S19" s="492"/>
    </row>
    <row r="20" spans="1:22" x14ac:dyDescent="0.2">
      <c r="L20" s="492"/>
      <c r="M20" s="492"/>
      <c r="N20" s="492"/>
      <c r="O20" s="492"/>
      <c r="P20" s="492"/>
      <c r="Q20" s="492"/>
      <c r="R20" s="492"/>
      <c r="S20" s="492"/>
    </row>
    <row r="21" spans="1:22" x14ac:dyDescent="0.2">
      <c r="L21" s="492"/>
      <c r="M21" s="492"/>
      <c r="N21" s="492"/>
      <c r="O21" s="492"/>
      <c r="P21" s="492"/>
      <c r="Q21" s="492"/>
      <c r="R21" s="492"/>
      <c r="S21" s="492"/>
    </row>
    <row r="22" spans="1:22" x14ac:dyDescent="0.2">
      <c r="L22" s="492"/>
      <c r="M22" s="492"/>
      <c r="N22" s="492"/>
      <c r="O22" s="492"/>
      <c r="P22" s="492"/>
      <c r="Q22" s="492"/>
      <c r="R22" s="492"/>
      <c r="S22" s="492"/>
    </row>
    <row r="23" spans="1:22" x14ac:dyDescent="0.2">
      <c r="L23" s="492"/>
      <c r="M23" s="492"/>
      <c r="N23" s="492"/>
      <c r="O23" s="492"/>
      <c r="P23" s="492"/>
      <c r="Q23" s="492"/>
      <c r="R23" s="492"/>
      <c r="S23" s="492"/>
    </row>
    <row r="24" spans="1:22" x14ac:dyDescent="0.2">
      <c r="A24" s="4"/>
      <c r="C24" s="21"/>
    </row>
    <row r="25" spans="1:22" ht="19" x14ac:dyDescent="0.25">
      <c r="L25" s="3" t="s">
        <v>85</v>
      </c>
    </row>
    <row r="26" spans="1:22" x14ac:dyDescent="0.2">
      <c r="L26" s="489" t="s">
        <v>331</v>
      </c>
      <c r="M26" s="490"/>
      <c r="N26" s="490"/>
      <c r="O26" s="490"/>
      <c r="P26" s="490"/>
      <c r="Q26" s="490"/>
      <c r="R26" s="490"/>
      <c r="S26" s="490"/>
    </row>
    <row r="27" spans="1:22" x14ac:dyDescent="0.2">
      <c r="L27" s="490"/>
      <c r="M27" s="490"/>
      <c r="N27" s="490"/>
      <c r="O27" s="490"/>
      <c r="P27" s="490"/>
      <c r="Q27" s="490"/>
      <c r="R27" s="490"/>
      <c r="S27" s="490"/>
    </row>
    <row r="34" spans="12:14" x14ac:dyDescent="0.2">
      <c r="M34" s="21"/>
    </row>
    <row r="35" spans="12:14" x14ac:dyDescent="0.2">
      <c r="L35" s="5"/>
      <c r="M35" s="5"/>
      <c r="N35" s="5"/>
    </row>
    <row r="36" spans="12:14" x14ac:dyDescent="0.2">
      <c r="L36" s="5"/>
      <c r="M36" s="5"/>
      <c r="N36" s="5"/>
    </row>
    <row r="37" spans="12:14" x14ac:dyDescent="0.2">
      <c r="L37" s="5"/>
      <c r="M37" s="5"/>
      <c r="N37" s="5"/>
    </row>
    <row r="38" spans="12:14" x14ac:dyDescent="0.2">
      <c r="L38" s="5"/>
      <c r="M38" s="5"/>
      <c r="N38" s="5"/>
    </row>
    <row r="39" spans="12:14" x14ac:dyDescent="0.2">
      <c r="L39" s="5"/>
      <c r="M39" s="5"/>
      <c r="N39" s="5"/>
    </row>
    <row r="40" spans="12:14" x14ac:dyDescent="0.2">
      <c r="L40" s="5"/>
      <c r="M40" s="5"/>
      <c r="N40" s="5"/>
    </row>
    <row r="41" spans="12:14" x14ac:dyDescent="0.2">
      <c r="L41" s="5"/>
      <c r="M41" s="5"/>
      <c r="N41" s="5"/>
    </row>
    <row r="42" spans="12:14" x14ac:dyDescent="0.2">
      <c r="L42" s="5"/>
      <c r="M42" s="5"/>
      <c r="N42" s="5"/>
    </row>
    <row r="43" spans="12:14" x14ac:dyDescent="0.2">
      <c r="L43" s="5"/>
      <c r="M43" s="5"/>
      <c r="N43" s="5"/>
    </row>
    <row r="44" spans="12:14" x14ac:dyDescent="0.2">
      <c r="M44" s="21"/>
    </row>
    <row r="45" spans="12:14" x14ac:dyDescent="0.2">
      <c r="L45" s="5"/>
      <c r="M45" s="5"/>
      <c r="N45" s="5"/>
    </row>
    <row r="46" spans="12:14" x14ac:dyDescent="0.2">
      <c r="L46" s="5"/>
      <c r="M46" s="5"/>
      <c r="N46" s="5"/>
    </row>
    <row r="47" spans="12:14" x14ac:dyDescent="0.2">
      <c r="L47" s="5"/>
      <c r="M47" s="5"/>
      <c r="N47" s="5"/>
    </row>
    <row r="48" spans="12:14" x14ac:dyDescent="0.2">
      <c r="L48" s="5"/>
      <c r="M48" s="5"/>
      <c r="N48" s="5"/>
    </row>
    <row r="49" spans="12:14" x14ac:dyDescent="0.2">
      <c r="L49" s="5"/>
      <c r="M49" s="5"/>
      <c r="N49" s="5"/>
    </row>
    <row r="50" spans="12:14" x14ac:dyDescent="0.2">
      <c r="L50" s="5"/>
      <c r="M50" s="5"/>
      <c r="N50" s="5"/>
    </row>
    <row r="51" spans="12:14" x14ac:dyDescent="0.2">
      <c r="L51" s="5"/>
      <c r="M51" s="5"/>
      <c r="N51" s="5"/>
    </row>
    <row r="52" spans="12:14" x14ac:dyDescent="0.2">
      <c r="L52" s="5"/>
      <c r="M52" s="5"/>
      <c r="N52" s="5"/>
    </row>
    <row r="53" spans="12:14" x14ac:dyDescent="0.2">
      <c r="L53" s="5"/>
      <c r="M53" s="5"/>
      <c r="N53" s="5"/>
    </row>
    <row r="54" spans="12:14" x14ac:dyDescent="0.2">
      <c r="M54" s="21"/>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M64" s="21"/>
    </row>
    <row r="65" spans="1:65" x14ac:dyDescent="0.2">
      <c r="L65" s="5"/>
      <c r="M65" s="5"/>
      <c r="N65" s="5"/>
    </row>
    <row r="66" spans="1:65" x14ac:dyDescent="0.2">
      <c r="A66" s="5"/>
      <c r="B66" s="5"/>
      <c r="C66" s="5"/>
      <c r="D66" s="5"/>
      <c r="E66" s="5"/>
      <c r="F66" s="5"/>
      <c r="G66" s="5"/>
      <c r="H66" s="5"/>
      <c r="I66" s="5"/>
      <c r="J66" s="5"/>
      <c r="L66" s="5"/>
      <c r="M66" s="5"/>
      <c r="N66" s="5"/>
    </row>
    <row r="67" spans="1:65" x14ac:dyDescent="0.2">
      <c r="A67" s="5"/>
      <c r="B67" s="5"/>
      <c r="C67" s="5"/>
      <c r="D67" s="5"/>
      <c r="E67" s="5"/>
      <c r="F67" s="5"/>
      <c r="G67" s="5"/>
      <c r="H67" s="5"/>
      <c r="I67" s="5"/>
      <c r="J67" s="5"/>
      <c r="L67" s="5"/>
      <c r="M67" s="5"/>
      <c r="N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row>
    <row r="68" spans="1:65" x14ac:dyDescent="0.2">
      <c r="A68" s="5"/>
      <c r="B68" s="5"/>
      <c r="C68" s="5"/>
      <c r="D68" s="5"/>
      <c r="E68" s="5"/>
      <c r="F68" s="5"/>
      <c r="G68" s="5"/>
      <c r="H68" s="5"/>
      <c r="I68" s="5"/>
      <c r="J68" s="5"/>
      <c r="L68" s="5"/>
      <c r="M68" s="5"/>
      <c r="N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row>
    <row r="69" spans="1:65" x14ac:dyDescent="0.2">
      <c r="A69" s="5"/>
      <c r="B69" s="5"/>
      <c r="C69" s="5"/>
      <c r="D69" s="5"/>
      <c r="E69" s="5"/>
      <c r="F69" s="5"/>
      <c r="G69" s="5"/>
      <c r="H69" s="5"/>
      <c r="I69" s="5"/>
      <c r="J69" s="5"/>
      <c r="L69" s="5"/>
      <c r="M69" s="5"/>
      <c r="N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row>
    <row r="70" spans="1:65" x14ac:dyDescent="0.2">
      <c r="A70" s="5"/>
      <c r="B70" s="5"/>
      <c r="C70" s="5"/>
      <c r="D70" s="5"/>
      <c r="E70" s="5"/>
      <c r="F70" s="5"/>
      <c r="G70" s="5"/>
      <c r="H70" s="5"/>
      <c r="I70" s="5"/>
      <c r="J70" s="5"/>
      <c r="L70" s="5"/>
      <c r="M70" s="5"/>
      <c r="N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row>
    <row r="71" spans="1:65" x14ac:dyDescent="0.2">
      <c r="A71" s="5"/>
      <c r="B71" s="5"/>
      <c r="C71" s="5"/>
      <c r="D71" s="5"/>
      <c r="E71" s="5"/>
      <c r="F71" s="5"/>
      <c r="G71" s="5"/>
      <c r="H71" s="5"/>
      <c r="I71" s="5"/>
      <c r="J71" s="5"/>
      <c r="L71" s="5"/>
      <c r="M71" s="5"/>
      <c r="N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row>
    <row r="72" spans="1:65" x14ac:dyDescent="0.2">
      <c r="A72" s="5"/>
      <c r="B72" s="5"/>
      <c r="C72" s="5"/>
      <c r="D72" s="5"/>
      <c r="E72" s="5"/>
      <c r="F72" s="5"/>
      <c r="G72" s="5"/>
      <c r="H72" s="5"/>
      <c r="I72" s="5"/>
      <c r="J72" s="5"/>
      <c r="L72" s="5"/>
      <c r="M72" s="5"/>
      <c r="N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row>
    <row r="73" spans="1:65" x14ac:dyDescent="0.2">
      <c r="A73" s="5"/>
      <c r="B73" s="5"/>
      <c r="C73" s="5"/>
      <c r="D73" s="5"/>
      <c r="E73" s="5"/>
      <c r="F73" s="5"/>
      <c r="G73" s="5"/>
      <c r="H73" s="5"/>
      <c r="I73" s="5"/>
      <c r="J73" s="5"/>
      <c r="L73" s="5"/>
      <c r="M73" s="5"/>
      <c r="N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row>
    <row r="74" spans="1:65" x14ac:dyDescent="0.2">
      <c r="A74" s="5"/>
      <c r="B74" s="5"/>
      <c r="C74" s="5"/>
      <c r="D74" s="5"/>
      <c r="E74" s="5"/>
      <c r="F74" s="5"/>
      <c r="G74" s="5"/>
      <c r="H74" s="5"/>
      <c r="I74" s="5"/>
      <c r="J74" s="5"/>
      <c r="M74" s="21"/>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row>
    <row r="75" spans="1:65" x14ac:dyDescent="0.2">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row>
    <row r="76" spans="1:65" x14ac:dyDescent="0.2">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row>
    <row r="77" spans="1:65" x14ac:dyDescent="0.2">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row>
    <row r="78" spans="1:65" x14ac:dyDescent="0.2">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row>
    <row r="79" spans="1:65" x14ac:dyDescent="0.2">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row>
    <row r="80" spans="1:65" x14ac:dyDescent="0.2">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row>
    <row r="81" spans="1:65" x14ac:dyDescent="0.2">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K169" s="5"/>
      <c r="L169" s="5"/>
      <c r="M169" s="5"/>
      <c r="N169" s="5"/>
      <c r="O169" s="5"/>
      <c r="P169" s="5"/>
      <c r="Q169" s="5"/>
      <c r="R169" s="5"/>
      <c r="S169" s="5"/>
      <c r="T169" s="5"/>
    </row>
    <row r="170" spans="1:65" x14ac:dyDescent="0.2">
      <c r="K170" s="5"/>
      <c r="L170" s="5"/>
      <c r="M170" s="5"/>
      <c r="N170" s="5"/>
      <c r="O170" s="5"/>
      <c r="P170" s="5"/>
      <c r="Q170" s="5"/>
      <c r="R170" s="5"/>
      <c r="S170" s="5"/>
      <c r="T170" s="5"/>
    </row>
    <row r="171" spans="1:65" x14ac:dyDescent="0.2">
      <c r="K171" s="5"/>
      <c r="L171" s="5"/>
      <c r="M171" s="5"/>
      <c r="N171" s="5"/>
      <c r="O171" s="5"/>
      <c r="P171" s="5"/>
      <c r="Q171" s="5"/>
      <c r="R171" s="5"/>
      <c r="S171" s="5"/>
      <c r="T171" s="5"/>
    </row>
    <row r="172" spans="1:65" x14ac:dyDescent="0.2">
      <c r="K172" s="5"/>
      <c r="L172" s="5"/>
      <c r="M172" s="5"/>
      <c r="N172" s="5"/>
      <c r="O172" s="5"/>
      <c r="P172" s="5"/>
      <c r="Q172" s="5"/>
      <c r="R172" s="5"/>
      <c r="S172" s="5"/>
      <c r="T172" s="5"/>
    </row>
    <row r="173" spans="1:65" x14ac:dyDescent="0.2">
      <c r="K173" s="5"/>
      <c r="L173" s="5"/>
      <c r="M173" s="5"/>
      <c r="N173" s="5"/>
      <c r="O173" s="5"/>
      <c r="P173" s="5"/>
      <c r="Q173" s="5"/>
      <c r="R173" s="5"/>
      <c r="S173" s="5"/>
      <c r="T173" s="5"/>
    </row>
    <row r="174" spans="1:65" x14ac:dyDescent="0.2">
      <c r="K174" s="5"/>
      <c r="L174" s="5"/>
      <c r="M174" s="5"/>
      <c r="N174" s="5"/>
      <c r="O174" s="5"/>
      <c r="P174" s="5"/>
      <c r="Q174" s="5"/>
      <c r="R174" s="5"/>
      <c r="S174" s="5"/>
      <c r="T174" s="5"/>
    </row>
    <row r="175" spans="1:65" x14ac:dyDescent="0.2">
      <c r="K175" s="5"/>
      <c r="L175" s="5"/>
      <c r="M175" s="5"/>
      <c r="N175" s="5"/>
      <c r="O175" s="5"/>
      <c r="P175" s="5"/>
      <c r="Q175" s="5"/>
      <c r="R175" s="5"/>
      <c r="S175" s="5"/>
      <c r="T175" s="5"/>
    </row>
    <row r="176" spans="1:65" x14ac:dyDescent="0.2">
      <c r="K176" s="5"/>
      <c r="L176" s="5"/>
      <c r="M176" s="5"/>
      <c r="N176" s="5"/>
      <c r="O176" s="5"/>
      <c r="P176" s="5"/>
      <c r="Q176" s="5"/>
      <c r="R176" s="5"/>
      <c r="S176" s="5"/>
      <c r="T176" s="5"/>
    </row>
  </sheetData>
  <mergeCells count="7">
    <mergeCell ref="A10:J10"/>
    <mergeCell ref="L26:S27"/>
    <mergeCell ref="B3:I4"/>
    <mergeCell ref="B6:I7"/>
    <mergeCell ref="L11:S15"/>
    <mergeCell ref="L18:S23"/>
    <mergeCell ref="L3:S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59D04-4559-6F46-B53D-39183D604F9E}">
  <dimension ref="A1:S55"/>
  <sheetViews>
    <sheetView workbookViewId="0"/>
  </sheetViews>
  <sheetFormatPr baseColWidth="10" defaultColWidth="11" defaultRowHeight="16" outlineLevelCol="1" x14ac:dyDescent="0.2"/>
  <cols>
    <col min="1" max="1" width="4.5" customWidth="1"/>
    <col min="2" max="9" width="10.83203125" customWidth="1"/>
    <col min="10" max="10" width="12.5" customWidth="1"/>
    <col min="12" max="12" width="12" bestFit="1" customWidth="1"/>
    <col min="13" max="13" width="13.33203125" hidden="1" customWidth="1" outlineLevel="1"/>
    <col min="14" max="14" width="12.6640625" hidden="1" customWidth="1" outlineLevel="1"/>
    <col min="15" max="17" width="10.83203125" hidden="1" customWidth="1" outlineLevel="1"/>
    <col min="18" max="18" width="12" hidden="1" customWidth="1" outlineLevel="1"/>
    <col min="19" max="19" width="11" collapsed="1"/>
  </cols>
  <sheetData>
    <row r="1" spans="1:14" ht="19" x14ac:dyDescent="0.25">
      <c r="A1" s="82" t="s">
        <v>131</v>
      </c>
      <c r="B1" s="81"/>
      <c r="C1" s="80"/>
      <c r="D1" s="80"/>
      <c r="E1" s="80"/>
      <c r="F1" s="79"/>
      <c r="G1" s="79"/>
      <c r="H1" s="79"/>
      <c r="I1" s="79"/>
      <c r="J1" s="78"/>
      <c r="L1" s="75" t="s">
        <v>130</v>
      </c>
    </row>
    <row r="2" spans="1:14" x14ac:dyDescent="0.2">
      <c r="A2" s="68"/>
      <c r="B2" s="66"/>
      <c r="C2" s="66"/>
      <c r="D2" s="66"/>
      <c r="E2" s="66"/>
      <c r="F2" s="66"/>
      <c r="G2" s="66"/>
      <c r="H2" s="66"/>
      <c r="I2" s="66"/>
      <c r="J2" s="65"/>
    </row>
    <row r="3" spans="1:14" ht="15.75" customHeight="1" x14ac:dyDescent="0.2">
      <c r="A3" s="68"/>
      <c r="B3" s="493" t="s">
        <v>312</v>
      </c>
      <c r="C3" s="493"/>
      <c r="D3" s="493"/>
      <c r="E3" s="493"/>
      <c r="F3" s="493"/>
      <c r="G3" s="493"/>
      <c r="H3" s="493"/>
      <c r="I3" s="493"/>
      <c r="J3" s="65"/>
      <c r="M3" s="76" t="s">
        <v>129</v>
      </c>
    </row>
    <row r="4" spans="1:14" x14ac:dyDescent="0.2">
      <c r="A4" s="68"/>
      <c r="B4" s="493"/>
      <c r="C4" s="493"/>
      <c r="D4" s="493"/>
      <c r="E4" s="493"/>
      <c r="F4" s="493"/>
      <c r="G4" s="493"/>
      <c r="H4" s="493"/>
      <c r="I4" s="493"/>
      <c r="J4" s="65"/>
    </row>
    <row r="5" spans="1:14" x14ac:dyDescent="0.2">
      <c r="A5" s="68"/>
      <c r="B5" s="493"/>
      <c r="C5" s="493"/>
      <c r="D5" s="493"/>
      <c r="E5" s="493"/>
      <c r="F5" s="493"/>
      <c r="G5" s="493"/>
      <c r="H5" s="493"/>
      <c r="I5" s="493"/>
      <c r="J5" s="65"/>
      <c r="M5" t="s">
        <v>332</v>
      </c>
    </row>
    <row r="6" spans="1:14" x14ac:dyDescent="0.2">
      <c r="A6" s="68"/>
      <c r="B6" s="66"/>
      <c r="C6" s="66"/>
      <c r="D6" s="66"/>
      <c r="E6" s="66"/>
      <c r="F6" s="66"/>
      <c r="G6" s="66"/>
      <c r="H6" s="66"/>
      <c r="I6" s="66"/>
      <c r="J6" s="65"/>
    </row>
    <row r="7" spans="1:14" x14ac:dyDescent="0.2">
      <c r="A7" s="68"/>
      <c r="B7" s="66"/>
      <c r="C7" s="496" t="s">
        <v>46</v>
      </c>
      <c r="D7" s="498" t="s">
        <v>336</v>
      </c>
      <c r="E7" s="66"/>
      <c r="F7" s="500" t="s">
        <v>335</v>
      </c>
      <c r="G7" s="502" t="s">
        <v>240</v>
      </c>
      <c r="H7" s="66"/>
      <c r="I7" s="66"/>
      <c r="J7" s="65"/>
    </row>
    <row r="8" spans="1:14" x14ac:dyDescent="0.2">
      <c r="A8" s="68"/>
      <c r="B8" s="66"/>
      <c r="C8" s="497"/>
      <c r="D8" s="499"/>
      <c r="E8" s="66"/>
      <c r="F8" s="501"/>
      <c r="G8" s="503"/>
      <c r="H8" s="66"/>
      <c r="I8" s="66"/>
      <c r="J8" s="65"/>
    </row>
    <row r="9" spans="1:14" ht="16" customHeight="1" x14ac:dyDescent="0.25">
      <c r="A9" s="68"/>
      <c r="B9" s="66"/>
      <c r="C9" s="122" t="s">
        <v>296</v>
      </c>
      <c r="D9" s="180">
        <v>0</v>
      </c>
      <c r="E9" s="66"/>
      <c r="F9" s="181">
        <v>1</v>
      </c>
      <c r="G9" s="182">
        <v>5510</v>
      </c>
      <c r="H9" s="66"/>
      <c r="I9" s="66"/>
      <c r="J9" s="65"/>
      <c r="M9" s="77" t="s">
        <v>333</v>
      </c>
      <c r="N9" s="188">
        <f>LN(G9)+D24+D18</f>
        <v>8.3493199021469593</v>
      </c>
    </row>
    <row r="10" spans="1:14" x14ac:dyDescent="0.2">
      <c r="A10" s="68"/>
      <c r="B10" s="66"/>
      <c r="C10" s="121" t="s">
        <v>297</v>
      </c>
      <c r="D10" s="74">
        <v>-0.45399999999999974</v>
      </c>
      <c r="E10" s="66"/>
      <c r="F10" s="183">
        <v>2</v>
      </c>
      <c r="G10" s="184">
        <v>5720</v>
      </c>
      <c r="H10" s="66"/>
      <c r="I10" s="66"/>
      <c r="J10" s="65"/>
      <c r="M10" s="77"/>
    </row>
    <row r="11" spans="1:14" x14ac:dyDescent="0.2">
      <c r="A11" s="68"/>
      <c r="B11" s="66"/>
      <c r="C11" s="121" t="s">
        <v>298</v>
      </c>
      <c r="D11" s="74">
        <v>-1.3999999999999346E-2</v>
      </c>
      <c r="E11" s="66"/>
      <c r="F11" s="185">
        <v>3</v>
      </c>
      <c r="G11" s="186">
        <v>5940</v>
      </c>
      <c r="H11" s="66"/>
      <c r="I11" s="66"/>
      <c r="J11" s="65"/>
      <c r="M11" t="s">
        <v>339</v>
      </c>
    </row>
    <row r="12" spans="1:14" x14ac:dyDescent="0.2">
      <c r="A12" s="68"/>
      <c r="B12" s="66"/>
      <c r="C12" s="121" t="s">
        <v>299</v>
      </c>
      <c r="D12" s="74">
        <v>6.4000000000000057E-2</v>
      </c>
      <c r="E12" s="66"/>
      <c r="F12" s="66"/>
      <c r="G12" s="66"/>
      <c r="H12" s="66"/>
      <c r="I12" s="66"/>
      <c r="J12" s="65"/>
      <c r="M12" s="77"/>
    </row>
    <row r="13" spans="1:14" x14ac:dyDescent="0.2">
      <c r="A13" s="68"/>
      <c r="B13" s="66"/>
      <c r="C13" s="121" t="s">
        <v>300</v>
      </c>
      <c r="D13" s="74">
        <v>-4.4000000000000483E-2</v>
      </c>
      <c r="E13" s="66"/>
      <c r="F13" s="66"/>
      <c r="G13" s="66"/>
      <c r="H13" s="66"/>
      <c r="I13" s="66"/>
      <c r="J13" s="65"/>
      <c r="M13" s="77"/>
    </row>
    <row r="14" spans="1:14" ht="17" thickBot="1" x14ac:dyDescent="0.25">
      <c r="A14" s="68"/>
      <c r="B14" s="66"/>
      <c r="C14" s="121" t="s">
        <v>301</v>
      </c>
      <c r="D14" s="74">
        <v>-0.65100000000000002</v>
      </c>
      <c r="E14" s="66"/>
      <c r="F14" s="66"/>
      <c r="G14" s="66"/>
      <c r="H14" s="66"/>
      <c r="I14" s="66"/>
      <c r="J14" s="65"/>
    </row>
    <row r="15" spans="1:14" ht="19" thickBot="1" x14ac:dyDescent="0.3">
      <c r="A15" s="68"/>
      <c r="B15" s="66"/>
      <c r="C15" s="121" t="s">
        <v>302</v>
      </c>
      <c r="D15" s="74">
        <v>-0.18</v>
      </c>
      <c r="E15" s="66"/>
      <c r="F15" s="66"/>
      <c r="G15" s="66"/>
      <c r="H15" s="66"/>
      <c r="I15" s="66"/>
      <c r="J15" s="65"/>
      <c r="M15" s="189" t="s">
        <v>334</v>
      </c>
      <c r="N15" s="190">
        <f>LN(G10)+D24+D10+D18+D25*(LN(3900)-N9)</f>
        <v>7.9170899987881738</v>
      </c>
    </row>
    <row r="16" spans="1:14" x14ac:dyDescent="0.2">
      <c r="A16" s="68"/>
      <c r="B16" s="66"/>
      <c r="C16" s="121" t="s">
        <v>303</v>
      </c>
      <c r="D16" s="74">
        <v>-0.10199999999999999</v>
      </c>
      <c r="E16" s="66"/>
      <c r="F16" s="66"/>
      <c r="G16" s="66"/>
      <c r="H16" s="66"/>
      <c r="I16" s="66"/>
      <c r="J16" s="65"/>
    </row>
    <row r="17" spans="1:18" x14ac:dyDescent="0.2">
      <c r="A17" s="68"/>
      <c r="B17" s="66"/>
      <c r="C17" s="121" t="s">
        <v>304</v>
      </c>
      <c r="D17" s="74">
        <v>-6.0999999999999999E-2</v>
      </c>
      <c r="E17" s="66"/>
      <c r="F17" s="66"/>
      <c r="G17" s="66"/>
      <c r="H17" s="66"/>
      <c r="I17" s="66"/>
      <c r="J17" s="65"/>
      <c r="M17" s="76" t="s">
        <v>128</v>
      </c>
    </row>
    <row r="18" spans="1:18" x14ac:dyDescent="0.2">
      <c r="A18" s="68"/>
      <c r="B18" s="66"/>
      <c r="C18" s="121" t="s">
        <v>305</v>
      </c>
      <c r="D18" s="74">
        <v>0</v>
      </c>
      <c r="E18" s="66"/>
      <c r="F18" s="66"/>
      <c r="G18" s="66"/>
      <c r="H18" s="66"/>
      <c r="I18" s="66"/>
      <c r="J18" s="65"/>
    </row>
    <row r="19" spans="1:18" ht="16" customHeight="1" x14ac:dyDescent="0.2">
      <c r="A19" s="68"/>
      <c r="B19" s="66"/>
      <c r="C19" s="121" t="s">
        <v>306</v>
      </c>
      <c r="D19" s="74">
        <v>0.315</v>
      </c>
      <c r="E19" s="66"/>
      <c r="F19" s="66"/>
      <c r="G19" s="66"/>
      <c r="H19" s="66"/>
      <c r="I19" s="66"/>
      <c r="J19" s="65"/>
      <c r="M19" s="494" t="s">
        <v>341</v>
      </c>
      <c r="N19" s="494"/>
      <c r="O19" s="494"/>
      <c r="P19" s="494"/>
      <c r="Q19" s="494"/>
      <c r="R19" s="494"/>
    </row>
    <row r="20" spans="1:18" x14ac:dyDescent="0.2">
      <c r="A20" s="68"/>
      <c r="B20" s="66"/>
      <c r="C20" s="121" t="s">
        <v>307</v>
      </c>
      <c r="D20" s="74">
        <v>0.24299999999999999</v>
      </c>
      <c r="E20" s="66"/>
      <c r="F20" s="66"/>
      <c r="G20" s="66"/>
      <c r="H20" s="66"/>
      <c r="I20" s="66"/>
      <c r="J20" s="65"/>
      <c r="M20" s="494"/>
      <c r="N20" s="494"/>
      <c r="O20" s="494"/>
      <c r="P20" s="494"/>
      <c r="Q20" s="494"/>
      <c r="R20" s="494"/>
    </row>
    <row r="21" spans="1:18" ht="17" thickBot="1" x14ac:dyDescent="0.25">
      <c r="A21" s="68"/>
      <c r="B21" s="66"/>
      <c r="C21" s="121" t="s">
        <v>308</v>
      </c>
      <c r="D21" s="74">
        <v>0.161</v>
      </c>
      <c r="E21" s="66"/>
      <c r="F21" s="66"/>
      <c r="G21" s="66"/>
      <c r="H21" s="66"/>
      <c r="I21" s="66"/>
      <c r="J21" s="65"/>
      <c r="M21" s="192"/>
      <c r="N21" s="192"/>
      <c r="O21" s="192"/>
      <c r="P21" s="192"/>
      <c r="Q21" s="192"/>
      <c r="R21" s="192"/>
    </row>
    <row r="22" spans="1:18" ht="21" thickBot="1" x14ac:dyDescent="0.3">
      <c r="A22" s="68"/>
      <c r="B22" s="66"/>
      <c r="C22" s="121" t="s">
        <v>309</v>
      </c>
      <c r="D22" s="74">
        <v>0.124</v>
      </c>
      <c r="E22" s="66"/>
      <c r="F22" s="66"/>
      <c r="G22" s="66"/>
      <c r="H22" s="66"/>
      <c r="I22" s="66"/>
      <c r="J22" s="65"/>
      <c r="M22" s="189" t="s">
        <v>342</v>
      </c>
      <c r="N22" s="193">
        <f>_xlfn.LOGNORM.INV(G28, N15, D23)</f>
        <v>2869.7031296331247</v>
      </c>
    </row>
    <row r="23" spans="1:18" x14ac:dyDescent="0.2">
      <c r="A23" s="68"/>
      <c r="B23" s="66"/>
      <c r="C23" s="121" t="s">
        <v>310</v>
      </c>
      <c r="D23" s="74">
        <v>8.6999999999999994E-2</v>
      </c>
      <c r="E23" s="66"/>
      <c r="F23" s="66"/>
      <c r="G23" s="66"/>
      <c r="H23" s="66"/>
      <c r="I23" s="66"/>
      <c r="J23" s="65"/>
      <c r="N23" s="187"/>
    </row>
    <row r="24" spans="1:18" x14ac:dyDescent="0.2">
      <c r="A24" s="68"/>
      <c r="B24" s="66"/>
      <c r="C24" s="121" t="s">
        <v>311</v>
      </c>
      <c r="D24" s="74">
        <v>-0.26500000000000001</v>
      </c>
      <c r="E24" s="66"/>
      <c r="F24" s="66"/>
      <c r="G24" s="66"/>
      <c r="H24" s="66"/>
      <c r="I24" s="66"/>
      <c r="J24" s="65"/>
      <c r="M24" s="76" t="s">
        <v>127</v>
      </c>
    </row>
    <row r="25" spans="1:18" x14ac:dyDescent="0.2">
      <c r="A25" s="68"/>
      <c r="B25" s="66"/>
      <c r="C25" s="123" t="s">
        <v>295</v>
      </c>
      <c r="D25" s="73">
        <v>0.19400000000000001</v>
      </c>
      <c r="E25" s="66"/>
      <c r="F25" s="66"/>
      <c r="G25" s="66"/>
      <c r="H25" s="66"/>
      <c r="I25" s="66"/>
      <c r="J25" s="65"/>
    </row>
    <row r="26" spans="1:18" x14ac:dyDescent="0.2">
      <c r="A26" s="68"/>
      <c r="B26" s="66"/>
      <c r="C26" s="66"/>
      <c r="D26" s="66"/>
      <c r="E26" s="66"/>
      <c r="F26" s="66"/>
      <c r="G26" s="66"/>
      <c r="H26" s="66"/>
      <c r="I26" s="66"/>
      <c r="J26" s="65"/>
      <c r="M26" s="495" t="s">
        <v>126</v>
      </c>
      <c r="N26" s="495"/>
      <c r="O26" s="495"/>
      <c r="P26" s="495"/>
      <c r="Q26" s="495"/>
      <c r="R26" s="495"/>
    </row>
    <row r="27" spans="1:18" x14ac:dyDescent="0.2">
      <c r="A27" s="68"/>
      <c r="B27" s="66" t="s">
        <v>338</v>
      </c>
      <c r="C27" s="66"/>
      <c r="D27" s="66"/>
      <c r="E27" s="66"/>
      <c r="F27" s="66"/>
      <c r="G27" s="66"/>
      <c r="H27" s="66"/>
      <c r="I27" s="66"/>
      <c r="J27" s="65"/>
      <c r="M27" s="495"/>
      <c r="N27" s="495"/>
      <c r="O27" s="495"/>
      <c r="P27" s="495"/>
      <c r="Q27" s="495"/>
      <c r="R27" s="495"/>
    </row>
    <row r="28" spans="1:18" x14ac:dyDescent="0.2">
      <c r="A28" s="68"/>
      <c r="B28" s="66" t="s">
        <v>340</v>
      </c>
      <c r="C28" s="66"/>
      <c r="D28" s="66"/>
      <c r="E28" s="66"/>
      <c r="F28" s="66"/>
      <c r="G28" s="191">
        <v>0.69699999999999995</v>
      </c>
      <c r="H28" s="66"/>
      <c r="I28" s="66"/>
      <c r="J28" s="65"/>
    </row>
    <row r="29" spans="1:18" ht="15.75" customHeight="1" x14ac:dyDescent="0.2">
      <c r="A29" s="68"/>
      <c r="B29" s="66"/>
      <c r="C29" s="66"/>
      <c r="D29" s="66"/>
      <c r="E29" s="66"/>
      <c r="F29" s="66"/>
      <c r="G29" s="66"/>
      <c r="H29" s="66"/>
      <c r="I29" s="66"/>
      <c r="J29" s="65"/>
    </row>
    <row r="30" spans="1:18" ht="19" x14ac:dyDescent="0.25">
      <c r="A30" s="68"/>
      <c r="B30" s="71" t="s">
        <v>0</v>
      </c>
      <c r="C30" s="66"/>
      <c r="D30" s="66"/>
      <c r="E30" s="66"/>
      <c r="F30" s="66"/>
      <c r="G30" s="66"/>
      <c r="H30" s="66"/>
      <c r="I30" s="66"/>
      <c r="J30" s="65"/>
      <c r="M30" s="75" t="s">
        <v>107</v>
      </c>
    </row>
    <row r="31" spans="1:18" x14ac:dyDescent="0.2">
      <c r="A31" s="68"/>
      <c r="B31" s="493" t="s">
        <v>337</v>
      </c>
      <c r="C31" s="493"/>
      <c r="D31" s="493"/>
      <c r="E31" s="493"/>
      <c r="F31" s="493"/>
      <c r="G31" s="493"/>
      <c r="H31" s="493"/>
      <c r="I31" s="493"/>
      <c r="J31" s="65"/>
      <c r="M31" t="s">
        <v>315</v>
      </c>
    </row>
    <row r="32" spans="1:18" x14ac:dyDescent="0.2">
      <c r="A32" s="68"/>
      <c r="B32" s="493"/>
      <c r="C32" s="493"/>
      <c r="D32" s="493"/>
      <c r="E32" s="493"/>
      <c r="F32" s="493"/>
      <c r="G32" s="493"/>
      <c r="H32" s="493"/>
      <c r="I32" s="493"/>
      <c r="J32" s="65"/>
    </row>
    <row r="33" spans="1:17" x14ac:dyDescent="0.2">
      <c r="A33" s="68"/>
      <c r="B33" s="72"/>
      <c r="C33" s="69"/>
      <c r="D33" s="66"/>
      <c r="E33" s="66"/>
      <c r="F33" s="66"/>
      <c r="G33" s="66"/>
      <c r="H33" s="66"/>
      <c r="I33" s="66"/>
      <c r="J33" s="65"/>
    </row>
    <row r="34" spans="1:17" x14ac:dyDescent="0.2">
      <c r="A34" s="68"/>
      <c r="B34" s="71" t="s">
        <v>1</v>
      </c>
      <c r="C34" s="66"/>
      <c r="D34" s="66"/>
      <c r="E34" s="66"/>
      <c r="F34" s="66"/>
      <c r="G34" s="66"/>
      <c r="H34" s="66"/>
      <c r="I34" s="66"/>
      <c r="J34" s="65"/>
    </row>
    <row r="35" spans="1:17" ht="16" customHeight="1" x14ac:dyDescent="0.2">
      <c r="A35" s="68"/>
      <c r="B35" s="194" t="s">
        <v>344</v>
      </c>
      <c r="C35" s="194"/>
      <c r="D35" s="194"/>
      <c r="E35" s="194"/>
      <c r="F35" s="194"/>
      <c r="G35" s="194"/>
      <c r="H35" s="194"/>
      <c r="I35" s="194"/>
      <c r="J35" s="65"/>
    </row>
    <row r="36" spans="1:17" x14ac:dyDescent="0.2">
      <c r="A36" s="68"/>
      <c r="B36" s="72"/>
      <c r="C36" s="69"/>
      <c r="D36" s="66"/>
      <c r="E36" s="66"/>
      <c r="F36" s="66"/>
      <c r="G36" s="66"/>
      <c r="H36" s="66"/>
      <c r="I36" s="66"/>
      <c r="J36" s="65"/>
    </row>
    <row r="37" spans="1:17" x14ac:dyDescent="0.2">
      <c r="A37" s="68"/>
      <c r="B37" s="71" t="s">
        <v>2</v>
      </c>
      <c r="C37" s="66"/>
      <c r="D37" s="66"/>
      <c r="E37" s="66"/>
      <c r="F37" s="66"/>
      <c r="G37" s="66"/>
      <c r="H37" s="66"/>
      <c r="I37" s="66"/>
      <c r="J37" s="65"/>
      <c r="M37" s="57"/>
      <c r="N37" s="59"/>
      <c r="O37" s="59"/>
      <c r="P37" s="59"/>
      <c r="Q37" s="59"/>
    </row>
    <row r="38" spans="1:17" x14ac:dyDescent="0.2">
      <c r="A38" s="68"/>
      <c r="B38" s="66" t="s">
        <v>343</v>
      </c>
      <c r="C38" s="69"/>
      <c r="D38" s="66"/>
      <c r="E38" s="66"/>
      <c r="F38" s="66"/>
      <c r="G38" s="66"/>
      <c r="H38" s="66"/>
      <c r="I38" s="66"/>
      <c r="J38" s="65"/>
      <c r="M38" s="57"/>
      <c r="N38" s="59"/>
      <c r="O38" s="59"/>
      <c r="P38" s="59"/>
      <c r="Q38" s="59"/>
    </row>
    <row r="39" spans="1:17" ht="17" thickBot="1" x14ac:dyDescent="0.25">
      <c r="A39" s="68"/>
      <c r="B39" s="67"/>
      <c r="C39" s="66"/>
      <c r="D39" s="66"/>
      <c r="E39" s="66"/>
      <c r="F39" s="66"/>
      <c r="G39" s="66"/>
      <c r="H39" s="66"/>
      <c r="I39" s="66"/>
      <c r="J39" s="65"/>
      <c r="M39" s="57"/>
      <c r="N39" s="59"/>
      <c r="O39" s="59"/>
      <c r="P39" s="59"/>
      <c r="Q39" s="59"/>
    </row>
    <row r="40" spans="1:17" ht="17" thickBot="1" x14ac:dyDescent="0.25">
      <c r="A40" s="63" t="s">
        <v>88</v>
      </c>
      <c r="B40" s="62"/>
      <c r="C40" s="62"/>
      <c r="D40" s="62"/>
      <c r="E40" s="62"/>
      <c r="F40" s="62"/>
      <c r="G40" s="62"/>
      <c r="H40" s="62"/>
      <c r="I40" s="62"/>
      <c r="J40" s="61"/>
      <c r="M40" s="57"/>
      <c r="N40" s="59"/>
      <c r="O40" s="59"/>
      <c r="P40" s="59"/>
      <c r="Q40" s="59"/>
    </row>
    <row r="41" spans="1:17" x14ac:dyDescent="0.2">
      <c r="M41" s="70"/>
      <c r="N41" s="59"/>
      <c r="O41" s="59"/>
      <c r="P41" s="59"/>
      <c r="Q41" s="59"/>
    </row>
    <row r="42" spans="1:17" x14ac:dyDescent="0.2">
      <c r="M42" s="57"/>
      <c r="N42" s="59"/>
      <c r="O42" s="59"/>
      <c r="P42" s="59"/>
      <c r="Q42" s="59"/>
    </row>
    <row r="43" spans="1:17" x14ac:dyDescent="0.2">
      <c r="M43" s="57"/>
      <c r="N43" s="64"/>
      <c r="O43" s="59"/>
      <c r="P43" s="59"/>
      <c r="Q43" s="59"/>
    </row>
    <row r="44" spans="1:17" x14ac:dyDescent="0.2">
      <c r="M44" s="57"/>
      <c r="N44" s="60"/>
      <c r="O44" s="59"/>
      <c r="P44" s="59"/>
      <c r="Q44" s="59"/>
    </row>
    <row r="45" spans="1:17" x14ac:dyDescent="0.2">
      <c r="M45" s="57"/>
      <c r="N45" s="60"/>
      <c r="O45" s="59"/>
      <c r="P45" s="59"/>
      <c r="Q45" s="59"/>
    </row>
    <row r="46" spans="1:17" x14ac:dyDescent="0.2">
      <c r="M46" s="57"/>
      <c r="N46" s="60"/>
      <c r="O46" s="59"/>
      <c r="P46" s="59"/>
      <c r="Q46" s="59"/>
    </row>
    <row r="47" spans="1:17" x14ac:dyDescent="0.2">
      <c r="M47" s="57"/>
      <c r="N47" s="57"/>
    </row>
    <row r="48" spans="1:17" x14ac:dyDescent="0.2">
      <c r="M48" s="57"/>
      <c r="N48" s="57"/>
    </row>
    <row r="49" spans="13:14" x14ac:dyDescent="0.2">
      <c r="M49" s="57"/>
      <c r="N49" s="58"/>
    </row>
    <row r="50" spans="13:14" x14ac:dyDescent="0.2">
      <c r="M50" s="57"/>
    </row>
    <row r="51" spans="13:14" x14ac:dyDescent="0.2">
      <c r="M51" s="57"/>
    </row>
    <row r="52" spans="13:14" x14ac:dyDescent="0.2">
      <c r="M52" s="57"/>
    </row>
    <row r="53" spans="13:14" x14ac:dyDescent="0.2">
      <c r="M53" s="57"/>
    </row>
    <row r="54" spans="13:14" x14ac:dyDescent="0.2">
      <c r="M54" s="57"/>
      <c r="N54" s="58"/>
    </row>
    <row r="55" spans="13:14" x14ac:dyDescent="0.2">
      <c r="M55" s="57"/>
    </row>
  </sheetData>
  <mergeCells count="8">
    <mergeCell ref="B31:I32"/>
    <mergeCell ref="M19:R20"/>
    <mergeCell ref="M26:R27"/>
    <mergeCell ref="B3:I5"/>
    <mergeCell ref="C7:C8"/>
    <mergeCell ref="D7:D8"/>
    <mergeCell ref="F7:F8"/>
    <mergeCell ref="G7:G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51970-9881-CA49-8E16-A6C5B5787D32}">
  <dimension ref="A1:S40"/>
  <sheetViews>
    <sheetView workbookViewId="0"/>
  </sheetViews>
  <sheetFormatPr baseColWidth="10" defaultColWidth="11" defaultRowHeight="16" outlineLevelCol="1" x14ac:dyDescent="0.2"/>
  <cols>
    <col min="1" max="1" width="4.5" customWidth="1"/>
    <col min="2" max="9" width="10.83203125" customWidth="1"/>
    <col min="10" max="11" width="12.5" customWidth="1"/>
    <col min="13" max="13" width="13.33203125" hidden="1" customWidth="1" outlineLevel="1"/>
    <col min="14" max="14" width="12.6640625" hidden="1" customWidth="1" outlineLevel="1"/>
    <col min="15" max="17" width="10.83203125" hidden="1" customWidth="1" outlineLevel="1"/>
    <col min="18" max="18" width="12" hidden="1" customWidth="1" outlineLevel="1"/>
    <col min="19" max="19" width="11" collapsed="1"/>
  </cols>
  <sheetData>
    <row r="1" spans="1:16" ht="19" x14ac:dyDescent="0.25">
      <c r="A1" s="82" t="s">
        <v>142</v>
      </c>
      <c r="B1" s="81"/>
      <c r="C1" s="80"/>
      <c r="D1" s="80"/>
      <c r="E1" s="80"/>
      <c r="F1" s="79"/>
      <c r="G1" s="79"/>
      <c r="H1" s="79"/>
      <c r="I1" s="79"/>
      <c r="J1" s="78"/>
      <c r="L1" s="76" t="s">
        <v>87</v>
      </c>
    </row>
    <row r="2" spans="1:16" x14ac:dyDescent="0.2">
      <c r="A2" s="68"/>
      <c r="B2" s="66"/>
      <c r="C2" s="66"/>
      <c r="D2" s="66"/>
      <c r="E2" s="66"/>
      <c r="F2" s="66"/>
      <c r="G2" s="66"/>
      <c r="H2" s="66"/>
      <c r="I2" s="66"/>
      <c r="J2" s="65"/>
    </row>
    <row r="3" spans="1:16" ht="16" customHeight="1" x14ac:dyDescent="0.2">
      <c r="A3" s="68"/>
      <c r="B3" s="493" t="s">
        <v>316</v>
      </c>
      <c r="C3" s="493"/>
      <c r="D3" s="493"/>
      <c r="E3" s="493"/>
      <c r="F3" s="493"/>
      <c r="G3" s="493"/>
      <c r="H3" s="493"/>
      <c r="I3" s="493"/>
      <c r="J3" s="65"/>
      <c r="M3" t="s">
        <v>141</v>
      </c>
    </row>
    <row r="4" spans="1:16" x14ac:dyDescent="0.2">
      <c r="A4" s="68"/>
      <c r="B4" s="493"/>
      <c r="C4" s="493"/>
      <c r="D4" s="493"/>
      <c r="E4" s="493"/>
      <c r="F4" s="493"/>
      <c r="G4" s="493"/>
      <c r="H4" s="493"/>
      <c r="I4" s="493"/>
      <c r="J4" s="65"/>
    </row>
    <row r="5" spans="1:16" x14ac:dyDescent="0.2">
      <c r="A5" s="68"/>
      <c r="B5" s="66"/>
      <c r="C5" s="66"/>
      <c r="D5" s="66"/>
      <c r="E5" s="66"/>
      <c r="F5" s="66"/>
      <c r="G5" s="66"/>
      <c r="H5" s="66"/>
      <c r="I5" s="66"/>
      <c r="J5" s="65"/>
      <c r="M5" s="92" t="s">
        <v>140</v>
      </c>
      <c r="N5" s="91" t="s">
        <v>139</v>
      </c>
      <c r="O5" s="92" t="s">
        <v>138</v>
      </c>
      <c r="P5" s="91" t="s">
        <v>137</v>
      </c>
    </row>
    <row r="6" spans="1:16" ht="16" customHeight="1" x14ac:dyDescent="0.2">
      <c r="A6" s="68"/>
      <c r="B6" s="493" t="s">
        <v>317</v>
      </c>
      <c r="C6" s="493"/>
      <c r="D6" s="493"/>
      <c r="E6" s="493"/>
      <c r="F6" s="493"/>
      <c r="G6" s="493"/>
      <c r="H6" s="493"/>
      <c r="I6" s="493"/>
      <c r="J6" s="65"/>
      <c r="M6" s="89">
        <f t="shared" ref="M6:M25" si="0">C11</f>
        <v>1</v>
      </c>
      <c r="N6" s="77">
        <f t="shared" ref="N6:N25" si="1">D11</f>
        <v>3</v>
      </c>
      <c r="O6" s="89">
        <f t="shared" ref="O6:O25" si="2">M6/20*100</f>
        <v>5</v>
      </c>
      <c r="P6" s="77">
        <f t="shared" ref="P6:P25" si="3">ABS(O6-N6)</f>
        <v>2</v>
      </c>
    </row>
    <row r="7" spans="1:16" x14ac:dyDescent="0.2">
      <c r="A7" s="68"/>
      <c r="B7" s="493"/>
      <c r="C7" s="493"/>
      <c r="D7" s="493"/>
      <c r="E7" s="493"/>
      <c r="F7" s="493"/>
      <c r="G7" s="493"/>
      <c r="H7" s="493"/>
      <c r="I7" s="493"/>
      <c r="J7" s="65"/>
      <c r="M7" s="89">
        <f t="shared" si="0"/>
        <v>2</v>
      </c>
      <c r="N7" s="77">
        <f t="shared" si="1"/>
        <v>4</v>
      </c>
      <c r="O7" s="89">
        <f t="shared" si="2"/>
        <v>10</v>
      </c>
      <c r="P7" s="77">
        <f t="shared" si="3"/>
        <v>6</v>
      </c>
    </row>
    <row r="8" spans="1:16" x14ac:dyDescent="0.2">
      <c r="A8" s="68"/>
      <c r="B8" s="66"/>
      <c r="C8" s="66"/>
      <c r="D8" s="66"/>
      <c r="E8" s="66"/>
      <c r="F8" s="66"/>
      <c r="G8" s="66"/>
      <c r="H8" s="66"/>
      <c r="I8" s="66"/>
      <c r="J8" s="65"/>
      <c r="M8" s="89">
        <f t="shared" si="0"/>
        <v>3</v>
      </c>
      <c r="N8" s="77">
        <f t="shared" si="1"/>
        <v>5</v>
      </c>
      <c r="O8" s="89">
        <f t="shared" si="2"/>
        <v>15</v>
      </c>
      <c r="P8" s="77">
        <f t="shared" si="3"/>
        <v>10</v>
      </c>
    </row>
    <row r="9" spans="1:16" x14ac:dyDescent="0.2">
      <c r="A9" s="68"/>
      <c r="B9" s="66"/>
      <c r="C9" s="504" t="s">
        <v>136</v>
      </c>
      <c r="D9" s="197"/>
      <c r="E9" s="66"/>
      <c r="F9" s="66"/>
      <c r="G9" s="66"/>
      <c r="H9" s="66"/>
      <c r="I9" s="66"/>
      <c r="J9" s="65"/>
      <c r="M9" s="89">
        <f t="shared" si="0"/>
        <v>4</v>
      </c>
      <c r="N9" s="77">
        <f t="shared" si="1"/>
        <v>7</v>
      </c>
      <c r="O9" s="89">
        <f t="shared" si="2"/>
        <v>20</v>
      </c>
      <c r="P9" s="77">
        <f t="shared" si="3"/>
        <v>13</v>
      </c>
    </row>
    <row r="10" spans="1:16" x14ac:dyDescent="0.2">
      <c r="A10" s="68"/>
      <c r="B10" s="66"/>
      <c r="C10" s="505"/>
      <c r="D10" s="198" t="s">
        <v>53</v>
      </c>
      <c r="E10" s="66"/>
      <c r="F10" s="66"/>
      <c r="G10" s="66"/>
      <c r="H10" s="66"/>
      <c r="I10" s="66"/>
      <c r="J10" s="65"/>
      <c r="M10" s="89">
        <f t="shared" si="0"/>
        <v>5</v>
      </c>
      <c r="N10" s="77">
        <f t="shared" si="1"/>
        <v>8</v>
      </c>
      <c r="O10" s="89">
        <f t="shared" si="2"/>
        <v>25</v>
      </c>
      <c r="P10" s="77">
        <f t="shared" si="3"/>
        <v>17</v>
      </c>
    </row>
    <row r="11" spans="1:16" x14ac:dyDescent="0.2">
      <c r="A11" s="68"/>
      <c r="B11" s="66"/>
      <c r="C11" s="121">
        <v>1</v>
      </c>
      <c r="D11" s="84">
        <v>3</v>
      </c>
      <c r="E11" s="66"/>
      <c r="F11" s="66"/>
      <c r="G11" s="66"/>
      <c r="H11" s="66"/>
      <c r="I11" s="66"/>
      <c r="J11" s="65"/>
      <c r="M11" s="89">
        <f t="shared" si="0"/>
        <v>6</v>
      </c>
      <c r="N11" s="77">
        <f t="shared" si="1"/>
        <v>9</v>
      </c>
      <c r="O11" s="89">
        <f t="shared" si="2"/>
        <v>30</v>
      </c>
      <c r="P11" s="77">
        <f t="shared" si="3"/>
        <v>21</v>
      </c>
    </row>
    <row r="12" spans="1:16" x14ac:dyDescent="0.2">
      <c r="A12" s="68"/>
      <c r="B12" s="66"/>
      <c r="C12" s="121">
        <v>2</v>
      </c>
      <c r="D12" s="84">
        <v>4</v>
      </c>
      <c r="E12" s="66"/>
      <c r="F12" s="66"/>
      <c r="G12" s="66"/>
      <c r="H12" s="66"/>
      <c r="I12" s="66"/>
      <c r="J12" s="65"/>
      <c r="M12" s="89">
        <f t="shared" si="0"/>
        <v>7</v>
      </c>
      <c r="N12" s="77">
        <f t="shared" si="1"/>
        <v>12</v>
      </c>
      <c r="O12" s="89">
        <f t="shared" si="2"/>
        <v>35</v>
      </c>
      <c r="P12" s="77">
        <f t="shared" si="3"/>
        <v>23</v>
      </c>
    </row>
    <row r="13" spans="1:16" x14ac:dyDescent="0.2">
      <c r="A13" s="68"/>
      <c r="B13" s="66"/>
      <c r="C13" s="121">
        <v>3</v>
      </c>
      <c r="D13" s="84">
        <v>5</v>
      </c>
      <c r="E13" s="66"/>
      <c r="F13" s="66"/>
      <c r="G13" s="66"/>
      <c r="H13" s="66"/>
      <c r="I13" s="66"/>
      <c r="J13" s="65"/>
      <c r="M13" s="89">
        <f t="shared" si="0"/>
        <v>8</v>
      </c>
      <c r="N13" s="77">
        <f t="shared" si="1"/>
        <v>13</v>
      </c>
      <c r="O13" s="89">
        <f t="shared" si="2"/>
        <v>40</v>
      </c>
      <c r="P13" s="77">
        <f t="shared" si="3"/>
        <v>27</v>
      </c>
    </row>
    <row r="14" spans="1:16" x14ac:dyDescent="0.2">
      <c r="A14" s="68"/>
      <c r="B14" s="66"/>
      <c r="C14" s="121">
        <v>4</v>
      </c>
      <c r="D14" s="84">
        <v>7</v>
      </c>
      <c r="E14" s="66"/>
      <c r="F14" s="66"/>
      <c r="G14" s="66"/>
      <c r="H14" s="66"/>
      <c r="I14" s="66"/>
      <c r="J14" s="65"/>
      <c r="M14" s="89">
        <f t="shared" si="0"/>
        <v>9</v>
      </c>
      <c r="N14" s="77">
        <f t="shared" si="1"/>
        <v>15</v>
      </c>
      <c r="O14" s="89">
        <f t="shared" si="2"/>
        <v>45</v>
      </c>
      <c r="P14" s="77">
        <f t="shared" si="3"/>
        <v>30</v>
      </c>
    </row>
    <row r="15" spans="1:16" ht="16" customHeight="1" x14ac:dyDescent="0.2">
      <c r="A15" s="68"/>
      <c r="B15" s="69"/>
      <c r="C15" s="121">
        <v>5</v>
      </c>
      <c r="D15" s="84">
        <v>8</v>
      </c>
      <c r="E15" s="66"/>
      <c r="F15" s="66"/>
      <c r="G15" s="66"/>
      <c r="H15" s="66"/>
      <c r="I15" s="66"/>
      <c r="J15" s="65"/>
      <c r="M15" s="89">
        <f t="shared" si="0"/>
        <v>10</v>
      </c>
      <c r="N15" s="77">
        <f t="shared" si="1"/>
        <v>16</v>
      </c>
      <c r="O15" s="89">
        <f t="shared" si="2"/>
        <v>50</v>
      </c>
      <c r="P15" s="77">
        <f t="shared" si="3"/>
        <v>34</v>
      </c>
    </row>
    <row r="16" spans="1:16" x14ac:dyDescent="0.2">
      <c r="A16" s="68"/>
      <c r="B16" s="69"/>
      <c r="C16" s="121">
        <v>6</v>
      </c>
      <c r="D16" s="84">
        <v>9</v>
      </c>
      <c r="E16" s="66"/>
      <c r="F16" s="66"/>
      <c r="G16" s="66"/>
      <c r="H16" s="66"/>
      <c r="I16" s="66"/>
      <c r="J16" s="65"/>
      <c r="M16" s="89">
        <f t="shared" si="0"/>
        <v>11</v>
      </c>
      <c r="N16" s="77">
        <f t="shared" si="1"/>
        <v>18</v>
      </c>
      <c r="O16" s="89">
        <f t="shared" si="2"/>
        <v>55.000000000000007</v>
      </c>
      <c r="P16" s="77">
        <f t="shared" si="3"/>
        <v>37.000000000000007</v>
      </c>
    </row>
    <row r="17" spans="1:17" x14ac:dyDescent="0.2">
      <c r="A17" s="68"/>
      <c r="B17" s="69"/>
      <c r="C17" s="121">
        <v>7</v>
      </c>
      <c r="D17" s="84">
        <v>12</v>
      </c>
      <c r="E17" s="66"/>
      <c r="F17" s="66"/>
      <c r="G17" s="66"/>
      <c r="H17" s="66"/>
      <c r="I17" s="66"/>
      <c r="J17" s="65"/>
      <c r="M17" s="89">
        <f t="shared" si="0"/>
        <v>12</v>
      </c>
      <c r="N17" s="77">
        <f t="shared" si="1"/>
        <v>19</v>
      </c>
      <c r="O17" s="89">
        <f t="shared" si="2"/>
        <v>60</v>
      </c>
      <c r="P17" s="77">
        <f t="shared" si="3"/>
        <v>41</v>
      </c>
    </row>
    <row r="18" spans="1:17" x14ac:dyDescent="0.2">
      <c r="A18" s="68"/>
      <c r="B18" s="69"/>
      <c r="C18" s="121">
        <v>8</v>
      </c>
      <c r="D18" s="84">
        <v>13</v>
      </c>
      <c r="E18" s="66"/>
      <c r="F18" s="66"/>
      <c r="G18" s="66"/>
      <c r="H18" s="66"/>
      <c r="I18" s="66"/>
      <c r="J18" s="65"/>
      <c r="M18" s="89">
        <f t="shared" si="0"/>
        <v>13</v>
      </c>
      <c r="N18" s="77">
        <f t="shared" si="1"/>
        <v>25</v>
      </c>
      <c r="O18" s="89">
        <f t="shared" si="2"/>
        <v>65</v>
      </c>
      <c r="P18" s="77">
        <f t="shared" si="3"/>
        <v>40</v>
      </c>
    </row>
    <row r="19" spans="1:17" x14ac:dyDescent="0.2">
      <c r="A19" s="68"/>
      <c r="B19" s="69"/>
      <c r="C19" s="121">
        <v>9</v>
      </c>
      <c r="D19" s="84">
        <v>15</v>
      </c>
      <c r="E19" s="66"/>
      <c r="F19" s="66"/>
      <c r="G19" s="66"/>
      <c r="H19" s="66"/>
      <c r="I19" s="66"/>
      <c r="J19" s="65"/>
      <c r="M19" s="89">
        <f t="shared" si="0"/>
        <v>14</v>
      </c>
      <c r="N19" s="90">
        <f t="shared" si="1"/>
        <v>28</v>
      </c>
      <c r="O19" s="89">
        <f t="shared" si="2"/>
        <v>70</v>
      </c>
      <c r="P19" s="77">
        <f t="shared" si="3"/>
        <v>42</v>
      </c>
      <c r="Q19" s="59"/>
    </row>
    <row r="20" spans="1:17" x14ac:dyDescent="0.2">
      <c r="A20" s="68"/>
      <c r="B20" s="69"/>
      <c r="C20" s="121">
        <v>10</v>
      </c>
      <c r="D20" s="84">
        <v>16</v>
      </c>
      <c r="E20" s="66"/>
      <c r="F20" s="66"/>
      <c r="G20" s="66"/>
      <c r="H20" s="66"/>
      <c r="I20" s="66"/>
      <c r="J20" s="65"/>
      <c r="M20" s="89">
        <f t="shared" si="0"/>
        <v>15</v>
      </c>
      <c r="N20" s="59">
        <f t="shared" si="1"/>
        <v>40</v>
      </c>
      <c r="O20" s="89">
        <f t="shared" si="2"/>
        <v>75</v>
      </c>
      <c r="P20" s="77">
        <f t="shared" si="3"/>
        <v>35</v>
      </c>
      <c r="Q20" s="59"/>
    </row>
    <row r="21" spans="1:17" x14ac:dyDescent="0.2">
      <c r="A21" s="68"/>
      <c r="B21" s="69"/>
      <c r="C21" s="121">
        <v>11</v>
      </c>
      <c r="D21" s="84">
        <v>18</v>
      </c>
      <c r="E21" s="66"/>
      <c r="F21" s="66"/>
      <c r="G21" s="66"/>
      <c r="H21" s="66"/>
      <c r="I21" s="66"/>
      <c r="J21" s="65"/>
      <c r="M21" s="89">
        <f t="shared" si="0"/>
        <v>16</v>
      </c>
      <c r="N21" s="59">
        <f t="shared" si="1"/>
        <v>55</v>
      </c>
      <c r="O21" s="89">
        <f t="shared" si="2"/>
        <v>80</v>
      </c>
      <c r="P21" s="77">
        <f t="shared" si="3"/>
        <v>25</v>
      </c>
      <c r="Q21" s="59"/>
    </row>
    <row r="22" spans="1:17" x14ac:dyDescent="0.2">
      <c r="A22" s="68"/>
      <c r="B22" s="69"/>
      <c r="C22" s="121">
        <v>12</v>
      </c>
      <c r="D22" s="84">
        <v>19</v>
      </c>
      <c r="E22" s="66"/>
      <c r="F22" s="66"/>
      <c r="G22" s="66"/>
      <c r="H22" s="66"/>
      <c r="I22" s="66"/>
      <c r="J22" s="65"/>
      <c r="M22" s="89">
        <f t="shared" si="0"/>
        <v>17</v>
      </c>
      <c r="N22" s="59">
        <f t="shared" si="1"/>
        <v>69</v>
      </c>
      <c r="O22" s="89">
        <f t="shared" si="2"/>
        <v>85</v>
      </c>
      <c r="P22" s="77">
        <f t="shared" si="3"/>
        <v>16</v>
      </c>
      <c r="Q22" s="59"/>
    </row>
    <row r="23" spans="1:17" x14ac:dyDescent="0.2">
      <c r="A23" s="68"/>
      <c r="B23" s="69"/>
      <c r="C23" s="121">
        <v>13</v>
      </c>
      <c r="D23" s="84">
        <v>25</v>
      </c>
      <c r="E23" s="66"/>
      <c r="F23" s="66"/>
      <c r="G23" s="66"/>
      <c r="H23" s="66"/>
      <c r="I23" s="66"/>
      <c r="J23" s="65"/>
      <c r="M23" s="89">
        <f t="shared" si="0"/>
        <v>18</v>
      </c>
      <c r="N23" s="77">
        <f t="shared" si="1"/>
        <v>75</v>
      </c>
      <c r="O23" s="89">
        <f t="shared" si="2"/>
        <v>90</v>
      </c>
      <c r="P23" s="77">
        <f t="shared" si="3"/>
        <v>15</v>
      </c>
    </row>
    <row r="24" spans="1:17" x14ac:dyDescent="0.2">
      <c r="A24" s="68"/>
      <c r="B24" s="69"/>
      <c r="C24" s="121">
        <v>14</v>
      </c>
      <c r="D24" s="84">
        <v>28</v>
      </c>
      <c r="E24" s="66"/>
      <c r="F24" s="66"/>
      <c r="G24" s="66"/>
      <c r="H24" s="66"/>
      <c r="I24" s="66"/>
      <c r="J24" s="65"/>
      <c r="M24" s="89">
        <f t="shared" si="0"/>
        <v>19</v>
      </c>
      <c r="N24" s="77">
        <f t="shared" si="1"/>
        <v>90</v>
      </c>
      <c r="O24" s="89">
        <f t="shared" si="2"/>
        <v>95</v>
      </c>
      <c r="P24" s="77">
        <f t="shared" si="3"/>
        <v>5</v>
      </c>
    </row>
    <row r="25" spans="1:17" x14ac:dyDescent="0.2">
      <c r="A25" s="68"/>
      <c r="B25" s="69"/>
      <c r="C25" s="121">
        <v>15</v>
      </c>
      <c r="D25" s="84">
        <v>40</v>
      </c>
      <c r="E25" s="66"/>
      <c r="F25" s="66"/>
      <c r="G25" s="66"/>
      <c r="H25" s="66"/>
      <c r="I25" s="66"/>
      <c r="J25" s="65"/>
      <c r="M25" s="89">
        <f t="shared" si="0"/>
        <v>20</v>
      </c>
      <c r="N25" s="90">
        <f t="shared" si="1"/>
        <v>94</v>
      </c>
      <c r="O25" s="89">
        <f t="shared" si="2"/>
        <v>100</v>
      </c>
      <c r="P25" s="77">
        <f t="shared" si="3"/>
        <v>6</v>
      </c>
    </row>
    <row r="26" spans="1:17" x14ac:dyDescent="0.2">
      <c r="A26" s="68"/>
      <c r="B26" s="69"/>
      <c r="C26" s="121">
        <v>16</v>
      </c>
      <c r="D26" s="84">
        <v>55</v>
      </c>
      <c r="E26" s="66"/>
      <c r="F26" s="66"/>
      <c r="G26" s="66"/>
      <c r="H26" s="66"/>
      <c r="I26" s="66"/>
      <c r="J26" s="65"/>
      <c r="M26" s="57"/>
    </row>
    <row r="27" spans="1:17" x14ac:dyDescent="0.2">
      <c r="A27" s="68"/>
      <c r="B27" s="69"/>
      <c r="C27" s="121">
        <v>17</v>
      </c>
      <c r="D27" s="84">
        <v>69</v>
      </c>
      <c r="E27" s="66"/>
      <c r="F27" s="66"/>
      <c r="G27" s="66"/>
      <c r="H27" s="66"/>
      <c r="I27" s="66"/>
      <c r="J27" s="65"/>
      <c r="O27" s="88" t="s">
        <v>135</v>
      </c>
      <c r="P27" s="88">
        <f>MAX(P6:P25)</f>
        <v>42</v>
      </c>
    </row>
    <row r="28" spans="1:17" ht="17" thickBot="1" x14ac:dyDescent="0.25">
      <c r="A28" s="68"/>
      <c r="B28" s="69"/>
      <c r="C28" s="121">
        <v>18</v>
      </c>
      <c r="D28" s="84">
        <v>75</v>
      </c>
      <c r="E28" s="66"/>
      <c r="F28" s="66"/>
      <c r="G28" s="66"/>
      <c r="H28" s="66"/>
      <c r="I28" s="66"/>
      <c r="J28" s="65"/>
      <c r="M28" s="57"/>
    </row>
    <row r="29" spans="1:17" ht="17" thickBot="1" x14ac:dyDescent="0.25">
      <c r="A29" s="68"/>
      <c r="B29" s="69"/>
      <c r="C29" s="121">
        <v>19</v>
      </c>
      <c r="D29" s="84">
        <v>90</v>
      </c>
      <c r="E29" s="66"/>
      <c r="F29" s="66"/>
      <c r="G29" s="66"/>
      <c r="H29" s="66"/>
      <c r="I29" s="66"/>
      <c r="J29" s="65"/>
      <c r="M29" s="87" t="s">
        <v>134</v>
      </c>
      <c r="N29" s="86"/>
      <c r="O29" s="86"/>
      <c r="P29" s="85"/>
    </row>
    <row r="30" spans="1:17" x14ac:dyDescent="0.2">
      <c r="A30" s="68"/>
      <c r="B30" s="69"/>
      <c r="C30" s="123">
        <v>20</v>
      </c>
      <c r="D30" s="198">
        <v>94</v>
      </c>
      <c r="E30" s="66"/>
      <c r="F30" s="66"/>
      <c r="G30" s="66"/>
      <c r="H30" s="66"/>
      <c r="I30" s="66"/>
      <c r="J30" s="65"/>
      <c r="M30" s="57"/>
      <c r="N30" s="58"/>
    </row>
    <row r="31" spans="1:17" x14ac:dyDescent="0.2">
      <c r="A31" s="68"/>
      <c r="B31" s="69"/>
      <c r="C31" s="69"/>
      <c r="D31" s="69"/>
      <c r="E31" s="69"/>
      <c r="F31" s="66"/>
      <c r="G31" s="66"/>
      <c r="H31" s="66"/>
      <c r="I31" s="66"/>
      <c r="J31" s="65"/>
    </row>
    <row r="32" spans="1:17" x14ac:dyDescent="0.2">
      <c r="A32" s="68"/>
      <c r="B32" s="69"/>
      <c r="C32" s="69"/>
      <c r="D32" s="69"/>
      <c r="E32" s="69"/>
      <c r="F32" s="66"/>
      <c r="G32" s="66"/>
      <c r="H32" s="66"/>
      <c r="I32" s="66"/>
      <c r="J32" s="65"/>
    </row>
    <row r="33" spans="1:18" ht="19" x14ac:dyDescent="0.25">
      <c r="A33" s="68"/>
      <c r="B33" s="493" t="s">
        <v>133</v>
      </c>
      <c r="C33" s="493"/>
      <c r="D33" s="493"/>
      <c r="E33" s="493"/>
      <c r="F33" s="493"/>
      <c r="G33" s="493"/>
      <c r="H33" s="493"/>
      <c r="I33" s="493"/>
      <c r="J33" s="65"/>
      <c r="M33" s="75" t="s">
        <v>85</v>
      </c>
    </row>
    <row r="34" spans="1:18" x14ac:dyDescent="0.2">
      <c r="A34" s="68"/>
      <c r="B34" s="493"/>
      <c r="C34" s="493"/>
      <c r="D34" s="493"/>
      <c r="E34" s="493"/>
      <c r="F34" s="493"/>
      <c r="G34" s="493"/>
      <c r="H34" s="493"/>
      <c r="I34" s="493"/>
      <c r="J34" s="65"/>
      <c r="M34" s="494" t="s">
        <v>132</v>
      </c>
      <c r="N34" s="494"/>
      <c r="O34" s="494"/>
      <c r="P34" s="494"/>
      <c r="Q34" s="494"/>
      <c r="R34" s="494"/>
    </row>
    <row r="35" spans="1:18" ht="17" thickBot="1" x14ac:dyDescent="0.25">
      <c r="A35" s="68"/>
      <c r="B35" s="66"/>
      <c r="C35" s="69"/>
      <c r="D35" s="66"/>
      <c r="E35" s="66"/>
      <c r="F35" s="66"/>
      <c r="G35" s="66"/>
      <c r="H35" s="66"/>
      <c r="I35" s="66"/>
      <c r="J35" s="65"/>
      <c r="M35" s="494"/>
      <c r="N35" s="494"/>
      <c r="O35" s="494"/>
      <c r="P35" s="494"/>
      <c r="Q35" s="494"/>
      <c r="R35" s="494"/>
    </row>
    <row r="36" spans="1:18" ht="17" thickBot="1" x14ac:dyDescent="0.25">
      <c r="A36" s="63" t="s">
        <v>88</v>
      </c>
      <c r="B36" s="83"/>
      <c r="C36" s="62"/>
      <c r="D36" s="62"/>
      <c r="E36" s="62"/>
      <c r="F36" s="62"/>
      <c r="G36" s="62"/>
      <c r="H36" s="62"/>
      <c r="I36" s="62"/>
      <c r="J36" s="61"/>
      <c r="M36" s="494"/>
      <c r="N36" s="494"/>
      <c r="O36" s="494"/>
      <c r="P36" s="494"/>
      <c r="Q36" s="494"/>
      <c r="R36" s="494"/>
    </row>
    <row r="39" spans="1:18" ht="19" x14ac:dyDescent="0.25">
      <c r="M39" s="75" t="s">
        <v>107</v>
      </c>
    </row>
    <row r="40" spans="1:18" x14ac:dyDescent="0.2">
      <c r="M40" t="s">
        <v>106</v>
      </c>
    </row>
  </sheetData>
  <mergeCells count="5">
    <mergeCell ref="B33:I34"/>
    <mergeCell ref="B6:I7"/>
    <mergeCell ref="B3:I4"/>
    <mergeCell ref="C9:C10"/>
    <mergeCell ref="M34:R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05F0A-DB1B-7348-938A-9648F62B9BCE}">
  <dimension ref="A1:BN197"/>
  <sheetViews>
    <sheetView zoomScaleNormal="100" workbookViewId="0"/>
  </sheetViews>
  <sheetFormatPr baseColWidth="10" defaultRowHeight="16" outlineLevelCol="1" x14ac:dyDescent="0.2"/>
  <cols>
    <col min="1" max="1" width="4.83203125" style="201" customWidth="1"/>
    <col min="2" max="11" width="10.83203125" style="201" customWidth="1"/>
    <col min="12" max="12" width="10.83203125" style="201"/>
    <col min="13" max="15" width="10.83203125" style="201" hidden="1" customWidth="1" outlineLevel="1"/>
    <col min="16" max="16" width="11.33203125" style="201" hidden="1" customWidth="1" outlineLevel="1"/>
    <col min="17" max="17" width="11.83203125" style="201" hidden="1" customWidth="1" outlineLevel="1"/>
    <col min="18" max="20" width="10.83203125" style="201" hidden="1" customWidth="1" outlineLevel="1"/>
    <col min="21" max="21" width="10.83203125" style="201" collapsed="1"/>
    <col min="22" max="16384" width="10.83203125" style="201"/>
  </cols>
  <sheetData>
    <row r="1" spans="1:20" ht="19" x14ac:dyDescent="0.25">
      <c r="A1" s="82" t="s">
        <v>416</v>
      </c>
      <c r="B1" s="327"/>
      <c r="C1" s="327"/>
      <c r="D1" s="327"/>
      <c r="E1" s="327"/>
      <c r="F1" s="327"/>
      <c r="G1" s="327"/>
      <c r="H1" s="327"/>
      <c r="I1" s="327"/>
      <c r="J1" s="327"/>
      <c r="K1" s="328"/>
      <c r="L1" s="3" t="s">
        <v>390</v>
      </c>
    </row>
    <row r="2" spans="1:20" x14ac:dyDescent="0.2">
      <c r="A2" s="202"/>
      <c r="B2" s="199"/>
      <c r="C2" s="199"/>
      <c r="D2" s="199"/>
      <c r="E2" s="199"/>
      <c r="F2" s="199"/>
      <c r="G2" s="199"/>
      <c r="H2" s="199"/>
      <c r="I2" s="199"/>
      <c r="J2" s="199"/>
      <c r="K2" s="200"/>
      <c r="M2" s="4" t="s">
        <v>3</v>
      </c>
      <c r="O2" s="300"/>
    </row>
    <row r="3" spans="1:20" ht="16" customHeight="1" x14ac:dyDescent="0.2">
      <c r="A3" s="202"/>
      <c r="B3" s="508" t="s">
        <v>411</v>
      </c>
      <c r="C3" s="508"/>
      <c r="D3" s="508"/>
      <c r="E3" s="508"/>
      <c r="F3" s="508"/>
      <c r="G3" s="508"/>
      <c r="H3" s="508"/>
      <c r="I3" s="508"/>
      <c r="J3" s="508"/>
      <c r="K3" s="200"/>
      <c r="M3" s="509" t="s">
        <v>417</v>
      </c>
      <c r="N3" s="509"/>
      <c r="O3" s="509"/>
      <c r="P3" s="509"/>
      <c r="Q3" s="509"/>
      <c r="R3" s="509"/>
      <c r="S3" s="509"/>
      <c r="T3" s="509"/>
    </row>
    <row r="4" spans="1:20" x14ac:dyDescent="0.2">
      <c r="A4" s="202"/>
      <c r="B4" s="508"/>
      <c r="C4" s="508"/>
      <c r="D4" s="508"/>
      <c r="E4" s="508"/>
      <c r="F4" s="508"/>
      <c r="G4" s="508"/>
      <c r="H4" s="508"/>
      <c r="I4" s="508"/>
      <c r="J4" s="508"/>
      <c r="K4" s="200"/>
      <c r="M4" s="509"/>
      <c r="N4" s="509"/>
      <c r="O4" s="509"/>
      <c r="P4" s="509"/>
      <c r="Q4" s="509"/>
      <c r="R4" s="509"/>
      <c r="S4" s="509"/>
      <c r="T4" s="509"/>
    </row>
    <row r="5" spans="1:20" x14ac:dyDescent="0.2">
      <c r="A5" s="202"/>
      <c r="B5" s="199"/>
      <c r="C5" s="199"/>
      <c r="D5" s="199"/>
      <c r="E5" s="199"/>
      <c r="F5" s="199"/>
      <c r="G5" s="199"/>
      <c r="H5" s="199"/>
      <c r="I5" s="199"/>
      <c r="J5" s="199"/>
      <c r="K5" s="200"/>
      <c r="M5" s="509"/>
      <c r="N5" s="509"/>
      <c r="O5" s="509"/>
      <c r="P5" s="509"/>
      <c r="Q5" s="509"/>
      <c r="R5" s="509"/>
      <c r="S5" s="509"/>
      <c r="T5" s="509"/>
    </row>
    <row r="6" spans="1:20" x14ac:dyDescent="0.2">
      <c r="A6" s="202"/>
      <c r="B6" s="329"/>
      <c r="C6" s="496" t="s">
        <v>46</v>
      </c>
      <c r="D6" s="498" t="s">
        <v>336</v>
      </c>
      <c r="E6" s="199"/>
      <c r="F6" s="496" t="s">
        <v>46</v>
      </c>
      <c r="G6" s="498" t="s">
        <v>336</v>
      </c>
      <c r="H6" s="199"/>
      <c r="I6" s="496" t="s">
        <v>46</v>
      </c>
      <c r="J6" s="498" t="s">
        <v>336</v>
      </c>
      <c r="K6" s="200"/>
    </row>
    <row r="7" spans="1:20" ht="16" customHeight="1" x14ac:dyDescent="0.2">
      <c r="A7" s="202"/>
      <c r="B7" s="329"/>
      <c r="C7" s="497"/>
      <c r="D7" s="499"/>
      <c r="E7" s="199"/>
      <c r="F7" s="497"/>
      <c r="G7" s="499"/>
      <c r="H7" s="199"/>
      <c r="I7" s="497"/>
      <c r="J7" s="499"/>
      <c r="K7" s="200"/>
    </row>
    <row r="8" spans="1:20" ht="19" x14ac:dyDescent="0.2">
      <c r="A8" s="202"/>
      <c r="B8" s="329"/>
      <c r="C8" s="204" t="s">
        <v>347</v>
      </c>
      <c r="D8" s="205">
        <v>0</v>
      </c>
      <c r="E8" s="199"/>
      <c r="F8" s="206" t="s">
        <v>391</v>
      </c>
      <c r="G8" s="207">
        <v>-1.2450000000000001</v>
      </c>
      <c r="H8" s="199"/>
      <c r="I8" s="206" t="s">
        <v>394</v>
      </c>
      <c r="J8" s="207">
        <v>0.34499999999999997</v>
      </c>
      <c r="K8" s="200"/>
    </row>
    <row r="9" spans="1:20" ht="19" x14ac:dyDescent="0.2">
      <c r="A9" s="202"/>
      <c r="B9" s="329"/>
      <c r="C9" s="206" t="s">
        <v>349</v>
      </c>
      <c r="D9" s="207">
        <v>-0.16500000000000001</v>
      </c>
      <c r="E9" s="199"/>
      <c r="F9" s="206" t="s">
        <v>392</v>
      </c>
      <c r="G9" s="207">
        <v>-0.45</v>
      </c>
      <c r="H9" s="199"/>
      <c r="I9" s="206" t="s">
        <v>395</v>
      </c>
      <c r="J9" s="207">
        <v>0.24</v>
      </c>
      <c r="K9" s="200"/>
      <c r="M9" s="221"/>
      <c r="N9" s="221"/>
      <c r="O9" s="221"/>
      <c r="P9" s="221"/>
      <c r="Q9" s="221"/>
      <c r="R9" s="221"/>
      <c r="S9" s="221"/>
    </row>
    <row r="10" spans="1:20" ht="19" x14ac:dyDescent="0.2">
      <c r="A10" s="202"/>
      <c r="B10" s="329"/>
      <c r="C10" s="206" t="s">
        <v>351</v>
      </c>
      <c r="D10" s="207">
        <v>0.05</v>
      </c>
      <c r="E10" s="199"/>
      <c r="F10" s="206" t="s">
        <v>393</v>
      </c>
      <c r="G10" s="207">
        <v>-0.25</v>
      </c>
      <c r="H10" s="199"/>
      <c r="I10" s="206" t="s">
        <v>396</v>
      </c>
      <c r="J10" s="207">
        <v>0.15</v>
      </c>
      <c r="K10" s="200"/>
    </row>
    <row r="11" spans="1:20" ht="19" x14ac:dyDescent="0.2">
      <c r="A11" s="202"/>
      <c r="B11" s="329"/>
      <c r="C11" s="206" t="s">
        <v>352</v>
      </c>
      <c r="D11" s="207">
        <v>0.16</v>
      </c>
      <c r="E11" s="199"/>
      <c r="F11" s="206" t="s">
        <v>348</v>
      </c>
      <c r="G11" s="207">
        <v>-0.15</v>
      </c>
      <c r="H11" s="199"/>
      <c r="I11" s="206" t="s">
        <v>353</v>
      </c>
      <c r="J11" s="207">
        <v>0.08</v>
      </c>
      <c r="K11" s="200"/>
    </row>
    <row r="12" spans="1:20" ht="19" x14ac:dyDescent="0.2">
      <c r="A12" s="202"/>
      <c r="B12" s="329"/>
      <c r="C12" s="206" t="s">
        <v>354</v>
      </c>
      <c r="D12" s="207">
        <v>-0.24</v>
      </c>
      <c r="E12" s="199"/>
      <c r="F12" s="208" t="s">
        <v>350</v>
      </c>
      <c r="G12" s="209">
        <v>0</v>
      </c>
      <c r="H12" s="199"/>
      <c r="I12" s="208" t="s">
        <v>355</v>
      </c>
      <c r="J12" s="209">
        <v>2.5000000000000001E-2</v>
      </c>
      <c r="K12" s="200"/>
      <c r="M12" s="295"/>
      <c r="P12" s="506" t="s">
        <v>400</v>
      </c>
      <c r="Q12" s="507"/>
      <c r="S12" s="312"/>
      <c r="T12" s="218" t="s">
        <v>401</v>
      </c>
    </row>
    <row r="13" spans="1:20" ht="20" x14ac:dyDescent="0.25">
      <c r="A13" s="202"/>
      <c r="B13" s="329"/>
      <c r="C13" s="206" t="s">
        <v>239</v>
      </c>
      <c r="D13" s="207">
        <v>-0.156</v>
      </c>
      <c r="E13" s="199"/>
      <c r="F13" s="199"/>
      <c r="G13" s="199"/>
      <c r="H13" s="199"/>
      <c r="I13" s="308"/>
      <c r="J13" s="309"/>
      <c r="K13" s="200"/>
      <c r="M13" s="313" t="s">
        <v>402</v>
      </c>
      <c r="N13" s="314" t="s">
        <v>403</v>
      </c>
      <c r="O13" s="314" t="s">
        <v>404</v>
      </c>
      <c r="P13" s="314" t="s">
        <v>407</v>
      </c>
      <c r="Q13" s="313" t="s">
        <v>408</v>
      </c>
      <c r="R13" s="314" t="s">
        <v>409</v>
      </c>
      <c r="S13" s="313" t="s">
        <v>410</v>
      </c>
      <c r="T13" s="314" t="s">
        <v>406</v>
      </c>
    </row>
    <row r="14" spans="1:20" ht="17" x14ac:dyDescent="0.2">
      <c r="A14" s="202"/>
      <c r="B14" s="329"/>
      <c r="C14" s="208" t="s">
        <v>295</v>
      </c>
      <c r="D14" s="209">
        <v>0.2</v>
      </c>
      <c r="E14" s="199"/>
      <c r="F14" s="199"/>
      <c r="G14" s="199"/>
      <c r="H14" s="199"/>
      <c r="I14" s="199"/>
      <c r="J14" s="199"/>
      <c r="K14" s="200"/>
      <c r="M14" s="10">
        <v>1</v>
      </c>
      <c r="N14" s="315">
        <f>LN(D21)</f>
        <v>8.5171931914162382</v>
      </c>
      <c r="O14" s="316">
        <f>D8</f>
        <v>0</v>
      </c>
      <c r="P14" s="316" t="s">
        <v>405</v>
      </c>
      <c r="Q14" s="317" t="s">
        <v>405</v>
      </c>
      <c r="R14" s="219">
        <f>N14+$D$13+$G$12</f>
        <v>8.3611931914162376</v>
      </c>
      <c r="S14" s="317">
        <f>J12</f>
        <v>2.5000000000000001E-2</v>
      </c>
      <c r="T14" s="318">
        <f>E21</f>
        <v>3500</v>
      </c>
    </row>
    <row r="15" spans="1:20" x14ac:dyDescent="0.2">
      <c r="A15" s="202"/>
      <c r="B15" s="329"/>
      <c r="C15" s="199"/>
      <c r="D15" s="199"/>
      <c r="E15" s="199"/>
      <c r="F15" s="199"/>
      <c r="G15" s="199"/>
      <c r="H15" s="308"/>
      <c r="I15" s="199"/>
      <c r="J15" s="199"/>
      <c r="K15" s="200"/>
      <c r="M15" s="10">
        <v>2</v>
      </c>
      <c r="N15" s="315">
        <f>LN(D22)</f>
        <v>8.5754620995402124</v>
      </c>
      <c r="O15" s="316">
        <f>D9</f>
        <v>-0.16500000000000001</v>
      </c>
      <c r="P15" s="219">
        <f>LN(T14)</f>
        <v>8.1605182474775049</v>
      </c>
      <c r="Q15" s="317">
        <f>R14</f>
        <v>8.3611931914162376</v>
      </c>
      <c r="R15" s="219">
        <f>N15+$D$13+O15+$G$12+$D$14*(P15-Q15)</f>
        <v>8.2143271107524658</v>
      </c>
      <c r="S15" s="317">
        <f>S14</f>
        <v>2.5000000000000001E-2</v>
      </c>
      <c r="T15" s="318">
        <f>_xlfn.LOGNORM.INV(F22,R15,S15)</f>
        <v>3477.6227520376792</v>
      </c>
    </row>
    <row r="16" spans="1:20" x14ac:dyDescent="0.2">
      <c r="A16" s="202"/>
      <c r="B16" s="508" t="s">
        <v>412</v>
      </c>
      <c r="C16" s="508"/>
      <c r="D16" s="508"/>
      <c r="E16" s="508"/>
      <c r="F16" s="508"/>
      <c r="G16" s="508"/>
      <c r="H16" s="508"/>
      <c r="I16" s="508"/>
      <c r="J16" s="508"/>
      <c r="K16" s="200"/>
      <c r="M16" s="10">
        <v>3</v>
      </c>
      <c r="N16" s="315">
        <f>LN(D23)</f>
        <v>8.6305218767232414</v>
      </c>
      <c r="O16" s="316">
        <f>D10</f>
        <v>0.05</v>
      </c>
      <c r="P16" s="219">
        <f>LN(T15)</f>
        <v>8.1541042221070796</v>
      </c>
      <c r="Q16" s="317">
        <f>R15</f>
        <v>8.2143271107524658</v>
      </c>
      <c r="R16" s="219">
        <f>N16+$D$13+O16+$G$12+$D$14*(P16-Q16)</f>
        <v>8.5124772989941651</v>
      </c>
      <c r="S16" s="317">
        <f t="shared" ref="S16:S18" si="0">S15</f>
        <v>2.5000000000000001E-2</v>
      </c>
      <c r="T16" s="318">
        <f>_xlfn.LOGNORM.INV(F23,R16,S16)</f>
        <v>5151.8264908534729</v>
      </c>
    </row>
    <row r="17" spans="1:20" x14ac:dyDescent="0.2">
      <c r="A17" s="202"/>
      <c r="B17" s="508"/>
      <c r="C17" s="508"/>
      <c r="D17" s="508"/>
      <c r="E17" s="508"/>
      <c r="F17" s="508"/>
      <c r="G17" s="508"/>
      <c r="H17" s="508"/>
      <c r="I17" s="508"/>
      <c r="J17" s="508"/>
      <c r="K17" s="200"/>
      <c r="M17" s="10">
        <v>4</v>
      </c>
      <c r="N17" s="315">
        <f>LN(D24)</f>
        <v>8.6995147482101913</v>
      </c>
      <c r="O17" s="316">
        <f>D11</f>
        <v>0.16</v>
      </c>
      <c r="P17" s="219">
        <f>LN(T16)</f>
        <v>8.5471065891995011</v>
      </c>
      <c r="Q17" s="317">
        <f t="shared" ref="Q17" si="1">R16</f>
        <v>8.5124772989941651</v>
      </c>
      <c r="R17" s="219">
        <f>N17+$D$13+O17+$G$12+$D$14*(P17-Q17)</f>
        <v>8.7104406062512574</v>
      </c>
      <c r="S17" s="317">
        <f t="shared" si="0"/>
        <v>2.5000000000000001E-2</v>
      </c>
      <c r="T17" s="318">
        <f>_xlfn.LOGNORM.INV(F24,R17,S17)</f>
        <v>6113.2208046901715</v>
      </c>
    </row>
    <row r="18" spans="1:20" x14ac:dyDescent="0.2">
      <c r="A18" s="202"/>
      <c r="B18" s="329"/>
      <c r="C18" s="199"/>
      <c r="D18" s="199"/>
      <c r="E18" s="199"/>
      <c r="F18" s="199"/>
      <c r="G18" s="199"/>
      <c r="H18" s="199"/>
      <c r="I18" s="199"/>
      <c r="J18" s="199"/>
      <c r="K18" s="200"/>
      <c r="M18" s="177">
        <v>5</v>
      </c>
      <c r="N18" s="319">
        <f>LN(D25)</f>
        <v>8.740336742730447</v>
      </c>
      <c r="O18" s="320">
        <f>D12</f>
        <v>-0.24</v>
      </c>
      <c r="P18" s="267">
        <f>LN(T17)</f>
        <v>8.718209049888447</v>
      </c>
      <c r="Q18" s="321">
        <f>R17</f>
        <v>8.7104406062512574</v>
      </c>
      <c r="R18" s="470">
        <f t="shared" ref="R18" si="2">N18+$D$13+O18+$G$12+$D$14*(P18-Q18)</f>
        <v>8.3458904314578835</v>
      </c>
      <c r="S18" s="321">
        <f t="shared" si="0"/>
        <v>2.5000000000000001E-2</v>
      </c>
      <c r="T18" s="322">
        <f>_xlfn.LOGNORM.INV(F25,R18,S18)</f>
        <v>4342.864541405107</v>
      </c>
    </row>
    <row r="19" spans="1:20" ht="17" x14ac:dyDescent="0.2">
      <c r="A19" s="202"/>
      <c r="B19" s="329"/>
      <c r="C19" s="514" t="s">
        <v>361</v>
      </c>
      <c r="D19" s="512" t="s">
        <v>240</v>
      </c>
      <c r="E19" s="510" t="s">
        <v>397</v>
      </c>
      <c r="F19" s="311"/>
      <c r="G19" s="199"/>
      <c r="H19" s="199"/>
      <c r="I19" s="199"/>
      <c r="J19" s="199"/>
      <c r="K19" s="200"/>
      <c r="M19" s="10" t="s">
        <v>202</v>
      </c>
      <c r="N19" s="315"/>
      <c r="O19" s="316"/>
      <c r="P19" s="219"/>
      <c r="Q19" s="219"/>
      <c r="R19" s="219"/>
      <c r="S19" s="317"/>
      <c r="T19" s="318">
        <f>SUM(T14:T18)</f>
        <v>22585.534588986429</v>
      </c>
    </row>
    <row r="20" spans="1:20" x14ac:dyDescent="0.2">
      <c r="A20" s="202"/>
      <c r="B20" s="329"/>
      <c r="C20" s="515"/>
      <c r="D20" s="513"/>
      <c r="E20" s="511"/>
      <c r="F20" s="210" t="s">
        <v>399</v>
      </c>
      <c r="G20" s="199"/>
      <c r="H20" s="199"/>
      <c r="I20" s="199"/>
      <c r="J20" s="199"/>
      <c r="K20" s="200"/>
    </row>
    <row r="21" spans="1:20" ht="17" thickBot="1" x14ac:dyDescent="0.25">
      <c r="A21" s="202"/>
      <c r="B21" s="329"/>
      <c r="C21" s="213">
        <v>2020</v>
      </c>
      <c r="D21" s="305">
        <v>5000</v>
      </c>
      <c r="E21" s="304">
        <v>3500</v>
      </c>
      <c r="F21" s="213"/>
      <c r="G21" s="199"/>
      <c r="H21" s="199"/>
      <c r="I21" s="199"/>
      <c r="J21" s="199"/>
      <c r="K21" s="200"/>
    </row>
    <row r="22" spans="1:20" ht="17" thickBot="1" x14ac:dyDescent="0.25">
      <c r="A22" s="202"/>
      <c r="B22" s="329"/>
      <c r="C22" s="244">
        <v>2021</v>
      </c>
      <c r="D22" s="306">
        <v>5300</v>
      </c>
      <c r="E22" s="292">
        <v>3420</v>
      </c>
      <c r="F22" s="244">
        <v>8.0000000000000002E-3</v>
      </c>
      <c r="G22" s="199"/>
      <c r="H22" s="199"/>
      <c r="I22" s="199"/>
      <c r="J22" s="199"/>
      <c r="K22" s="200"/>
      <c r="M22" s="324" t="s">
        <v>414</v>
      </c>
      <c r="N22" s="325"/>
      <c r="O22" s="326">
        <f>T19</f>
        <v>22585.534588986429</v>
      </c>
    </row>
    <row r="23" spans="1:20" x14ac:dyDescent="0.2">
      <c r="A23" s="202"/>
      <c r="B23" s="329"/>
      <c r="C23" s="244">
        <v>2022</v>
      </c>
      <c r="D23" s="306">
        <v>5600</v>
      </c>
      <c r="E23" s="292">
        <v>3850</v>
      </c>
      <c r="F23" s="244">
        <v>0.91700000000000004</v>
      </c>
      <c r="G23" s="199"/>
      <c r="H23" s="199"/>
      <c r="I23" s="199"/>
      <c r="J23" s="199"/>
      <c r="K23" s="200"/>
      <c r="O23" s="323" t="s">
        <v>415</v>
      </c>
    </row>
    <row r="24" spans="1:20" x14ac:dyDescent="0.2">
      <c r="A24" s="202"/>
      <c r="B24" s="329"/>
      <c r="C24" s="244">
        <v>2023</v>
      </c>
      <c r="D24" s="306">
        <v>6000</v>
      </c>
      <c r="E24" s="292">
        <v>4020</v>
      </c>
      <c r="F24" s="244">
        <v>0.622</v>
      </c>
      <c r="G24" s="199"/>
      <c r="H24" s="199"/>
      <c r="I24" s="199"/>
      <c r="J24" s="199"/>
      <c r="K24" s="200"/>
    </row>
    <row r="25" spans="1:20" x14ac:dyDescent="0.2">
      <c r="A25" s="202"/>
      <c r="B25" s="329"/>
      <c r="C25" s="210">
        <v>2024</v>
      </c>
      <c r="D25" s="307">
        <v>6250</v>
      </c>
      <c r="E25" s="294">
        <v>3960</v>
      </c>
      <c r="F25" s="210">
        <v>0.88800000000000001</v>
      </c>
      <c r="G25" s="199"/>
      <c r="H25" s="199"/>
      <c r="I25" s="199"/>
      <c r="J25" s="199"/>
      <c r="K25" s="200"/>
    </row>
    <row r="26" spans="1:20" x14ac:dyDescent="0.2">
      <c r="A26" s="202"/>
      <c r="B26" s="329"/>
      <c r="C26" s="199"/>
      <c r="D26" s="199"/>
      <c r="E26" s="199"/>
      <c r="F26" s="199"/>
      <c r="G26" s="199"/>
      <c r="H26" s="199"/>
      <c r="I26" s="199"/>
      <c r="J26" s="199"/>
      <c r="K26" s="200"/>
    </row>
    <row r="27" spans="1:20" ht="19" x14ac:dyDescent="0.25">
      <c r="A27" s="202"/>
      <c r="B27" s="199" t="s">
        <v>398</v>
      </c>
      <c r="C27" s="199"/>
      <c r="D27" s="199"/>
      <c r="E27" s="199"/>
      <c r="F27" s="199"/>
      <c r="G27" s="199"/>
      <c r="H27" s="199"/>
      <c r="I27" s="199"/>
      <c r="J27" s="199"/>
      <c r="K27" s="200"/>
      <c r="M27" s="3" t="s">
        <v>85</v>
      </c>
    </row>
    <row r="28" spans="1:20" ht="16" customHeight="1" x14ac:dyDescent="0.2">
      <c r="A28" s="202"/>
      <c r="B28" s="329"/>
      <c r="C28" s="199"/>
      <c r="D28" s="199"/>
      <c r="E28" s="199"/>
      <c r="F28" s="212"/>
      <c r="G28" s="199"/>
      <c r="H28" s="199"/>
      <c r="I28" s="199"/>
      <c r="J28" s="199"/>
      <c r="K28" s="200"/>
      <c r="M28" s="509" t="s">
        <v>418</v>
      </c>
      <c r="N28" s="509"/>
      <c r="O28" s="509"/>
      <c r="P28" s="509"/>
      <c r="Q28" s="509"/>
      <c r="R28" s="509"/>
      <c r="S28" s="509"/>
      <c r="T28" s="509"/>
    </row>
    <row r="29" spans="1:20" x14ac:dyDescent="0.2">
      <c r="A29" s="202"/>
      <c r="B29" s="199"/>
      <c r="C29" s="199"/>
      <c r="D29" s="199"/>
      <c r="E29" s="199"/>
      <c r="F29" s="199"/>
      <c r="G29" s="199"/>
      <c r="H29" s="199"/>
      <c r="I29" s="199"/>
      <c r="J29" s="199"/>
      <c r="K29" s="200"/>
      <c r="M29" s="509"/>
      <c r="N29" s="509"/>
      <c r="O29" s="509"/>
      <c r="P29" s="509"/>
      <c r="Q29" s="509"/>
      <c r="R29" s="509"/>
      <c r="S29" s="509"/>
      <c r="T29" s="509"/>
    </row>
    <row r="30" spans="1:20" x14ac:dyDescent="0.2">
      <c r="A30" s="202"/>
      <c r="B30" s="508" t="s">
        <v>413</v>
      </c>
      <c r="C30" s="508"/>
      <c r="D30" s="508"/>
      <c r="E30" s="508"/>
      <c r="F30" s="508"/>
      <c r="G30" s="508"/>
      <c r="H30" s="508"/>
      <c r="I30" s="508"/>
      <c r="J30" s="508"/>
      <c r="K30" s="200"/>
      <c r="M30" s="223"/>
      <c r="N30" s="223"/>
      <c r="O30" s="223"/>
      <c r="P30" s="223"/>
      <c r="Q30" s="223"/>
      <c r="R30" s="223"/>
      <c r="S30" s="223"/>
    </row>
    <row r="31" spans="1:20" ht="20" thickBot="1" x14ac:dyDescent="0.3">
      <c r="A31" s="301"/>
      <c r="B31" s="216"/>
      <c r="C31" s="302"/>
      <c r="D31" s="302"/>
      <c r="E31" s="302"/>
      <c r="F31" s="216"/>
      <c r="G31" s="216"/>
      <c r="H31" s="216"/>
      <c r="I31" s="216"/>
      <c r="J31" s="216"/>
      <c r="K31" s="217"/>
      <c r="M31" s="3" t="s">
        <v>107</v>
      </c>
      <c r="N31" s="223"/>
      <c r="O31" s="223"/>
      <c r="P31" s="223"/>
      <c r="Q31" s="223"/>
      <c r="R31" s="223"/>
      <c r="S31" s="223"/>
    </row>
    <row r="32" spans="1:20" ht="17" thickBot="1" x14ac:dyDescent="0.25">
      <c r="A32" s="301" t="s">
        <v>88</v>
      </c>
      <c r="B32" s="216"/>
      <c r="C32" s="302"/>
      <c r="D32" s="302"/>
      <c r="E32" s="302"/>
      <c r="F32" s="216"/>
      <c r="G32" s="216"/>
      <c r="H32" s="216"/>
      <c r="I32" s="216"/>
      <c r="J32" s="216"/>
      <c r="K32" s="217"/>
      <c r="M32" s="201" t="s">
        <v>346</v>
      </c>
    </row>
    <row r="50" spans="13:15" x14ac:dyDescent="0.2">
      <c r="M50" s="5"/>
      <c r="N50" s="5"/>
      <c r="O50" s="5"/>
    </row>
    <row r="51" spans="13:15" x14ac:dyDescent="0.2">
      <c r="M51" s="5"/>
      <c r="N51" s="5"/>
      <c r="O51" s="5"/>
    </row>
    <row r="52" spans="13:15" x14ac:dyDescent="0.2">
      <c r="M52" s="5"/>
      <c r="N52" s="5"/>
      <c r="O52" s="5"/>
    </row>
    <row r="53" spans="13:15" x14ac:dyDescent="0.2">
      <c r="M53" s="5"/>
      <c r="N53" s="5"/>
      <c r="O53" s="5"/>
    </row>
    <row r="54" spans="13:15" x14ac:dyDescent="0.2">
      <c r="M54" s="5"/>
      <c r="N54" s="5"/>
      <c r="O54" s="5"/>
    </row>
    <row r="55" spans="13:15" x14ac:dyDescent="0.2">
      <c r="M55" s="5"/>
      <c r="N55" s="5"/>
      <c r="O55" s="5"/>
    </row>
    <row r="56" spans="13:15" x14ac:dyDescent="0.2">
      <c r="N56" s="300"/>
    </row>
    <row r="57" spans="13:15" x14ac:dyDescent="0.2">
      <c r="M57" s="5"/>
      <c r="N57" s="5"/>
      <c r="O57" s="5"/>
    </row>
    <row r="58" spans="13:15" x14ac:dyDescent="0.2">
      <c r="M58" s="5"/>
      <c r="N58" s="5"/>
      <c r="O58" s="5"/>
    </row>
    <row r="59" spans="13:15" x14ac:dyDescent="0.2">
      <c r="M59" s="5"/>
      <c r="N59" s="5"/>
      <c r="O59" s="5"/>
    </row>
    <row r="60" spans="13:15" x14ac:dyDescent="0.2">
      <c r="M60" s="5"/>
      <c r="N60" s="5"/>
      <c r="O60" s="5"/>
    </row>
    <row r="61" spans="13:15" x14ac:dyDescent="0.2">
      <c r="M61" s="5"/>
      <c r="N61" s="5"/>
      <c r="O61" s="5"/>
    </row>
    <row r="62" spans="13:15" x14ac:dyDescent="0.2">
      <c r="M62" s="5"/>
      <c r="N62" s="5"/>
      <c r="O62" s="5"/>
    </row>
    <row r="63" spans="13:15" x14ac:dyDescent="0.2">
      <c r="M63" s="5"/>
      <c r="N63" s="5"/>
      <c r="O63" s="5"/>
    </row>
    <row r="64" spans="13:15" x14ac:dyDescent="0.2">
      <c r="M64" s="5"/>
      <c r="N64" s="5"/>
      <c r="O64" s="5"/>
    </row>
    <row r="65" spans="13:21" x14ac:dyDescent="0.2">
      <c r="M65" s="5"/>
      <c r="N65" s="5"/>
      <c r="O65" s="5"/>
    </row>
    <row r="66" spans="13:21" x14ac:dyDescent="0.2">
      <c r="N66" s="300"/>
    </row>
    <row r="67" spans="13:21" x14ac:dyDescent="0.2">
      <c r="M67" s="5"/>
      <c r="N67" s="5"/>
      <c r="O67" s="5"/>
    </row>
    <row r="68" spans="13:21" x14ac:dyDescent="0.2">
      <c r="M68" s="5"/>
      <c r="N68" s="5"/>
      <c r="O68" s="5"/>
    </row>
    <row r="69" spans="13:21" x14ac:dyDescent="0.2">
      <c r="M69" s="5"/>
      <c r="N69" s="5"/>
      <c r="O69" s="5"/>
    </row>
    <row r="70" spans="13:21" x14ac:dyDescent="0.2">
      <c r="M70" s="5"/>
      <c r="N70" s="5"/>
      <c r="O70" s="5"/>
    </row>
    <row r="71" spans="13:21" x14ac:dyDescent="0.2">
      <c r="M71" s="5"/>
      <c r="N71" s="5"/>
      <c r="O71" s="5"/>
    </row>
    <row r="72" spans="13:21" x14ac:dyDescent="0.2">
      <c r="M72" s="5"/>
      <c r="N72" s="5"/>
      <c r="O72" s="5"/>
    </row>
    <row r="73" spans="13:21" x14ac:dyDescent="0.2">
      <c r="M73" s="5"/>
      <c r="N73" s="5"/>
      <c r="O73" s="5"/>
    </row>
    <row r="74" spans="13:21" x14ac:dyDescent="0.2">
      <c r="M74" s="5"/>
      <c r="N74" s="5"/>
      <c r="O74" s="5"/>
    </row>
    <row r="75" spans="13:21" x14ac:dyDescent="0.2">
      <c r="M75" s="5"/>
      <c r="N75" s="5"/>
      <c r="O75" s="5"/>
    </row>
    <row r="76" spans="13:21" x14ac:dyDescent="0.2">
      <c r="N76" s="300"/>
    </row>
    <row r="77" spans="13:21" x14ac:dyDescent="0.2">
      <c r="M77" s="5"/>
      <c r="N77" s="5"/>
      <c r="O77" s="5"/>
      <c r="P77" s="5"/>
      <c r="Q77" s="5"/>
      <c r="R77" s="5"/>
      <c r="S77" s="5"/>
      <c r="T77" s="5"/>
      <c r="U77" s="5"/>
    </row>
    <row r="78" spans="13:21" x14ac:dyDescent="0.2">
      <c r="M78" s="5"/>
      <c r="N78" s="5"/>
      <c r="O78" s="5"/>
      <c r="P78" s="5"/>
      <c r="Q78" s="5"/>
      <c r="R78" s="5"/>
      <c r="S78" s="5"/>
      <c r="T78" s="5"/>
      <c r="U78" s="5"/>
    </row>
    <row r="79" spans="13:21" x14ac:dyDescent="0.2">
      <c r="M79" s="5"/>
      <c r="N79" s="5"/>
      <c r="O79" s="5"/>
      <c r="P79" s="5"/>
      <c r="Q79" s="5"/>
      <c r="R79" s="5"/>
      <c r="S79" s="5"/>
      <c r="T79" s="5"/>
      <c r="U79" s="5"/>
    </row>
    <row r="80" spans="13:21" x14ac:dyDescent="0.2">
      <c r="M80" s="5"/>
      <c r="N80" s="5"/>
      <c r="O80" s="5"/>
      <c r="P80" s="5"/>
      <c r="Q80" s="5"/>
      <c r="R80" s="5"/>
      <c r="S80" s="5"/>
      <c r="T80" s="5"/>
      <c r="U80" s="5"/>
    </row>
    <row r="81" spans="1:66" x14ac:dyDescent="0.2">
      <c r="M81" s="5"/>
      <c r="N81" s="5"/>
      <c r="O81" s="5"/>
      <c r="P81" s="5"/>
      <c r="Q81" s="5"/>
      <c r="R81" s="5"/>
      <c r="S81" s="5"/>
      <c r="T81" s="5"/>
      <c r="U81" s="5"/>
    </row>
    <row r="82" spans="1:66" x14ac:dyDescent="0.2">
      <c r="M82" s="5"/>
      <c r="N82" s="5"/>
      <c r="O82" s="5"/>
      <c r="P82" s="5"/>
      <c r="Q82" s="5"/>
      <c r="R82" s="5"/>
      <c r="S82" s="5"/>
      <c r="T82" s="5"/>
      <c r="U82" s="5"/>
    </row>
    <row r="83" spans="1:66" x14ac:dyDescent="0.2">
      <c r="M83" s="5"/>
      <c r="N83" s="5"/>
      <c r="O83" s="5"/>
      <c r="P83" s="5"/>
      <c r="Q83" s="5"/>
      <c r="R83" s="5"/>
      <c r="S83" s="5"/>
      <c r="T83" s="5"/>
      <c r="U83" s="5"/>
    </row>
    <row r="84" spans="1:66" x14ac:dyDescent="0.2">
      <c r="L84" s="5"/>
      <c r="M84" s="5"/>
      <c r="N84" s="5"/>
      <c r="O84" s="5"/>
      <c r="P84" s="5"/>
      <c r="Q84" s="5"/>
      <c r="R84" s="5"/>
      <c r="S84" s="5"/>
      <c r="T84" s="5"/>
      <c r="U84" s="5"/>
    </row>
    <row r="85" spans="1:66" x14ac:dyDescent="0.2">
      <c r="L85" s="5"/>
      <c r="M85" s="5"/>
      <c r="N85" s="5"/>
      <c r="O85" s="5"/>
      <c r="P85" s="5"/>
      <c r="Q85" s="5"/>
      <c r="R85" s="5"/>
      <c r="S85" s="5"/>
      <c r="T85" s="5"/>
      <c r="U85" s="5"/>
    </row>
    <row r="86" spans="1:66" x14ac:dyDescent="0.2">
      <c r="L86" s="5"/>
      <c r="M86" s="5"/>
      <c r="N86" s="5"/>
      <c r="O86" s="5"/>
      <c r="P86" s="5"/>
      <c r="Q86" s="5"/>
      <c r="R86" s="5"/>
      <c r="S86" s="5"/>
      <c r="T86" s="5"/>
      <c r="U86" s="5"/>
    </row>
    <row r="87" spans="1:66" x14ac:dyDescent="0.2">
      <c r="L87" s="5"/>
      <c r="M87" s="5"/>
      <c r="N87" s="5"/>
      <c r="O87" s="5"/>
      <c r="P87" s="5"/>
      <c r="Q87" s="5"/>
      <c r="R87" s="5"/>
      <c r="S87" s="5"/>
      <c r="T87" s="5"/>
      <c r="U87" s="5"/>
    </row>
    <row r="88" spans="1:66" x14ac:dyDescent="0.2">
      <c r="L88" s="5"/>
      <c r="M88" s="5"/>
      <c r="N88" s="5"/>
      <c r="O88" s="5"/>
      <c r="P88" s="5"/>
      <c r="Q88" s="5"/>
      <c r="R88" s="5"/>
      <c r="S88" s="5"/>
      <c r="T88" s="5"/>
      <c r="U88" s="5"/>
    </row>
    <row r="89" spans="1:66" x14ac:dyDescent="0.2">
      <c r="L89" s="5"/>
      <c r="M89" s="5"/>
      <c r="N89" s="5"/>
      <c r="O89" s="5"/>
      <c r="P89" s="5"/>
      <c r="Q89" s="5"/>
      <c r="R89" s="5"/>
      <c r="S89" s="5"/>
      <c r="T89" s="5"/>
      <c r="U89" s="5"/>
    </row>
    <row r="90" spans="1:66" x14ac:dyDescent="0.2">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row>
    <row r="91" spans="1:66" x14ac:dyDescent="0.2">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66" x14ac:dyDescent="0.2">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66" x14ac:dyDescent="0.2">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66" x14ac:dyDescent="0.2">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66" x14ac:dyDescent="0.2">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row>
    <row r="193" spans="1:11" x14ac:dyDescent="0.2">
      <c r="A193" s="5"/>
      <c r="B193" s="5"/>
      <c r="C193" s="5"/>
      <c r="D193" s="5"/>
      <c r="E193" s="5"/>
      <c r="F193" s="5"/>
      <c r="G193" s="5"/>
      <c r="H193" s="5"/>
      <c r="I193" s="5"/>
      <c r="J193" s="5"/>
      <c r="K193" s="5"/>
    </row>
    <row r="194" spans="1:11" x14ac:dyDescent="0.2">
      <c r="A194" s="5"/>
      <c r="B194" s="5"/>
      <c r="C194" s="5"/>
      <c r="D194" s="5"/>
      <c r="E194" s="5"/>
      <c r="F194" s="5"/>
      <c r="G194" s="5"/>
      <c r="H194" s="5"/>
      <c r="I194" s="5"/>
      <c r="J194" s="5"/>
      <c r="K194" s="5"/>
    </row>
    <row r="195" spans="1:11" x14ac:dyDescent="0.2">
      <c r="A195" s="5"/>
      <c r="B195" s="5"/>
      <c r="C195" s="5"/>
      <c r="D195" s="5"/>
      <c r="E195" s="5"/>
      <c r="F195" s="5"/>
      <c r="G195" s="5"/>
      <c r="H195" s="5"/>
      <c r="I195" s="5"/>
      <c r="J195" s="5"/>
      <c r="K195" s="5"/>
    </row>
    <row r="196" spans="1:11" x14ac:dyDescent="0.2">
      <c r="A196" s="5"/>
      <c r="B196" s="5"/>
      <c r="C196" s="5"/>
      <c r="D196" s="5"/>
      <c r="E196" s="5"/>
      <c r="F196" s="5"/>
      <c r="G196" s="5"/>
      <c r="H196" s="5"/>
      <c r="I196" s="5"/>
      <c r="J196" s="5"/>
      <c r="K196" s="5"/>
    </row>
    <row r="197" spans="1:11" x14ac:dyDescent="0.2">
      <c r="A197" s="5"/>
      <c r="B197" s="5"/>
      <c r="C197" s="5"/>
      <c r="D197" s="5"/>
      <c r="E197" s="5"/>
      <c r="F197" s="5"/>
      <c r="G197" s="5"/>
      <c r="H197" s="5"/>
      <c r="I197" s="5"/>
      <c r="J197" s="5"/>
      <c r="K197" s="5"/>
    </row>
  </sheetData>
  <mergeCells count="15">
    <mergeCell ref="P12:Q12"/>
    <mergeCell ref="B3:J4"/>
    <mergeCell ref="M3:T5"/>
    <mergeCell ref="M28:T29"/>
    <mergeCell ref="B30:J30"/>
    <mergeCell ref="I6:I7"/>
    <mergeCell ref="J6:J7"/>
    <mergeCell ref="E19:E20"/>
    <mergeCell ref="D19:D20"/>
    <mergeCell ref="C19:C20"/>
    <mergeCell ref="C6:C7"/>
    <mergeCell ref="D6:D7"/>
    <mergeCell ref="F6:F7"/>
    <mergeCell ref="G6:G7"/>
    <mergeCell ref="B16:J17"/>
  </mergeCells>
  <phoneticPr fontId="47" type="noConversion"/>
  <pageMargins left="0.7" right="0.7" top="0.75" bottom="0.75" header="0.3" footer="0.3"/>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66CE-BDF5-9A48-AD00-BB22F7FE5D13}">
  <dimension ref="A1:BN201"/>
  <sheetViews>
    <sheetView zoomScaleNormal="100" workbookViewId="0"/>
  </sheetViews>
  <sheetFormatPr baseColWidth="10" defaultRowHeight="16" outlineLevelCol="1" x14ac:dyDescent="0.2"/>
  <cols>
    <col min="1" max="1" width="4.83203125" style="201" customWidth="1"/>
    <col min="2" max="11" width="10.83203125" style="201" customWidth="1"/>
    <col min="12" max="12" width="10.83203125" style="201"/>
    <col min="13" max="19" width="10.83203125" style="201" hidden="1" customWidth="1" outlineLevel="1"/>
    <col min="20" max="20" width="10.83203125" style="201" customWidth="1" collapsed="1"/>
    <col min="21" max="16384" width="10.83203125" style="201"/>
  </cols>
  <sheetData>
    <row r="1" spans="1:25" ht="19" x14ac:dyDescent="0.25">
      <c r="A1" s="82" t="s">
        <v>430</v>
      </c>
      <c r="B1" s="199"/>
      <c r="C1" s="199"/>
      <c r="D1" s="199"/>
      <c r="E1" s="199"/>
      <c r="F1" s="199"/>
      <c r="G1" s="199"/>
      <c r="H1" s="199"/>
      <c r="I1" s="199"/>
      <c r="J1" s="199"/>
      <c r="K1" s="200"/>
      <c r="L1" s="3" t="s">
        <v>390</v>
      </c>
    </row>
    <row r="2" spans="1:25" x14ac:dyDescent="0.2">
      <c r="A2" s="202"/>
      <c r="B2" s="199"/>
      <c r="C2" s="199"/>
      <c r="D2" s="199"/>
      <c r="E2" s="199"/>
      <c r="F2" s="199"/>
      <c r="G2" s="199"/>
      <c r="H2" s="199"/>
      <c r="I2" s="199"/>
      <c r="J2" s="199"/>
      <c r="K2" s="200"/>
      <c r="M2" s="4" t="s">
        <v>3</v>
      </c>
      <c r="O2" s="300"/>
    </row>
    <row r="3" spans="1:25" ht="16" customHeight="1" x14ac:dyDescent="0.2">
      <c r="A3" s="202"/>
      <c r="B3" s="508" t="s">
        <v>421</v>
      </c>
      <c r="C3" s="508"/>
      <c r="D3" s="508"/>
      <c r="E3" s="508"/>
      <c r="F3" s="508"/>
      <c r="G3" s="508"/>
      <c r="H3" s="508"/>
      <c r="I3" s="508"/>
      <c r="J3" s="508"/>
      <c r="K3" s="200"/>
      <c r="M3" s="509" t="s">
        <v>420</v>
      </c>
      <c r="N3" s="509"/>
      <c r="O3" s="509"/>
      <c r="P3" s="509"/>
      <c r="Q3" s="509"/>
      <c r="R3" s="509"/>
      <c r="S3" s="509"/>
    </row>
    <row r="4" spans="1:25" x14ac:dyDescent="0.2">
      <c r="A4" s="202"/>
      <c r="B4" s="508"/>
      <c r="C4" s="508"/>
      <c r="D4" s="508"/>
      <c r="E4" s="508"/>
      <c r="F4" s="508"/>
      <c r="G4" s="508"/>
      <c r="H4" s="508"/>
      <c r="I4" s="508"/>
      <c r="J4" s="508"/>
      <c r="K4" s="200"/>
      <c r="M4" s="509"/>
      <c r="N4" s="509"/>
      <c r="O4" s="509"/>
      <c r="P4" s="509"/>
      <c r="Q4" s="509"/>
      <c r="R4" s="509"/>
      <c r="S4" s="509"/>
    </row>
    <row r="5" spans="1:25" x14ac:dyDescent="0.2">
      <c r="A5" s="202"/>
      <c r="B5" s="508"/>
      <c r="C5" s="508"/>
      <c r="D5" s="508"/>
      <c r="E5" s="508"/>
      <c r="F5" s="508"/>
      <c r="G5" s="508"/>
      <c r="H5" s="508"/>
      <c r="I5" s="508"/>
      <c r="J5" s="508"/>
      <c r="K5" s="200"/>
    </row>
    <row r="6" spans="1:25" x14ac:dyDescent="0.2">
      <c r="A6" s="202"/>
      <c r="B6" s="199"/>
      <c r="C6" s="215"/>
      <c r="D6" s="215"/>
      <c r="E6" s="215"/>
      <c r="F6" s="199"/>
      <c r="G6" s="199"/>
      <c r="H6" s="225"/>
      <c r="I6" s="225"/>
      <c r="J6" s="199"/>
      <c r="K6" s="200"/>
      <c r="X6" s="218"/>
      <c r="Y6" s="218"/>
    </row>
    <row r="7" spans="1:25" x14ac:dyDescent="0.2">
      <c r="A7" s="202"/>
      <c r="B7" s="199"/>
      <c r="C7" s="516" t="s">
        <v>358</v>
      </c>
      <c r="D7" s="517"/>
      <c r="E7" s="517"/>
      <c r="F7" s="517"/>
      <c r="G7" s="518"/>
      <c r="H7" s="225"/>
      <c r="I7" s="225"/>
      <c r="J7" s="199"/>
      <c r="K7" s="200"/>
    </row>
    <row r="8" spans="1:25" ht="17" thickBot="1" x14ac:dyDescent="0.25">
      <c r="A8" s="202"/>
      <c r="B8" s="199"/>
      <c r="C8" s="229">
        <v>11560</v>
      </c>
      <c r="D8" s="230">
        <v>14390</v>
      </c>
      <c r="E8" s="230">
        <v>11980</v>
      </c>
      <c r="F8" s="230">
        <v>13030</v>
      </c>
      <c r="G8" s="231">
        <v>13990</v>
      </c>
      <c r="H8" s="225"/>
      <c r="I8" s="225"/>
      <c r="J8" s="199"/>
      <c r="K8" s="200"/>
    </row>
    <row r="9" spans="1:25" ht="17" thickBot="1" x14ac:dyDescent="0.25">
      <c r="A9" s="202"/>
      <c r="B9" s="199"/>
      <c r="C9" s="232">
        <v>10080</v>
      </c>
      <c r="D9" s="214">
        <v>19660</v>
      </c>
      <c r="E9" s="214">
        <v>17220</v>
      </c>
      <c r="F9" s="214">
        <v>16700</v>
      </c>
      <c r="G9" s="233">
        <v>14250</v>
      </c>
      <c r="H9" s="225"/>
      <c r="I9" s="225"/>
      <c r="J9" s="199"/>
      <c r="K9" s="200"/>
      <c r="N9" s="519" t="s">
        <v>359</v>
      </c>
      <c r="O9" s="520"/>
      <c r="P9" s="238">
        <f>COUNTIF(C8:G17,"&lt;="&amp;E20)/COUNT(C8:G17)</f>
        <v>0.86</v>
      </c>
    </row>
    <row r="10" spans="1:25" x14ac:dyDescent="0.2">
      <c r="A10" s="202"/>
      <c r="B10" s="199"/>
      <c r="C10" s="232">
        <v>11820</v>
      </c>
      <c r="D10" s="214">
        <v>17350</v>
      </c>
      <c r="E10" s="214">
        <v>14410</v>
      </c>
      <c r="F10" s="214">
        <v>13830</v>
      </c>
      <c r="G10" s="233">
        <v>10980</v>
      </c>
      <c r="H10" s="225"/>
      <c r="I10" s="225"/>
      <c r="J10" s="199"/>
      <c r="K10" s="200"/>
      <c r="X10" s="218"/>
      <c r="Y10" s="239"/>
    </row>
    <row r="11" spans="1:25" x14ac:dyDescent="0.2">
      <c r="A11" s="202"/>
      <c r="B11" s="199"/>
      <c r="C11" s="232">
        <v>13550</v>
      </c>
      <c r="D11" s="214">
        <v>9920</v>
      </c>
      <c r="E11" s="214">
        <v>13900</v>
      </c>
      <c r="F11" s="214">
        <v>14590</v>
      </c>
      <c r="G11" s="233">
        <v>16880</v>
      </c>
      <c r="H11" s="225"/>
      <c r="I11" s="225"/>
      <c r="J11" s="199"/>
      <c r="K11" s="200"/>
    </row>
    <row r="12" spans="1:25" x14ac:dyDescent="0.2">
      <c r="A12" s="202"/>
      <c r="B12" s="199"/>
      <c r="C12" s="232">
        <v>11860</v>
      </c>
      <c r="D12" s="214">
        <v>15870</v>
      </c>
      <c r="E12" s="214">
        <v>13590</v>
      </c>
      <c r="F12" s="214">
        <v>11300</v>
      </c>
      <c r="G12" s="233">
        <v>15180</v>
      </c>
      <c r="H12" s="225"/>
      <c r="I12" s="225"/>
      <c r="J12" s="199"/>
      <c r="K12" s="200"/>
      <c r="M12" s="4" t="s">
        <v>4</v>
      </c>
      <c r="U12" s="224"/>
      <c r="V12" s="224"/>
      <c r="W12" s="224"/>
    </row>
    <row r="13" spans="1:25" x14ac:dyDescent="0.2">
      <c r="A13" s="202"/>
      <c r="B13" s="199"/>
      <c r="C13" s="232">
        <v>10620</v>
      </c>
      <c r="D13" s="214">
        <v>10830</v>
      </c>
      <c r="E13" s="214">
        <v>9470</v>
      </c>
      <c r="F13" s="214">
        <v>9850</v>
      </c>
      <c r="G13" s="233">
        <v>7940</v>
      </c>
      <c r="H13" s="225"/>
      <c r="I13" s="225"/>
      <c r="J13" s="199"/>
      <c r="K13" s="200"/>
      <c r="M13" s="201" t="s">
        <v>424</v>
      </c>
      <c r="N13" s="297"/>
      <c r="O13" s="297"/>
      <c r="P13" s="297">
        <f>AVERAGE(C8:G17)</f>
        <v>13310.8</v>
      </c>
    </row>
    <row r="14" spans="1:25" x14ac:dyDescent="0.2">
      <c r="A14" s="202"/>
      <c r="B14" s="199"/>
      <c r="C14" s="232">
        <v>14130</v>
      </c>
      <c r="D14" s="214">
        <v>21940</v>
      </c>
      <c r="E14" s="214">
        <v>13630</v>
      </c>
      <c r="F14" s="214">
        <v>9940</v>
      </c>
      <c r="G14" s="233">
        <v>12870</v>
      </c>
      <c r="H14" s="225"/>
      <c r="I14" s="225"/>
      <c r="J14" s="199"/>
      <c r="K14" s="200"/>
    </row>
    <row r="15" spans="1:25" x14ac:dyDescent="0.2">
      <c r="A15" s="202"/>
      <c r="B15" s="199"/>
      <c r="C15" s="232">
        <v>14860</v>
      </c>
      <c r="D15" s="214">
        <v>11770</v>
      </c>
      <c r="E15" s="214">
        <v>9560</v>
      </c>
      <c r="F15" s="214">
        <v>10870</v>
      </c>
      <c r="G15" s="233">
        <v>14460</v>
      </c>
      <c r="H15" s="225"/>
      <c r="I15" s="225"/>
      <c r="J15" s="199"/>
      <c r="K15" s="200"/>
      <c r="M15" s="509" t="s">
        <v>425</v>
      </c>
      <c r="N15" s="509"/>
      <c r="O15" s="509"/>
      <c r="P15" s="509"/>
      <c r="Q15" s="509"/>
      <c r="R15" s="509"/>
      <c r="S15" s="509"/>
    </row>
    <row r="16" spans="1:25" x14ac:dyDescent="0.2">
      <c r="A16" s="202"/>
      <c r="B16" s="199"/>
      <c r="C16" s="232">
        <v>13610</v>
      </c>
      <c r="D16" s="214">
        <v>14530</v>
      </c>
      <c r="E16" s="214">
        <v>10600</v>
      </c>
      <c r="F16" s="214">
        <v>15680</v>
      </c>
      <c r="G16" s="233">
        <v>14070</v>
      </c>
      <c r="H16" s="225"/>
      <c r="I16" s="225"/>
      <c r="J16" s="199"/>
      <c r="K16" s="200"/>
      <c r="M16" s="509"/>
      <c r="N16" s="509"/>
      <c r="O16" s="509"/>
      <c r="P16" s="509"/>
      <c r="Q16" s="509"/>
      <c r="R16" s="509"/>
      <c r="S16" s="509"/>
    </row>
    <row r="17" spans="1:19" x14ac:dyDescent="0.2">
      <c r="A17" s="202"/>
      <c r="B17" s="199"/>
      <c r="C17" s="234">
        <v>16770</v>
      </c>
      <c r="D17" s="235">
        <v>12680</v>
      </c>
      <c r="E17" s="235">
        <v>14780</v>
      </c>
      <c r="F17" s="235">
        <v>11390</v>
      </c>
      <c r="G17" s="236">
        <v>10800</v>
      </c>
      <c r="H17" s="225"/>
      <c r="I17" s="225"/>
      <c r="J17" s="199"/>
      <c r="K17" s="200"/>
    </row>
    <row r="18" spans="1:19" x14ac:dyDescent="0.2">
      <c r="A18" s="202"/>
      <c r="B18" s="199"/>
      <c r="C18" s="214"/>
      <c r="D18" s="214"/>
      <c r="E18" s="214"/>
      <c r="F18" s="214"/>
      <c r="G18" s="214"/>
      <c r="H18" s="214"/>
      <c r="I18" s="199"/>
      <c r="J18" s="199"/>
      <c r="K18" s="200"/>
    </row>
    <row r="19" spans="1:19" x14ac:dyDescent="0.2">
      <c r="A19" s="202"/>
      <c r="B19" s="199"/>
      <c r="C19" s="214"/>
      <c r="D19" s="214"/>
      <c r="E19" s="214"/>
      <c r="F19" s="214"/>
      <c r="G19" s="214"/>
      <c r="H19" s="214"/>
      <c r="I19" s="199"/>
      <c r="J19" s="199"/>
      <c r="K19" s="200"/>
    </row>
    <row r="20" spans="1:19" x14ac:dyDescent="0.2">
      <c r="A20" s="202"/>
      <c r="B20" s="199" t="s">
        <v>422</v>
      </c>
      <c r="C20" s="214"/>
      <c r="D20" s="214"/>
      <c r="E20" s="214">
        <v>16500</v>
      </c>
      <c r="F20" s="214"/>
      <c r="G20" s="199"/>
      <c r="H20" s="199"/>
      <c r="I20" s="199"/>
      <c r="J20" s="199"/>
      <c r="K20" s="200"/>
      <c r="M20" s="4" t="s">
        <v>5</v>
      </c>
    </row>
    <row r="21" spans="1:19" ht="16" customHeight="1" x14ac:dyDescent="0.2">
      <c r="A21" s="202"/>
      <c r="B21" s="199"/>
      <c r="C21" s="214"/>
      <c r="D21" s="214"/>
      <c r="E21" s="237"/>
      <c r="F21" s="199"/>
      <c r="G21" s="199"/>
      <c r="H21" s="199"/>
      <c r="I21" s="199"/>
      <c r="J21" s="199"/>
      <c r="K21" s="200"/>
      <c r="M21" s="509" t="s">
        <v>428</v>
      </c>
      <c r="N21" s="509"/>
      <c r="O21" s="509"/>
      <c r="P21" s="509"/>
      <c r="Q21" s="509"/>
      <c r="R21" s="509"/>
      <c r="S21" s="509"/>
    </row>
    <row r="22" spans="1:19" x14ac:dyDescent="0.2">
      <c r="A22" s="202"/>
      <c r="B22" s="508" t="s">
        <v>423</v>
      </c>
      <c r="C22" s="508"/>
      <c r="D22" s="508"/>
      <c r="E22" s="508"/>
      <c r="F22" s="508"/>
      <c r="G22" s="508"/>
      <c r="H22" s="508"/>
      <c r="I22" s="508"/>
      <c r="J22" s="508"/>
      <c r="K22" s="200"/>
      <c r="M22" s="509"/>
      <c r="N22" s="509"/>
      <c r="O22" s="509"/>
      <c r="P22" s="509"/>
      <c r="Q22" s="509"/>
      <c r="R22" s="509"/>
      <c r="S22" s="509"/>
    </row>
    <row r="23" spans="1:19" x14ac:dyDescent="0.2">
      <c r="A23" s="202"/>
      <c r="B23" s="508"/>
      <c r="C23" s="508"/>
      <c r="D23" s="508"/>
      <c r="E23" s="508"/>
      <c r="F23" s="508"/>
      <c r="G23" s="508"/>
      <c r="H23" s="508"/>
      <c r="I23" s="508"/>
      <c r="J23" s="508"/>
      <c r="K23" s="200"/>
      <c r="M23" s="509"/>
      <c r="N23" s="509"/>
      <c r="O23" s="509"/>
      <c r="P23" s="509"/>
      <c r="Q23" s="509"/>
      <c r="R23" s="509"/>
      <c r="S23" s="509"/>
    </row>
    <row r="24" spans="1:19" x14ac:dyDescent="0.2">
      <c r="A24" s="202"/>
      <c r="B24" s="199"/>
      <c r="C24" s="214"/>
      <c r="D24" s="214"/>
      <c r="E24" s="237"/>
      <c r="F24" s="199"/>
      <c r="G24" s="199"/>
      <c r="H24" s="199"/>
      <c r="I24" s="199"/>
      <c r="J24" s="199"/>
      <c r="K24" s="200"/>
      <c r="M24" s="509"/>
      <c r="N24" s="509"/>
      <c r="O24" s="509"/>
      <c r="P24" s="509"/>
      <c r="Q24" s="509"/>
      <c r="R24" s="509"/>
      <c r="S24" s="509"/>
    </row>
    <row r="25" spans="1:19" x14ac:dyDescent="0.2">
      <c r="A25" s="202"/>
      <c r="B25" s="199" t="s">
        <v>0</v>
      </c>
      <c r="C25" s="199"/>
      <c r="D25" s="199"/>
      <c r="E25" s="199"/>
      <c r="F25" s="199"/>
      <c r="G25" s="199"/>
      <c r="H25" s="199"/>
      <c r="I25" s="199"/>
      <c r="J25" s="199"/>
      <c r="K25" s="200"/>
      <c r="M25" s="509"/>
      <c r="N25" s="509"/>
      <c r="O25" s="509"/>
      <c r="P25" s="509"/>
      <c r="Q25" s="509"/>
      <c r="R25" s="509"/>
      <c r="S25" s="509"/>
    </row>
    <row r="26" spans="1:19" x14ac:dyDescent="0.2">
      <c r="A26" s="202"/>
      <c r="B26" s="199" t="s">
        <v>419</v>
      </c>
      <c r="C26" s="199"/>
      <c r="D26" s="199"/>
      <c r="E26" s="199"/>
      <c r="F26" s="199"/>
      <c r="G26" s="199"/>
      <c r="H26" s="199"/>
      <c r="I26" s="199"/>
      <c r="J26" s="199"/>
      <c r="K26" s="200"/>
      <c r="M26" s="509"/>
      <c r="N26" s="509"/>
      <c r="O26" s="509"/>
      <c r="P26" s="509"/>
      <c r="Q26" s="509"/>
      <c r="R26" s="509"/>
      <c r="S26" s="509"/>
    </row>
    <row r="27" spans="1:19" x14ac:dyDescent="0.2">
      <c r="A27" s="202"/>
      <c r="B27" s="199"/>
      <c r="C27" s="199"/>
      <c r="D27" s="199"/>
      <c r="E27" s="199"/>
      <c r="F27" s="199"/>
      <c r="G27" s="199"/>
      <c r="H27" s="199"/>
      <c r="I27" s="199"/>
      <c r="J27" s="199"/>
      <c r="K27" s="200"/>
      <c r="M27" s="509"/>
      <c r="N27" s="509"/>
      <c r="O27" s="509"/>
      <c r="P27" s="509"/>
      <c r="Q27" s="509"/>
      <c r="R27" s="509"/>
      <c r="S27" s="509"/>
    </row>
    <row r="28" spans="1:19" x14ac:dyDescent="0.2">
      <c r="A28" s="202"/>
      <c r="B28" s="199" t="s">
        <v>1</v>
      </c>
      <c r="C28" s="199"/>
      <c r="D28" s="199"/>
      <c r="E28" s="199"/>
      <c r="F28" s="199"/>
      <c r="G28" s="199"/>
      <c r="H28" s="199"/>
      <c r="I28" s="199"/>
      <c r="J28" s="199"/>
      <c r="K28" s="200"/>
      <c r="M28" s="509"/>
      <c r="N28" s="509"/>
      <c r="O28" s="509"/>
      <c r="P28" s="509"/>
      <c r="Q28" s="509"/>
      <c r="R28" s="509"/>
      <c r="S28" s="509"/>
    </row>
    <row r="29" spans="1:19" x14ac:dyDescent="0.2">
      <c r="A29" s="202"/>
      <c r="B29" s="199" t="s">
        <v>426</v>
      </c>
      <c r="C29" s="199"/>
      <c r="D29" s="199"/>
      <c r="E29" s="199"/>
      <c r="F29" s="199"/>
      <c r="G29" s="199"/>
      <c r="H29" s="199"/>
      <c r="I29" s="199"/>
      <c r="J29" s="199"/>
      <c r="K29" s="200"/>
      <c r="M29" s="509"/>
      <c r="N29" s="509"/>
      <c r="O29" s="509"/>
      <c r="P29" s="509"/>
      <c r="Q29" s="509"/>
      <c r="R29" s="509"/>
      <c r="S29" s="509"/>
    </row>
    <row r="30" spans="1:19" x14ac:dyDescent="0.2">
      <c r="A30" s="202"/>
      <c r="B30" s="199"/>
      <c r="C30" s="199"/>
      <c r="D30" s="199"/>
      <c r="E30" s="199"/>
      <c r="F30" s="199"/>
      <c r="G30" s="199"/>
      <c r="H30" s="199"/>
      <c r="I30" s="199"/>
      <c r="J30" s="199"/>
      <c r="K30" s="200"/>
      <c r="M30" s="509"/>
      <c r="N30" s="509"/>
      <c r="O30" s="509"/>
      <c r="P30" s="509"/>
      <c r="Q30" s="509"/>
      <c r="R30" s="509"/>
      <c r="S30" s="509"/>
    </row>
    <row r="31" spans="1:19" x14ac:dyDescent="0.2">
      <c r="A31" s="202"/>
      <c r="B31" s="199" t="s">
        <v>2</v>
      </c>
      <c r="C31" s="199"/>
      <c r="D31" s="199"/>
      <c r="E31" s="199"/>
      <c r="F31" s="199"/>
      <c r="G31" s="199"/>
      <c r="H31" s="199"/>
      <c r="I31" s="199"/>
      <c r="J31" s="199"/>
      <c r="K31" s="200"/>
      <c r="M31" s="509"/>
      <c r="N31" s="509"/>
      <c r="O31" s="509"/>
      <c r="P31" s="509"/>
      <c r="Q31" s="509"/>
      <c r="R31" s="509"/>
      <c r="S31" s="509"/>
    </row>
    <row r="32" spans="1:19" x14ac:dyDescent="0.2">
      <c r="A32" s="202"/>
      <c r="B32" s="508" t="s">
        <v>427</v>
      </c>
      <c r="C32" s="508"/>
      <c r="D32" s="508"/>
      <c r="E32" s="508"/>
      <c r="F32" s="508"/>
      <c r="G32" s="508"/>
      <c r="H32" s="508"/>
      <c r="I32" s="508"/>
      <c r="J32" s="508"/>
      <c r="K32" s="200"/>
      <c r="M32" s="509"/>
      <c r="N32" s="509"/>
      <c r="O32" s="509"/>
      <c r="P32" s="509"/>
      <c r="Q32" s="509"/>
      <c r="R32" s="509"/>
      <c r="S32" s="509"/>
    </row>
    <row r="33" spans="1:19" ht="16" customHeight="1" x14ac:dyDescent="0.2">
      <c r="A33" s="202"/>
      <c r="B33" s="508"/>
      <c r="C33" s="508"/>
      <c r="D33" s="508"/>
      <c r="E33" s="508"/>
      <c r="F33" s="508"/>
      <c r="G33" s="508"/>
      <c r="H33" s="508"/>
      <c r="I33" s="508"/>
      <c r="J33" s="508"/>
      <c r="K33" s="200"/>
      <c r="M33" s="509"/>
      <c r="N33" s="509"/>
      <c r="O33" s="509"/>
      <c r="P33" s="509"/>
      <c r="Q33" s="509"/>
      <c r="R33" s="509"/>
      <c r="S33" s="509"/>
    </row>
    <row r="34" spans="1:19" x14ac:dyDescent="0.2">
      <c r="A34" s="202"/>
      <c r="B34" s="203"/>
      <c r="C34" s="203"/>
      <c r="D34" s="203"/>
      <c r="E34" s="203"/>
      <c r="F34" s="203"/>
      <c r="G34" s="203"/>
      <c r="H34" s="203"/>
      <c r="I34" s="203"/>
      <c r="J34" s="203"/>
      <c r="K34" s="200"/>
    </row>
    <row r="35" spans="1:19" ht="20" thickBot="1" x14ac:dyDescent="0.3">
      <c r="A35" s="301"/>
      <c r="B35" s="216"/>
      <c r="C35" s="302"/>
      <c r="D35" s="302"/>
      <c r="E35" s="302"/>
      <c r="F35" s="216"/>
      <c r="G35" s="216"/>
      <c r="H35" s="216"/>
      <c r="I35" s="216"/>
      <c r="J35" s="216"/>
      <c r="K35" s="217"/>
      <c r="M35" s="3" t="s">
        <v>85</v>
      </c>
    </row>
    <row r="36" spans="1:19" ht="17" thickBot="1" x14ac:dyDescent="0.25">
      <c r="A36" s="301" t="s">
        <v>88</v>
      </c>
      <c r="B36" s="216"/>
      <c r="C36" s="302"/>
      <c r="D36" s="302"/>
      <c r="E36" s="302"/>
      <c r="F36" s="216"/>
      <c r="G36" s="216"/>
      <c r="H36" s="216"/>
      <c r="I36" s="216"/>
      <c r="J36" s="216"/>
      <c r="K36" s="217"/>
      <c r="M36" s="509" t="s">
        <v>429</v>
      </c>
      <c r="N36" s="509"/>
      <c r="O36" s="509"/>
      <c r="P36" s="509"/>
      <c r="Q36" s="509"/>
      <c r="R36" s="509"/>
      <c r="S36" s="509"/>
    </row>
    <row r="37" spans="1:19" x14ac:dyDescent="0.2">
      <c r="M37" s="509"/>
      <c r="N37" s="509"/>
      <c r="O37" s="509"/>
      <c r="P37" s="509"/>
      <c r="Q37" s="509"/>
      <c r="R37" s="509"/>
      <c r="S37" s="509"/>
    </row>
    <row r="38" spans="1:19" x14ac:dyDescent="0.2">
      <c r="M38" s="509"/>
      <c r="N38" s="509"/>
      <c r="O38" s="509"/>
      <c r="P38" s="509"/>
      <c r="Q38" s="509"/>
      <c r="R38" s="509"/>
      <c r="S38" s="509"/>
    </row>
    <row r="39" spans="1:19" x14ac:dyDescent="0.2">
      <c r="M39" s="509"/>
      <c r="N39" s="509"/>
      <c r="O39" s="509"/>
      <c r="P39" s="509"/>
      <c r="Q39" s="509"/>
      <c r="R39" s="509"/>
      <c r="S39" s="509"/>
    </row>
    <row r="41" spans="1:19" ht="19" x14ac:dyDescent="0.25">
      <c r="M41" s="3" t="s">
        <v>107</v>
      </c>
    </row>
    <row r="42" spans="1:19" x14ac:dyDescent="0.2">
      <c r="M42" s="201" t="s">
        <v>357</v>
      </c>
    </row>
    <row r="65" spans="13:29" x14ac:dyDescent="0.2">
      <c r="M65" s="5"/>
      <c r="N65" s="5"/>
      <c r="O65" s="5"/>
    </row>
    <row r="66" spans="13:29" x14ac:dyDescent="0.2">
      <c r="M66" s="5"/>
      <c r="N66" s="5"/>
      <c r="O66" s="5"/>
    </row>
    <row r="67" spans="13:29" x14ac:dyDescent="0.2">
      <c r="M67" s="5"/>
      <c r="N67" s="5"/>
      <c r="O67" s="5"/>
      <c r="U67" s="5"/>
      <c r="V67" s="5"/>
      <c r="W67" s="5"/>
      <c r="X67" s="5"/>
      <c r="Y67" s="5"/>
      <c r="Z67" s="5"/>
      <c r="AA67" s="5"/>
      <c r="AB67" s="5"/>
      <c r="AC67" s="5"/>
    </row>
    <row r="68" spans="13:29" x14ac:dyDescent="0.2">
      <c r="M68" s="5"/>
      <c r="N68" s="5"/>
      <c r="O68" s="5"/>
      <c r="U68" s="5"/>
      <c r="V68" s="5"/>
      <c r="W68" s="5"/>
      <c r="X68" s="5"/>
      <c r="Y68" s="5"/>
      <c r="Z68" s="5"/>
      <c r="AA68" s="5"/>
      <c r="AB68" s="5"/>
      <c r="AC68" s="5"/>
    </row>
    <row r="69" spans="13:29" x14ac:dyDescent="0.2">
      <c r="M69" s="5"/>
      <c r="N69" s="5"/>
      <c r="O69" s="5"/>
      <c r="U69" s="5"/>
      <c r="V69" s="5"/>
      <c r="W69" s="5"/>
      <c r="X69" s="5"/>
      <c r="Y69" s="5"/>
      <c r="Z69" s="5"/>
      <c r="AA69" s="5"/>
      <c r="AB69" s="5"/>
      <c r="AC69" s="5"/>
    </row>
    <row r="70" spans="13:29" x14ac:dyDescent="0.2">
      <c r="M70" s="5"/>
      <c r="N70" s="5"/>
      <c r="O70" s="5"/>
      <c r="U70" s="5"/>
      <c r="V70" s="5"/>
      <c r="W70" s="5"/>
      <c r="X70" s="5"/>
      <c r="Y70" s="5"/>
      <c r="Z70" s="5"/>
      <c r="AA70" s="5"/>
      <c r="AB70" s="5"/>
      <c r="AC70" s="5"/>
    </row>
    <row r="71" spans="13:29" x14ac:dyDescent="0.2">
      <c r="N71" s="300"/>
      <c r="U71" s="5"/>
      <c r="V71" s="5"/>
      <c r="W71" s="5"/>
      <c r="X71" s="5"/>
      <c r="Y71" s="5"/>
      <c r="Z71" s="5"/>
      <c r="AA71" s="5"/>
      <c r="AB71" s="5"/>
      <c r="AC71" s="5"/>
    </row>
    <row r="72" spans="13:29" x14ac:dyDescent="0.2">
      <c r="M72" s="5"/>
      <c r="N72" s="5"/>
      <c r="O72" s="5"/>
      <c r="T72" s="5"/>
      <c r="U72" s="5"/>
      <c r="V72" s="5"/>
      <c r="W72" s="5"/>
      <c r="X72" s="5"/>
      <c r="Y72" s="5"/>
      <c r="Z72" s="5"/>
      <c r="AA72" s="5"/>
      <c r="AB72" s="5"/>
      <c r="AC72" s="5"/>
    </row>
    <row r="73" spans="13:29" x14ac:dyDescent="0.2">
      <c r="M73" s="5"/>
      <c r="N73" s="5"/>
      <c r="O73" s="5"/>
      <c r="T73" s="5"/>
      <c r="U73" s="5"/>
      <c r="V73" s="5"/>
      <c r="W73" s="5"/>
      <c r="X73" s="5"/>
      <c r="Y73" s="5"/>
      <c r="Z73" s="5"/>
      <c r="AA73" s="5"/>
      <c r="AB73" s="5"/>
      <c r="AC73" s="5"/>
    </row>
    <row r="74" spans="13:29" x14ac:dyDescent="0.2">
      <c r="M74" s="5"/>
      <c r="N74" s="5"/>
      <c r="O74" s="5"/>
      <c r="T74" s="5"/>
      <c r="U74" s="5"/>
      <c r="V74" s="5"/>
      <c r="W74" s="5"/>
      <c r="X74" s="5"/>
      <c r="Y74" s="5"/>
      <c r="Z74" s="5"/>
      <c r="AA74" s="5"/>
      <c r="AB74" s="5"/>
      <c r="AC74" s="5"/>
    </row>
    <row r="75" spans="13:29" x14ac:dyDescent="0.2">
      <c r="M75" s="5"/>
      <c r="N75" s="5"/>
      <c r="O75" s="5"/>
      <c r="T75" s="5"/>
      <c r="U75" s="5"/>
      <c r="V75" s="5"/>
      <c r="W75" s="5"/>
      <c r="X75" s="5"/>
      <c r="Y75" s="5"/>
      <c r="Z75" s="5"/>
      <c r="AA75" s="5"/>
      <c r="AB75" s="5"/>
      <c r="AC75" s="5"/>
    </row>
    <row r="76" spans="13:29" x14ac:dyDescent="0.2">
      <c r="M76" s="5"/>
      <c r="N76" s="5"/>
      <c r="O76" s="5"/>
      <c r="T76" s="5"/>
      <c r="U76" s="5"/>
      <c r="V76" s="5"/>
      <c r="W76" s="5"/>
      <c r="X76" s="5"/>
      <c r="Y76" s="5"/>
      <c r="Z76" s="5"/>
      <c r="AA76" s="5"/>
      <c r="AB76" s="5"/>
      <c r="AC76" s="5"/>
    </row>
    <row r="77" spans="13:29" x14ac:dyDescent="0.2">
      <c r="M77" s="5"/>
      <c r="N77" s="5"/>
      <c r="O77" s="5"/>
      <c r="T77" s="5"/>
      <c r="U77" s="5"/>
      <c r="V77" s="5"/>
      <c r="W77" s="5"/>
      <c r="X77" s="5"/>
      <c r="Y77" s="5"/>
      <c r="Z77" s="5"/>
      <c r="AA77" s="5"/>
      <c r="AB77" s="5"/>
      <c r="AC77" s="5"/>
    </row>
    <row r="78" spans="13:29" x14ac:dyDescent="0.2">
      <c r="M78" s="5"/>
      <c r="N78" s="5"/>
      <c r="O78" s="5"/>
      <c r="T78" s="5"/>
      <c r="U78" s="5"/>
      <c r="V78" s="5"/>
      <c r="W78" s="5"/>
      <c r="X78" s="5"/>
      <c r="Y78" s="5"/>
      <c r="Z78" s="5"/>
      <c r="AA78" s="5"/>
      <c r="AB78" s="5"/>
      <c r="AC78" s="5"/>
    </row>
    <row r="79" spans="13:29" x14ac:dyDescent="0.2">
      <c r="M79" s="5"/>
      <c r="N79" s="5"/>
      <c r="O79" s="5"/>
      <c r="T79" s="5"/>
      <c r="U79" s="5"/>
      <c r="V79" s="5"/>
      <c r="W79" s="5"/>
      <c r="X79" s="5"/>
      <c r="Y79" s="5"/>
      <c r="Z79" s="5"/>
      <c r="AA79" s="5"/>
      <c r="AB79" s="5"/>
      <c r="AC79" s="5"/>
    </row>
    <row r="80" spans="13:29" x14ac:dyDescent="0.2">
      <c r="M80" s="5"/>
      <c r="N80" s="5"/>
      <c r="O80" s="5"/>
      <c r="T80" s="5"/>
      <c r="U80" s="5"/>
      <c r="V80" s="5"/>
      <c r="W80" s="5"/>
      <c r="X80" s="5"/>
      <c r="Y80" s="5"/>
      <c r="Z80" s="5"/>
      <c r="AA80" s="5"/>
      <c r="AB80" s="5"/>
      <c r="AC80" s="5"/>
    </row>
    <row r="81" spans="12:66" x14ac:dyDescent="0.2">
      <c r="N81" s="300"/>
      <c r="T81" s="5"/>
      <c r="U81" s="5"/>
      <c r="V81" s="5"/>
      <c r="W81" s="5"/>
      <c r="X81" s="5"/>
      <c r="Y81" s="5"/>
      <c r="Z81" s="5"/>
      <c r="AA81" s="5"/>
      <c r="AB81" s="5"/>
      <c r="AC81" s="5"/>
    </row>
    <row r="82" spans="12:66" x14ac:dyDescent="0.2">
      <c r="M82" s="5"/>
      <c r="N82" s="5"/>
      <c r="O82" s="5"/>
      <c r="T82" s="5"/>
      <c r="U82" s="5"/>
      <c r="V82" s="5"/>
      <c r="W82" s="5"/>
      <c r="X82" s="5"/>
      <c r="Y82" s="5"/>
      <c r="Z82" s="5"/>
      <c r="AA82" s="5"/>
      <c r="AB82" s="5"/>
      <c r="AC82" s="5"/>
    </row>
    <row r="83" spans="12:66" x14ac:dyDescent="0.2">
      <c r="M83" s="5"/>
      <c r="N83" s="5"/>
      <c r="O83" s="5"/>
      <c r="T83" s="5"/>
      <c r="U83" s="5"/>
      <c r="V83" s="5"/>
      <c r="W83" s="5"/>
      <c r="X83" s="5"/>
      <c r="Y83" s="5"/>
      <c r="Z83" s="5"/>
      <c r="AA83" s="5"/>
      <c r="AB83" s="5"/>
      <c r="AC83" s="5"/>
    </row>
    <row r="84" spans="12:66" x14ac:dyDescent="0.2">
      <c r="M84" s="5"/>
      <c r="N84" s="5"/>
      <c r="O84" s="5"/>
      <c r="T84" s="5"/>
      <c r="U84" s="5"/>
      <c r="V84" s="5"/>
      <c r="W84" s="5"/>
      <c r="X84" s="5"/>
      <c r="Y84" s="5"/>
      <c r="Z84" s="5"/>
      <c r="AA84" s="5"/>
      <c r="AB84" s="5"/>
      <c r="AC84" s="5"/>
    </row>
    <row r="85" spans="12:66" x14ac:dyDescent="0.2">
      <c r="M85" s="5"/>
      <c r="N85" s="5"/>
      <c r="O85" s="5"/>
      <c r="T85" s="5"/>
      <c r="U85" s="5"/>
      <c r="V85" s="5"/>
      <c r="W85" s="5"/>
      <c r="X85" s="5"/>
      <c r="Y85" s="5"/>
      <c r="Z85" s="5"/>
      <c r="AA85" s="5"/>
      <c r="AB85" s="5"/>
      <c r="AC85" s="5"/>
    </row>
    <row r="86" spans="12:66" x14ac:dyDescent="0.2">
      <c r="M86" s="5"/>
      <c r="N86" s="5"/>
      <c r="O86" s="5"/>
      <c r="T86" s="5"/>
      <c r="U86" s="5"/>
      <c r="V86" s="5"/>
      <c r="W86" s="5"/>
      <c r="X86" s="5"/>
      <c r="Y86" s="5"/>
      <c r="Z86" s="5"/>
      <c r="AA86" s="5"/>
      <c r="AB86" s="5"/>
      <c r="AC86" s="5"/>
    </row>
    <row r="87" spans="12:66" x14ac:dyDescent="0.2">
      <c r="M87" s="5"/>
      <c r="N87" s="5"/>
      <c r="O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row>
    <row r="88" spans="12:66" x14ac:dyDescent="0.2">
      <c r="M88" s="5"/>
      <c r="N88" s="5"/>
      <c r="O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row>
    <row r="89" spans="12:66" x14ac:dyDescent="0.2">
      <c r="M89" s="5"/>
      <c r="N89" s="5"/>
      <c r="O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row>
    <row r="90" spans="12:66" x14ac:dyDescent="0.2">
      <c r="M90" s="5"/>
      <c r="N90" s="5"/>
      <c r="O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row>
    <row r="91" spans="12:66" x14ac:dyDescent="0.2">
      <c r="N91" s="300"/>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2:66" x14ac:dyDescent="0.2">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2:66" x14ac:dyDescent="0.2">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2:66" x14ac:dyDescent="0.2">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2:66" x14ac:dyDescent="0.2">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2:66" x14ac:dyDescent="0.2">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row>
    <row r="190" spans="1:66" x14ac:dyDescent="0.2">
      <c r="A190" s="5"/>
      <c r="B190" s="5"/>
      <c r="C190" s="5"/>
      <c r="D190" s="5"/>
      <c r="E190" s="5"/>
      <c r="F190" s="5"/>
      <c r="G190" s="5"/>
      <c r="H190" s="5"/>
      <c r="I190" s="5"/>
      <c r="J190" s="5"/>
      <c r="K190" s="5"/>
      <c r="L190" s="5"/>
      <c r="M190" s="5"/>
      <c r="N190" s="5"/>
      <c r="O190" s="5"/>
      <c r="P190" s="5"/>
      <c r="Q190" s="5"/>
      <c r="R190" s="5"/>
      <c r="S190" s="5"/>
    </row>
    <row r="191" spans="1:66" x14ac:dyDescent="0.2">
      <c r="A191" s="5"/>
      <c r="B191" s="5"/>
      <c r="C191" s="5"/>
      <c r="D191" s="5"/>
      <c r="E191" s="5"/>
      <c r="F191" s="5"/>
      <c r="G191" s="5"/>
      <c r="H191" s="5"/>
      <c r="I191" s="5"/>
      <c r="J191" s="5"/>
      <c r="K191" s="5"/>
      <c r="L191" s="5"/>
      <c r="M191" s="5"/>
      <c r="N191" s="5"/>
      <c r="O191" s="5"/>
      <c r="P191" s="5"/>
      <c r="Q191" s="5"/>
      <c r="R191" s="5"/>
      <c r="S191" s="5"/>
    </row>
    <row r="192" spans="1:66" x14ac:dyDescent="0.2">
      <c r="A192" s="5"/>
      <c r="B192" s="5"/>
      <c r="C192" s="5"/>
      <c r="D192" s="5"/>
      <c r="E192" s="5"/>
      <c r="F192" s="5"/>
      <c r="G192" s="5"/>
      <c r="H192" s="5"/>
      <c r="I192" s="5"/>
      <c r="J192" s="5"/>
      <c r="K192" s="5"/>
      <c r="L192" s="5"/>
      <c r="M192" s="5"/>
      <c r="N192" s="5"/>
      <c r="O192" s="5"/>
      <c r="P192" s="5"/>
      <c r="Q192" s="5"/>
      <c r="R192" s="5"/>
      <c r="S192" s="5"/>
    </row>
    <row r="193" spans="1:19" x14ac:dyDescent="0.2">
      <c r="A193" s="5"/>
      <c r="B193" s="5"/>
      <c r="C193" s="5"/>
      <c r="D193" s="5"/>
      <c r="E193" s="5"/>
      <c r="F193" s="5"/>
      <c r="G193" s="5"/>
      <c r="H193" s="5"/>
      <c r="I193" s="5"/>
      <c r="J193" s="5"/>
      <c r="K193" s="5"/>
      <c r="L193" s="5"/>
      <c r="M193" s="5"/>
      <c r="N193" s="5"/>
      <c r="O193" s="5"/>
      <c r="P193" s="5"/>
      <c r="Q193" s="5"/>
      <c r="R193" s="5"/>
      <c r="S193" s="5"/>
    </row>
    <row r="194" spans="1:19" x14ac:dyDescent="0.2">
      <c r="A194" s="5"/>
      <c r="B194" s="5"/>
      <c r="C194" s="5"/>
      <c r="D194" s="5"/>
      <c r="E194" s="5"/>
      <c r="F194" s="5"/>
      <c r="G194" s="5"/>
      <c r="H194" s="5"/>
      <c r="I194" s="5"/>
      <c r="J194" s="5"/>
      <c r="K194" s="5"/>
      <c r="L194" s="5"/>
    </row>
    <row r="195" spans="1:19" x14ac:dyDescent="0.2">
      <c r="A195" s="5"/>
      <c r="B195" s="5"/>
      <c r="C195" s="5"/>
      <c r="D195" s="5"/>
      <c r="E195" s="5"/>
      <c r="F195" s="5"/>
      <c r="G195" s="5"/>
      <c r="H195" s="5"/>
      <c r="I195" s="5"/>
      <c r="J195" s="5"/>
      <c r="K195" s="5"/>
    </row>
    <row r="196" spans="1:19" x14ac:dyDescent="0.2">
      <c r="A196" s="5"/>
      <c r="B196" s="5"/>
      <c r="C196" s="5"/>
      <c r="D196" s="5"/>
      <c r="E196" s="5"/>
      <c r="F196" s="5"/>
      <c r="G196" s="5"/>
      <c r="H196" s="5"/>
      <c r="I196" s="5"/>
      <c r="J196" s="5"/>
      <c r="K196" s="5"/>
    </row>
    <row r="197" spans="1:19" x14ac:dyDescent="0.2">
      <c r="A197" s="5"/>
      <c r="B197" s="5"/>
      <c r="C197" s="5"/>
      <c r="D197" s="5"/>
      <c r="E197" s="5"/>
      <c r="F197" s="5"/>
      <c r="G197" s="5"/>
      <c r="H197" s="5"/>
      <c r="I197" s="5"/>
      <c r="J197" s="5"/>
      <c r="K197" s="5"/>
    </row>
    <row r="198" spans="1:19" x14ac:dyDescent="0.2">
      <c r="A198" s="5"/>
      <c r="B198" s="5"/>
      <c r="C198" s="5"/>
      <c r="D198" s="5"/>
      <c r="E198" s="5"/>
      <c r="F198" s="5"/>
      <c r="G198" s="5"/>
      <c r="H198" s="5"/>
      <c r="I198" s="5"/>
      <c r="J198" s="5"/>
      <c r="K198" s="5"/>
    </row>
    <row r="199" spans="1:19" x14ac:dyDescent="0.2">
      <c r="A199" s="5"/>
      <c r="B199" s="5"/>
      <c r="C199" s="5"/>
      <c r="D199" s="5"/>
      <c r="E199" s="5"/>
      <c r="F199" s="5"/>
      <c r="G199" s="5"/>
      <c r="H199" s="5"/>
      <c r="I199" s="5"/>
      <c r="J199" s="5"/>
      <c r="K199" s="5"/>
    </row>
    <row r="200" spans="1:19" x14ac:dyDescent="0.2">
      <c r="A200" s="5"/>
      <c r="B200" s="5"/>
      <c r="C200" s="5"/>
      <c r="D200" s="5"/>
      <c r="E200" s="5"/>
      <c r="F200" s="5"/>
      <c r="G200" s="5"/>
      <c r="H200" s="5"/>
      <c r="I200" s="5"/>
      <c r="J200" s="5"/>
      <c r="K200" s="5"/>
    </row>
    <row r="201" spans="1:19" x14ac:dyDescent="0.2">
      <c r="A201" s="5"/>
      <c r="B201" s="5"/>
      <c r="C201" s="5"/>
      <c r="D201" s="5"/>
      <c r="E201" s="5"/>
      <c r="F201" s="5"/>
      <c r="G201" s="5"/>
      <c r="H201" s="5"/>
      <c r="I201" s="5"/>
      <c r="J201" s="5"/>
      <c r="K201" s="5"/>
    </row>
  </sheetData>
  <mergeCells count="9">
    <mergeCell ref="B32:J33"/>
    <mergeCell ref="M21:S33"/>
    <mergeCell ref="M36:S39"/>
    <mergeCell ref="C7:G7"/>
    <mergeCell ref="B3:J5"/>
    <mergeCell ref="N9:O9"/>
    <mergeCell ref="M3:S4"/>
    <mergeCell ref="B22:J23"/>
    <mergeCell ref="M15:S16"/>
  </mergeCells>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EAF70-BC4E-B043-8FD5-CE94B3C5D39B}">
  <dimension ref="A1:BF195"/>
  <sheetViews>
    <sheetView zoomScaleNormal="100" workbookViewId="0"/>
  </sheetViews>
  <sheetFormatPr baseColWidth="10" defaultRowHeight="16" outlineLevelCol="1" x14ac:dyDescent="0.2"/>
  <cols>
    <col min="1" max="1" width="4.83203125" style="201" customWidth="1"/>
    <col min="2" max="11" width="10.83203125" style="201" customWidth="1"/>
    <col min="12" max="12" width="10.83203125" style="201"/>
    <col min="13" max="19" width="10.83203125" style="201" hidden="1" customWidth="1" outlineLevel="1"/>
    <col min="20" max="20" width="10.83203125" style="201" collapsed="1"/>
    <col min="21" max="16384" width="10.83203125" style="201"/>
  </cols>
  <sheetData>
    <row r="1" spans="1:19" ht="19" x14ac:dyDescent="0.25">
      <c r="A1" s="82" t="s">
        <v>459</v>
      </c>
      <c r="B1" s="199"/>
      <c r="C1" s="199"/>
      <c r="D1" s="199"/>
      <c r="E1" s="199"/>
      <c r="F1" s="199"/>
      <c r="G1" s="199"/>
      <c r="H1" s="199"/>
      <c r="I1" s="199"/>
      <c r="J1" s="199"/>
      <c r="K1" s="200"/>
      <c r="L1" s="3" t="s">
        <v>390</v>
      </c>
    </row>
    <row r="2" spans="1:19" x14ac:dyDescent="0.2">
      <c r="A2" s="202"/>
      <c r="B2" s="199"/>
      <c r="C2" s="199"/>
      <c r="D2" s="199"/>
      <c r="E2" s="199"/>
      <c r="F2" s="199"/>
      <c r="G2" s="199"/>
      <c r="H2" s="199"/>
      <c r="I2" s="199"/>
      <c r="J2" s="199"/>
      <c r="K2" s="200"/>
      <c r="M2" s="4" t="s">
        <v>3</v>
      </c>
      <c r="O2" s="300"/>
    </row>
    <row r="3" spans="1:19" ht="16" customHeight="1" x14ac:dyDescent="0.2">
      <c r="A3" s="202"/>
      <c r="B3" s="508" t="s">
        <v>449</v>
      </c>
      <c r="C3" s="508"/>
      <c r="D3" s="508"/>
      <c r="E3" s="508"/>
      <c r="F3" s="508"/>
      <c r="G3" s="508"/>
      <c r="H3" s="508"/>
      <c r="I3" s="508"/>
      <c r="J3" s="508"/>
      <c r="K3" s="200"/>
      <c r="M3" s="509" t="s">
        <v>451</v>
      </c>
      <c r="N3" s="509"/>
      <c r="O3" s="509"/>
      <c r="P3" s="509"/>
      <c r="Q3" s="509"/>
      <c r="R3" s="509"/>
      <c r="S3" s="509"/>
    </row>
    <row r="4" spans="1:19" x14ac:dyDescent="0.2">
      <c r="A4" s="202"/>
      <c r="B4" s="508"/>
      <c r="C4" s="508"/>
      <c r="D4" s="508"/>
      <c r="E4" s="508"/>
      <c r="F4" s="508"/>
      <c r="G4" s="508"/>
      <c r="H4" s="508"/>
      <c r="I4" s="508"/>
      <c r="J4" s="508"/>
      <c r="K4" s="200"/>
      <c r="M4" s="509"/>
      <c r="N4" s="509"/>
      <c r="O4" s="509"/>
      <c r="P4" s="509"/>
      <c r="Q4" s="509"/>
      <c r="R4" s="509"/>
      <c r="S4" s="509"/>
    </row>
    <row r="5" spans="1:19" x14ac:dyDescent="0.2">
      <c r="A5" s="202"/>
      <c r="B5" s="240"/>
      <c r="C5" s="199"/>
      <c r="D5" s="225"/>
      <c r="E5" s="225"/>
      <c r="F5" s="225"/>
      <c r="G5" s="225"/>
      <c r="H5" s="225"/>
      <c r="I5" s="225"/>
      <c r="J5" s="199"/>
      <c r="K5" s="200"/>
      <c r="M5" s="223"/>
      <c r="N5" s="223"/>
      <c r="O5" s="223"/>
      <c r="P5" s="223"/>
      <c r="Q5" s="223"/>
      <c r="R5" s="223"/>
      <c r="S5" s="223"/>
    </row>
    <row r="6" spans="1:19" x14ac:dyDescent="0.2">
      <c r="A6" s="202"/>
      <c r="B6" s="240"/>
      <c r="C6" s="521" t="s">
        <v>335</v>
      </c>
      <c r="D6" s="523" t="s">
        <v>458</v>
      </c>
      <c r="E6" s="524"/>
      <c r="F6" s="524"/>
      <c r="G6" s="524"/>
      <c r="H6" s="525"/>
      <c r="I6" s="225"/>
      <c r="J6" s="199"/>
      <c r="K6" s="200"/>
      <c r="M6" s="223"/>
      <c r="N6" s="223"/>
      <c r="O6" s="223"/>
      <c r="P6" s="223"/>
      <c r="Q6" s="223"/>
      <c r="R6" s="223"/>
      <c r="S6" s="223"/>
    </row>
    <row r="7" spans="1:19" x14ac:dyDescent="0.2">
      <c r="A7" s="202"/>
      <c r="B7" s="240"/>
      <c r="C7" s="522"/>
      <c r="D7" s="241">
        <v>1</v>
      </c>
      <c r="E7" s="242">
        <v>2</v>
      </c>
      <c r="F7" s="242">
        <v>3</v>
      </c>
      <c r="G7" s="242">
        <v>4</v>
      </c>
      <c r="H7" s="243">
        <v>5</v>
      </c>
      <c r="I7" s="225"/>
      <c r="J7" s="199"/>
      <c r="K7" s="200"/>
    </row>
    <row r="8" spans="1:19" x14ac:dyDescent="0.2">
      <c r="A8" s="202"/>
      <c r="B8" s="240"/>
      <c r="C8" s="213">
        <v>1</v>
      </c>
      <c r="D8" s="229">
        <v>9854</v>
      </c>
      <c r="E8" s="230">
        <v>20297</v>
      </c>
      <c r="F8" s="230">
        <v>28998</v>
      </c>
      <c r="G8" s="230">
        <v>31635</v>
      </c>
      <c r="H8" s="231">
        <v>33760</v>
      </c>
      <c r="I8" s="225"/>
      <c r="J8" s="199"/>
      <c r="K8" s="200"/>
    </row>
    <row r="9" spans="1:19" x14ac:dyDescent="0.2">
      <c r="A9" s="202"/>
      <c r="B9" s="240"/>
      <c r="C9" s="244">
        <v>2</v>
      </c>
      <c r="D9" s="232">
        <v>10950</v>
      </c>
      <c r="E9" s="214">
        <v>24293</v>
      </c>
      <c r="F9" s="214">
        <v>36535</v>
      </c>
      <c r="G9" s="214">
        <v>39252</v>
      </c>
      <c r="H9" s="245"/>
      <c r="I9" s="225"/>
      <c r="J9" s="199"/>
      <c r="K9" s="200"/>
    </row>
    <row r="10" spans="1:19" x14ac:dyDescent="0.2">
      <c r="A10" s="202"/>
      <c r="B10" s="240"/>
      <c r="C10" s="244">
        <v>3</v>
      </c>
      <c r="D10" s="232">
        <v>12100</v>
      </c>
      <c r="E10" s="214">
        <v>30913</v>
      </c>
      <c r="F10" s="214">
        <v>41139</v>
      </c>
      <c r="G10" s="211"/>
      <c r="H10" s="245"/>
      <c r="I10" s="225"/>
      <c r="J10" s="199"/>
      <c r="K10" s="200"/>
    </row>
    <row r="11" spans="1:19" x14ac:dyDescent="0.2">
      <c r="A11" s="202"/>
      <c r="B11" s="240"/>
      <c r="C11" s="244">
        <v>4</v>
      </c>
      <c r="D11" s="232">
        <v>15350</v>
      </c>
      <c r="E11" s="214">
        <v>31810</v>
      </c>
      <c r="F11" s="211"/>
      <c r="G11" s="211"/>
      <c r="H11" s="245"/>
      <c r="I11" s="225"/>
      <c r="J11" s="199"/>
      <c r="K11" s="200"/>
    </row>
    <row r="12" spans="1:19" x14ac:dyDescent="0.2">
      <c r="A12" s="202"/>
      <c r="B12" s="240"/>
      <c r="C12" s="210">
        <v>5</v>
      </c>
      <c r="D12" s="234">
        <v>15960</v>
      </c>
      <c r="E12" s="246"/>
      <c r="F12" s="246"/>
      <c r="G12" s="246"/>
      <c r="H12" s="247"/>
      <c r="I12" s="225"/>
      <c r="J12" s="199"/>
      <c r="K12" s="200"/>
      <c r="M12" s="529" t="s">
        <v>362</v>
      </c>
      <c r="N12" s="531" t="s">
        <v>438</v>
      </c>
      <c r="O12" s="532"/>
      <c r="P12" s="532"/>
      <c r="Q12" s="532"/>
      <c r="R12" s="533"/>
    </row>
    <row r="13" spans="1:19" x14ac:dyDescent="0.2">
      <c r="A13" s="202"/>
      <c r="B13" s="240"/>
      <c r="C13" s="211"/>
      <c r="D13" s="214"/>
      <c r="E13" s="211"/>
      <c r="F13" s="211"/>
      <c r="G13" s="211"/>
      <c r="H13" s="211"/>
      <c r="I13" s="199"/>
      <c r="J13" s="199"/>
      <c r="K13" s="200"/>
      <c r="M13" s="530"/>
      <c r="N13" s="277" t="s">
        <v>452</v>
      </c>
      <c r="O13" s="278" t="s">
        <v>453</v>
      </c>
      <c r="P13" s="278" t="s">
        <v>454</v>
      </c>
      <c r="Q13" s="278" t="s">
        <v>455</v>
      </c>
      <c r="R13" s="279" t="s">
        <v>456</v>
      </c>
    </row>
    <row r="14" spans="1:19" x14ac:dyDescent="0.2">
      <c r="A14" s="202"/>
      <c r="B14" s="199" t="s">
        <v>450</v>
      </c>
      <c r="C14" s="199"/>
      <c r="D14" s="199"/>
      <c r="E14" s="199"/>
      <c r="F14" s="199"/>
      <c r="G14" s="199"/>
      <c r="H14" s="199"/>
      <c r="I14" s="199"/>
      <c r="J14" s="199"/>
      <c r="K14" s="200"/>
      <c r="M14" s="258">
        <v>1</v>
      </c>
      <c r="N14" s="259">
        <f>(LN($D$8)-D18)/$I18</f>
        <v>1.1733038337557271</v>
      </c>
      <c r="O14" s="260">
        <f>(LN($D$9)-E18)/$I18</f>
        <v>-3.6799380298907728E-3</v>
      </c>
      <c r="P14" s="260">
        <f>(LN($D$10)-F18)/$I18</f>
        <v>0.25593793327168274</v>
      </c>
      <c r="Q14" s="260">
        <f>(LN($D$11)-G18)/$I18</f>
        <v>0.47914940250139204</v>
      </c>
      <c r="R14" s="341">
        <f>(LN($D$12)-H18)/$I18</f>
        <v>0.34081654879593903</v>
      </c>
    </row>
    <row r="15" spans="1:19" x14ac:dyDescent="0.2">
      <c r="A15" s="202"/>
      <c r="B15" s="199"/>
      <c r="C15" s="215"/>
      <c r="D15" s="199"/>
      <c r="E15" s="199"/>
      <c r="F15" s="199"/>
      <c r="G15" s="199"/>
      <c r="H15" s="199"/>
      <c r="I15" s="199"/>
      <c r="J15" s="199"/>
      <c r="K15" s="200"/>
      <c r="M15" s="261">
        <v>2</v>
      </c>
      <c r="N15" s="262">
        <f>(LN($D$8)-D19)/$I19</f>
        <v>0.11758614086770051</v>
      </c>
      <c r="O15" s="342">
        <f>(LN($D$9)-E19)/$I19</f>
        <v>-0.31449048832065335</v>
      </c>
      <c r="P15" s="342">
        <f>(LN($D$10)-F19)/$I19</f>
        <v>-0.19591178049006824</v>
      </c>
      <c r="Q15" s="219">
        <f>(LN($D$11)-G19)/$I19</f>
        <v>-0.11969892333896416</v>
      </c>
      <c r="R15" s="263">
        <f>(LN($D$12)-H19)/$I19</f>
        <v>-0.21344310211148657</v>
      </c>
    </row>
    <row r="16" spans="1:19" ht="18" x14ac:dyDescent="0.2">
      <c r="A16" s="202"/>
      <c r="B16" s="199"/>
      <c r="C16" s="213"/>
      <c r="D16" s="526" t="s">
        <v>457</v>
      </c>
      <c r="E16" s="527"/>
      <c r="F16" s="527"/>
      <c r="G16" s="527"/>
      <c r="H16" s="528"/>
      <c r="I16" s="311" t="s">
        <v>448</v>
      </c>
      <c r="J16" s="199"/>
      <c r="K16" s="200"/>
      <c r="M16" s="261">
        <v>3</v>
      </c>
      <c r="N16" s="262">
        <f>(LN($D$8)-D20)/$I20</f>
        <v>0.28039698276024377</v>
      </c>
      <c r="O16" s="342">
        <f>(LN($D$9)-E20)/$I20</f>
        <v>-0.14755374913856867</v>
      </c>
      <c r="P16" s="342">
        <f>(LN($D$10)-F20)/$I20</f>
        <v>3.3828576930731895E-3</v>
      </c>
      <c r="Q16" s="219">
        <f>(LN($D$11)-G20)/$I20</f>
        <v>0.1932068768145902</v>
      </c>
      <c r="R16" s="263">
        <f>(LN($D$12)-H20)/$I20</f>
        <v>2.4087573957045923E-2</v>
      </c>
    </row>
    <row r="17" spans="1:19" x14ac:dyDescent="0.2">
      <c r="A17" s="202"/>
      <c r="B17" s="199"/>
      <c r="C17" s="210" t="s">
        <v>362</v>
      </c>
      <c r="D17" s="226" t="s">
        <v>443</v>
      </c>
      <c r="E17" s="227" t="s">
        <v>444</v>
      </c>
      <c r="F17" s="227" t="s">
        <v>445</v>
      </c>
      <c r="G17" s="227" t="s">
        <v>446</v>
      </c>
      <c r="H17" s="228" t="s">
        <v>447</v>
      </c>
      <c r="I17" s="337" t="s">
        <v>306</v>
      </c>
      <c r="J17" s="199"/>
      <c r="K17" s="200"/>
      <c r="M17" s="261">
        <v>4</v>
      </c>
      <c r="N17" s="262">
        <f>(LN($D$8)-D21)/$I21</f>
        <v>-0.28817832790977871</v>
      </c>
      <c r="O17" s="342">
        <f>(LN($D$9)-E21)/$I21</f>
        <v>-0.30152930096359909</v>
      </c>
      <c r="P17" s="219">
        <f>(LN($D$10)-F21)/$I21</f>
        <v>-0.21146893741572678</v>
      </c>
      <c r="Q17" s="219">
        <f>(LN($D$11)-G21)/$I21</f>
        <v>-5.70914980553082E-2</v>
      </c>
      <c r="R17" s="263">
        <f>(LN($D$12)-H21)/$I21</f>
        <v>-0.23833633583471411</v>
      </c>
    </row>
    <row r="18" spans="1:19" x14ac:dyDescent="0.2">
      <c r="A18" s="202"/>
      <c r="B18" s="199"/>
      <c r="C18" s="213">
        <v>1</v>
      </c>
      <c r="D18" s="248">
        <v>8.907</v>
      </c>
      <c r="E18" s="249">
        <v>9.3019999999999996</v>
      </c>
      <c r="F18" s="249">
        <v>9.3379999999999992</v>
      </c>
      <c r="G18" s="250">
        <v>9.5210000000000008</v>
      </c>
      <c r="H18" s="251">
        <v>9.5939999999999994</v>
      </c>
      <c r="I18" s="338">
        <v>0.246</v>
      </c>
      <c r="J18" s="199"/>
      <c r="K18" s="200"/>
      <c r="M18" s="264">
        <v>5</v>
      </c>
      <c r="N18" s="265">
        <f>(LN($D$8)-D22)/$I22</f>
        <v>-0.69489370458272715</v>
      </c>
      <c r="O18" s="266">
        <f>(LN($D$9)-E22)/$I22</f>
        <v>-0.38277879216610472</v>
      </c>
      <c r="P18" s="266">
        <f>(LN($D$10)-F22)/$I22</f>
        <v>-0.33348378703128889</v>
      </c>
      <c r="Q18" s="267">
        <f>(LN($D$11)-G22)/$I22</f>
        <v>-0.17674040990290135</v>
      </c>
      <c r="R18" s="268">
        <f>(LN($D$12)-H22)/$I22</f>
        <v>-0.39141428734175837</v>
      </c>
    </row>
    <row r="19" spans="1:19" x14ac:dyDescent="0.2">
      <c r="A19" s="202"/>
      <c r="B19" s="199"/>
      <c r="C19" s="244">
        <v>2</v>
      </c>
      <c r="D19" s="252">
        <v>9.1679999999999993</v>
      </c>
      <c r="E19" s="343">
        <v>9.375</v>
      </c>
      <c r="F19" s="343">
        <v>9.4469999999999992</v>
      </c>
      <c r="G19" s="344">
        <v>9.6669999999999998</v>
      </c>
      <c r="H19" s="253">
        <v>9.7279999999999998</v>
      </c>
      <c r="I19" s="339">
        <v>0.23499999999999999</v>
      </c>
      <c r="J19" s="199"/>
      <c r="K19" s="200"/>
    </row>
    <row r="20" spans="1:19" x14ac:dyDescent="0.2">
      <c r="A20" s="202"/>
      <c r="B20" s="199"/>
      <c r="C20" s="244">
        <v>3</v>
      </c>
      <c r="D20" s="252">
        <v>9.1159999999999997</v>
      </c>
      <c r="E20" s="343">
        <v>9.343</v>
      </c>
      <c r="F20" s="343">
        <v>9.4</v>
      </c>
      <c r="G20" s="344">
        <v>9.5839999999999996</v>
      </c>
      <c r="H20" s="253">
        <v>9.6709999999999994</v>
      </c>
      <c r="I20" s="339">
        <v>0.28399999999999997</v>
      </c>
      <c r="J20" s="199"/>
      <c r="K20" s="200"/>
    </row>
    <row r="21" spans="1:19" x14ac:dyDescent="0.2">
      <c r="A21" s="202"/>
      <c r="B21" s="199"/>
      <c r="C21" s="244">
        <v>4</v>
      </c>
      <c r="D21" s="252">
        <v>9.2720000000000002</v>
      </c>
      <c r="E21" s="343">
        <v>9.3810000000000002</v>
      </c>
      <c r="F21" s="343">
        <v>9.4570000000000007</v>
      </c>
      <c r="G21" s="344">
        <v>9.6539999999999999</v>
      </c>
      <c r="H21" s="253">
        <v>9.7409999999999997</v>
      </c>
      <c r="I21" s="339">
        <v>0.26500000000000001</v>
      </c>
      <c r="J21" s="199"/>
      <c r="K21" s="200"/>
    </row>
    <row r="22" spans="1:19" x14ac:dyDescent="0.2">
      <c r="A22" s="202"/>
      <c r="B22" s="199"/>
      <c r="C22" s="210">
        <v>5</v>
      </c>
      <c r="D22" s="254">
        <v>9.3770000000000007</v>
      </c>
      <c r="E22" s="255">
        <v>9.4009999999999998</v>
      </c>
      <c r="F22" s="255">
        <v>9.4879999999999995</v>
      </c>
      <c r="G22" s="256">
        <v>9.6850000000000005</v>
      </c>
      <c r="H22" s="257">
        <v>9.7799999999999994</v>
      </c>
      <c r="I22" s="340">
        <v>0.26100000000000001</v>
      </c>
      <c r="J22" s="199"/>
      <c r="K22" s="200"/>
      <c r="M22" s="4" t="s">
        <v>4</v>
      </c>
    </row>
    <row r="23" spans="1:19" ht="16" customHeight="1" x14ac:dyDescent="0.2">
      <c r="A23" s="202"/>
      <c r="B23" s="199"/>
      <c r="C23" s="199"/>
      <c r="D23" s="199"/>
      <c r="E23" s="199"/>
      <c r="F23" s="199"/>
      <c r="G23" s="199"/>
      <c r="H23" s="199"/>
      <c r="I23" s="199"/>
      <c r="J23" s="199"/>
      <c r="K23" s="200"/>
      <c r="M23" s="509" t="s">
        <v>462</v>
      </c>
      <c r="N23" s="509"/>
      <c r="O23" s="509"/>
      <c r="P23" s="509"/>
      <c r="Q23" s="509"/>
      <c r="R23" s="509"/>
      <c r="S23" s="509"/>
    </row>
    <row r="24" spans="1:19" x14ac:dyDescent="0.2">
      <c r="A24" s="202"/>
      <c r="B24" s="199"/>
      <c r="C24" s="199"/>
      <c r="D24" s="199"/>
      <c r="E24" s="199"/>
      <c r="F24" s="199"/>
      <c r="G24" s="199"/>
      <c r="H24" s="199"/>
      <c r="I24" s="199"/>
      <c r="J24" s="199"/>
      <c r="K24" s="200"/>
      <c r="M24" s="509"/>
      <c r="N24" s="509"/>
      <c r="O24" s="509"/>
      <c r="P24" s="509"/>
      <c r="Q24" s="509"/>
      <c r="R24" s="509"/>
      <c r="S24" s="509"/>
    </row>
    <row r="25" spans="1:19" x14ac:dyDescent="0.2">
      <c r="A25" s="202"/>
      <c r="B25" s="199" t="s">
        <v>0</v>
      </c>
      <c r="C25" s="199"/>
      <c r="D25" s="199"/>
      <c r="E25" s="199"/>
      <c r="F25" s="199"/>
      <c r="G25" s="199"/>
      <c r="H25" s="199"/>
      <c r="I25" s="199"/>
      <c r="J25" s="199"/>
      <c r="K25" s="200"/>
      <c r="M25" s="509"/>
      <c r="N25" s="509"/>
      <c r="O25" s="509"/>
      <c r="P25" s="509"/>
      <c r="Q25" s="509"/>
      <c r="R25" s="509"/>
      <c r="S25" s="509"/>
    </row>
    <row r="26" spans="1:19" x14ac:dyDescent="0.2">
      <c r="A26" s="202"/>
      <c r="B26" s="199" t="s">
        <v>461</v>
      </c>
      <c r="C26" s="199"/>
      <c r="D26" s="199"/>
      <c r="E26" s="199"/>
      <c r="F26" s="199"/>
      <c r="G26" s="199"/>
      <c r="H26" s="199"/>
      <c r="I26" s="199"/>
      <c r="J26" s="199"/>
      <c r="K26" s="200"/>
      <c r="M26" s="509"/>
      <c r="N26" s="509"/>
      <c r="O26" s="509"/>
      <c r="P26" s="509"/>
      <c r="Q26" s="509"/>
      <c r="R26" s="509"/>
      <c r="S26" s="509"/>
    </row>
    <row r="27" spans="1:19" x14ac:dyDescent="0.2">
      <c r="A27" s="202"/>
      <c r="B27" s="199"/>
      <c r="C27" s="199"/>
      <c r="D27" s="199"/>
      <c r="E27" s="199"/>
      <c r="F27" s="199"/>
      <c r="G27" s="199"/>
      <c r="H27" s="199"/>
      <c r="I27" s="199"/>
      <c r="J27" s="199"/>
      <c r="K27" s="200"/>
      <c r="M27" s="509"/>
      <c r="N27" s="509"/>
      <c r="O27" s="509"/>
      <c r="P27" s="509"/>
      <c r="Q27" s="509"/>
      <c r="R27" s="509"/>
      <c r="S27" s="509"/>
    </row>
    <row r="28" spans="1:19" x14ac:dyDescent="0.2">
      <c r="A28" s="202"/>
      <c r="B28" s="199" t="s">
        <v>1</v>
      </c>
      <c r="C28" s="199"/>
      <c r="D28" s="199"/>
      <c r="E28" s="199"/>
      <c r="F28" s="199"/>
      <c r="G28" s="199"/>
      <c r="H28" s="199"/>
      <c r="I28" s="199"/>
      <c r="J28" s="199"/>
      <c r="K28" s="200"/>
      <c r="M28" s="509"/>
      <c r="N28" s="509"/>
      <c r="O28" s="509"/>
      <c r="P28" s="509"/>
      <c r="Q28" s="509"/>
      <c r="R28" s="509"/>
      <c r="S28" s="509"/>
    </row>
    <row r="29" spans="1:19" x14ac:dyDescent="0.2">
      <c r="A29" s="202"/>
      <c r="B29" s="199" t="s">
        <v>463</v>
      </c>
      <c r="C29" s="199"/>
      <c r="D29" s="199"/>
      <c r="E29" s="199"/>
      <c r="F29" s="199"/>
      <c r="G29" s="199"/>
      <c r="H29" s="199"/>
      <c r="I29" s="199"/>
      <c r="J29" s="199"/>
      <c r="K29" s="200"/>
      <c r="M29" s="509"/>
      <c r="N29" s="509"/>
      <c r="O29" s="509"/>
      <c r="P29" s="509"/>
      <c r="Q29" s="509"/>
      <c r="R29" s="509"/>
      <c r="S29" s="509"/>
    </row>
    <row r="30" spans="1:19" x14ac:dyDescent="0.2">
      <c r="A30" s="202"/>
      <c r="B30" s="199"/>
      <c r="C30" s="199"/>
      <c r="D30" s="199"/>
      <c r="E30" s="199"/>
      <c r="F30" s="199"/>
      <c r="G30" s="199"/>
      <c r="H30" s="199"/>
      <c r="I30" s="199"/>
      <c r="J30" s="199"/>
      <c r="K30" s="200"/>
    </row>
    <row r="31" spans="1:19" ht="17" thickBot="1" x14ac:dyDescent="0.25">
      <c r="A31" s="301"/>
      <c r="B31" s="216"/>
      <c r="C31" s="302"/>
      <c r="D31" s="302"/>
      <c r="E31" s="302"/>
      <c r="F31" s="216"/>
      <c r="G31" s="216"/>
      <c r="H31" s="216"/>
      <c r="I31" s="216"/>
      <c r="J31" s="216"/>
      <c r="K31" s="217"/>
    </row>
    <row r="32" spans="1:19" ht="20" thickBot="1" x14ac:dyDescent="0.3">
      <c r="A32" s="301" t="s">
        <v>88</v>
      </c>
      <c r="B32" s="216"/>
      <c r="C32" s="302"/>
      <c r="D32" s="302"/>
      <c r="E32" s="302"/>
      <c r="F32" s="216"/>
      <c r="G32" s="216"/>
      <c r="H32" s="216"/>
      <c r="I32" s="216"/>
      <c r="J32" s="216"/>
      <c r="K32" s="217"/>
      <c r="M32" s="3" t="s">
        <v>85</v>
      </c>
    </row>
    <row r="33" spans="13:19" x14ac:dyDescent="0.2">
      <c r="M33" s="509" t="s">
        <v>460</v>
      </c>
      <c r="N33" s="509"/>
      <c r="O33" s="509"/>
      <c r="P33" s="509"/>
      <c r="Q33" s="509"/>
      <c r="R33" s="509"/>
      <c r="S33" s="509"/>
    </row>
    <row r="34" spans="13:19" x14ac:dyDescent="0.2">
      <c r="M34" s="509"/>
      <c r="N34" s="509"/>
      <c r="O34" s="509"/>
      <c r="P34" s="509"/>
      <c r="Q34" s="509"/>
      <c r="R34" s="509"/>
      <c r="S34" s="509"/>
    </row>
    <row r="36" spans="13:19" ht="19" x14ac:dyDescent="0.25">
      <c r="M36" s="3" t="s">
        <v>107</v>
      </c>
    </row>
    <row r="37" spans="13:19" x14ac:dyDescent="0.2">
      <c r="M37" s="201" t="s">
        <v>360</v>
      </c>
    </row>
    <row r="60" spans="13:15" x14ac:dyDescent="0.2">
      <c r="M60" s="5"/>
      <c r="N60" s="5"/>
      <c r="O60" s="5"/>
    </row>
    <row r="61" spans="13:15" x14ac:dyDescent="0.2">
      <c r="M61" s="5"/>
      <c r="N61" s="5"/>
      <c r="O61" s="5"/>
    </row>
    <row r="62" spans="13:15" x14ac:dyDescent="0.2">
      <c r="M62" s="5"/>
      <c r="N62" s="5"/>
      <c r="O62" s="5"/>
    </row>
    <row r="63" spans="13:15" x14ac:dyDescent="0.2">
      <c r="M63" s="5"/>
      <c r="N63" s="5"/>
      <c r="O63" s="5"/>
    </row>
    <row r="64" spans="13:15" x14ac:dyDescent="0.2">
      <c r="M64" s="5"/>
      <c r="N64" s="5"/>
      <c r="O64" s="5"/>
    </row>
    <row r="65" spans="13:20" x14ac:dyDescent="0.2">
      <c r="M65" s="5"/>
      <c r="N65" s="5"/>
      <c r="O65" s="5"/>
    </row>
    <row r="66" spans="13:20" x14ac:dyDescent="0.2">
      <c r="N66" s="300"/>
    </row>
    <row r="67" spans="13:20" x14ac:dyDescent="0.2">
      <c r="M67" s="5"/>
      <c r="N67" s="5"/>
      <c r="O67" s="5"/>
    </row>
    <row r="68" spans="13:20" x14ac:dyDescent="0.2">
      <c r="M68" s="5"/>
      <c r="N68" s="5"/>
      <c r="O68" s="5"/>
    </row>
    <row r="69" spans="13:20" x14ac:dyDescent="0.2">
      <c r="M69" s="5"/>
      <c r="N69" s="5"/>
      <c r="O69" s="5"/>
    </row>
    <row r="70" spans="13:20" x14ac:dyDescent="0.2">
      <c r="M70" s="5"/>
      <c r="N70" s="5"/>
      <c r="O70" s="5"/>
    </row>
    <row r="71" spans="13:20" x14ac:dyDescent="0.2">
      <c r="M71" s="5"/>
      <c r="N71" s="5"/>
      <c r="O71" s="5"/>
    </row>
    <row r="72" spans="13:20" x14ac:dyDescent="0.2">
      <c r="M72" s="5"/>
      <c r="N72" s="5"/>
      <c r="O72" s="5"/>
    </row>
    <row r="73" spans="13:20" x14ac:dyDescent="0.2">
      <c r="M73" s="5"/>
      <c r="N73" s="5"/>
      <c r="O73" s="5"/>
    </row>
    <row r="74" spans="13:20" x14ac:dyDescent="0.2">
      <c r="M74" s="5"/>
      <c r="N74" s="5"/>
      <c r="O74" s="5"/>
      <c r="T74" s="5"/>
    </row>
    <row r="75" spans="13:20" x14ac:dyDescent="0.2">
      <c r="M75" s="5"/>
      <c r="N75" s="5"/>
      <c r="O75" s="5"/>
      <c r="T75" s="5"/>
    </row>
    <row r="76" spans="13:20" x14ac:dyDescent="0.2">
      <c r="N76" s="300"/>
      <c r="T76" s="5"/>
    </row>
    <row r="77" spans="13:20" x14ac:dyDescent="0.2">
      <c r="M77" s="5"/>
      <c r="N77" s="5"/>
      <c r="O77" s="5"/>
      <c r="T77" s="5"/>
    </row>
    <row r="78" spans="13:20" x14ac:dyDescent="0.2">
      <c r="M78" s="5"/>
      <c r="N78" s="5"/>
      <c r="O78" s="5"/>
      <c r="T78" s="5"/>
    </row>
    <row r="79" spans="13:20" x14ac:dyDescent="0.2">
      <c r="M79" s="5"/>
      <c r="N79" s="5"/>
      <c r="O79" s="5"/>
      <c r="T79" s="5"/>
    </row>
    <row r="80" spans="13:20" x14ac:dyDescent="0.2">
      <c r="M80" s="5"/>
      <c r="N80" s="5"/>
      <c r="O80" s="5"/>
      <c r="T80" s="5"/>
    </row>
    <row r="81" spans="1:58" x14ac:dyDescent="0.2">
      <c r="M81" s="5"/>
      <c r="N81" s="5"/>
      <c r="O81" s="5"/>
      <c r="T81" s="5"/>
    </row>
    <row r="82" spans="1:58" x14ac:dyDescent="0.2">
      <c r="M82" s="5"/>
      <c r="N82" s="5"/>
      <c r="O82" s="5"/>
      <c r="T82" s="5"/>
    </row>
    <row r="83" spans="1:58" x14ac:dyDescent="0.2">
      <c r="L83" s="5"/>
      <c r="M83" s="5"/>
      <c r="N83" s="5"/>
      <c r="O83" s="5"/>
      <c r="T83" s="5"/>
    </row>
    <row r="84" spans="1:58" x14ac:dyDescent="0.2">
      <c r="L84" s="5"/>
      <c r="M84" s="5"/>
      <c r="N84" s="5"/>
      <c r="O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row>
    <row r="85" spans="1:58" x14ac:dyDescent="0.2">
      <c r="L85" s="5"/>
      <c r="M85" s="5"/>
      <c r="N85" s="5"/>
      <c r="O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row>
    <row r="86" spans="1:58" x14ac:dyDescent="0.2">
      <c r="L86" s="5"/>
      <c r="N86" s="300"/>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row>
    <row r="87" spans="1:58" x14ac:dyDescent="0.2">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row>
    <row r="88" spans="1:58" x14ac:dyDescent="0.2">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row>
    <row r="89" spans="1:58" x14ac:dyDescent="0.2">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row>
    <row r="90" spans="1:58" x14ac:dyDescent="0.2">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row>
    <row r="91" spans="1:58" x14ac:dyDescent="0.2">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row>
    <row r="92" spans="1:58" x14ac:dyDescent="0.2">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row>
    <row r="93" spans="1:58" x14ac:dyDescent="0.2">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row>
    <row r="94" spans="1:58"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row>
    <row r="95" spans="1:58"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row>
    <row r="96" spans="1:58"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row>
    <row r="97" spans="1:58"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row>
    <row r="98" spans="1:58"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row>
    <row r="99" spans="1:58"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row>
    <row r="100" spans="1:58"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row>
    <row r="101" spans="1:58"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row>
    <row r="102" spans="1:58"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row>
    <row r="103" spans="1:58"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row>
    <row r="104" spans="1:58"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row>
    <row r="105" spans="1:58"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row>
    <row r="106" spans="1:58"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row>
    <row r="107" spans="1:58"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row>
    <row r="108" spans="1:58"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row>
    <row r="109" spans="1:58"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row>
    <row r="110" spans="1:58"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row>
    <row r="111" spans="1:58"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row>
    <row r="112" spans="1:58"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row>
    <row r="113" spans="1:58"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row>
    <row r="114" spans="1:58"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row>
    <row r="115" spans="1:58"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row>
    <row r="116" spans="1:58"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row>
    <row r="117" spans="1:58"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row>
    <row r="118" spans="1:58"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row>
    <row r="119" spans="1:58"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row>
    <row r="120" spans="1:58"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row>
    <row r="121" spans="1:58"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row>
    <row r="122" spans="1:58"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row>
    <row r="123" spans="1:58"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row>
    <row r="124" spans="1:58"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row>
    <row r="125" spans="1:58"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row>
    <row r="126" spans="1:58"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row>
    <row r="127" spans="1:58"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row>
    <row r="128" spans="1:58"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row>
    <row r="129" spans="1:58"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row>
    <row r="130" spans="1:58"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row>
    <row r="131" spans="1:58"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row>
    <row r="132" spans="1:58"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row>
    <row r="133" spans="1:58"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row>
    <row r="134" spans="1:58"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row>
    <row r="135" spans="1:58"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row>
    <row r="136" spans="1:58"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row>
    <row r="137" spans="1:58"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row>
    <row r="138" spans="1:58"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row>
    <row r="139" spans="1:58"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row>
    <row r="140" spans="1:58"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row>
    <row r="141" spans="1:58"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row>
    <row r="142" spans="1:58"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row>
    <row r="143" spans="1:58"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row>
    <row r="144" spans="1:58"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row>
    <row r="145" spans="1:58"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row>
    <row r="146" spans="1:58"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row>
    <row r="147" spans="1:58"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row>
    <row r="148" spans="1:58"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row>
    <row r="149" spans="1:58"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row>
    <row r="150" spans="1:58"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row>
    <row r="151" spans="1:58"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row>
    <row r="152" spans="1:58"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row>
    <row r="153" spans="1:58"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row>
    <row r="154" spans="1:58"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row>
    <row r="155" spans="1:58"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row>
    <row r="156" spans="1:58"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row>
    <row r="157" spans="1:58"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row>
    <row r="158" spans="1:58"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row>
    <row r="159" spans="1:58"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row>
    <row r="160" spans="1:58"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row>
    <row r="161" spans="1:58"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row>
    <row r="162" spans="1:58"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row>
    <row r="163" spans="1:58"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row>
    <row r="164" spans="1:58"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row>
    <row r="165" spans="1:58"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row>
    <row r="166" spans="1:58"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row>
    <row r="167" spans="1:58"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row>
    <row r="168" spans="1:58"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row>
    <row r="169" spans="1:58"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row>
    <row r="170" spans="1:58"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row>
    <row r="171" spans="1:58"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row>
    <row r="172" spans="1:58"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row>
    <row r="173" spans="1:58"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row>
    <row r="174" spans="1:58"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row>
    <row r="175" spans="1:58"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row>
    <row r="176" spans="1:58" x14ac:dyDescent="0.2">
      <c r="A176" s="5"/>
      <c r="B176" s="5"/>
      <c r="C176" s="5"/>
      <c r="D176" s="5"/>
      <c r="E176" s="5"/>
      <c r="F176" s="5"/>
      <c r="G176" s="5"/>
      <c r="H176" s="5"/>
      <c r="I176" s="5"/>
      <c r="J176" s="5"/>
      <c r="K176" s="5"/>
      <c r="L176" s="5"/>
      <c r="M176" s="5"/>
      <c r="N176" s="5"/>
      <c r="O176" s="5"/>
      <c r="P176" s="5"/>
      <c r="Q176" s="5"/>
      <c r="R176" s="5"/>
      <c r="S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row>
    <row r="177" spans="1:58" x14ac:dyDescent="0.2">
      <c r="A177" s="5"/>
      <c r="B177" s="5"/>
      <c r="C177" s="5"/>
      <c r="D177" s="5"/>
      <c r="E177" s="5"/>
      <c r="F177" s="5"/>
      <c r="G177" s="5"/>
      <c r="H177" s="5"/>
      <c r="I177" s="5"/>
      <c r="J177" s="5"/>
      <c r="K177" s="5"/>
      <c r="L177" s="5"/>
      <c r="M177" s="5"/>
      <c r="N177" s="5"/>
      <c r="O177" s="5"/>
      <c r="P177" s="5"/>
      <c r="Q177" s="5"/>
      <c r="R177" s="5"/>
      <c r="S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row>
    <row r="178" spans="1:58" x14ac:dyDescent="0.2">
      <c r="A178" s="5"/>
      <c r="B178" s="5"/>
      <c r="C178" s="5"/>
      <c r="D178" s="5"/>
      <c r="E178" s="5"/>
      <c r="F178" s="5"/>
      <c r="G178" s="5"/>
      <c r="H178" s="5"/>
      <c r="I178" s="5"/>
      <c r="J178" s="5"/>
      <c r="K178" s="5"/>
      <c r="L178" s="5"/>
      <c r="M178" s="5"/>
      <c r="N178" s="5"/>
      <c r="O178" s="5"/>
      <c r="P178" s="5"/>
      <c r="Q178" s="5"/>
      <c r="R178" s="5"/>
      <c r="S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row>
    <row r="179" spans="1:58" x14ac:dyDescent="0.2">
      <c r="A179" s="5"/>
      <c r="B179" s="5"/>
      <c r="C179" s="5"/>
      <c r="D179" s="5"/>
      <c r="E179" s="5"/>
      <c r="F179" s="5"/>
      <c r="G179" s="5"/>
      <c r="H179" s="5"/>
      <c r="I179" s="5"/>
      <c r="J179" s="5"/>
      <c r="K179" s="5"/>
      <c r="L179" s="5"/>
      <c r="M179" s="5"/>
      <c r="N179" s="5"/>
      <c r="O179" s="5"/>
      <c r="P179" s="5"/>
      <c r="Q179" s="5"/>
      <c r="R179" s="5"/>
      <c r="S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row>
    <row r="180" spans="1:58" x14ac:dyDescent="0.2">
      <c r="A180" s="5"/>
      <c r="B180" s="5"/>
      <c r="C180" s="5"/>
      <c r="D180" s="5"/>
      <c r="E180" s="5"/>
      <c r="F180" s="5"/>
      <c r="G180" s="5"/>
      <c r="H180" s="5"/>
      <c r="I180" s="5"/>
      <c r="J180" s="5"/>
      <c r="K180" s="5"/>
      <c r="L180" s="5"/>
      <c r="M180" s="5"/>
      <c r="N180" s="5"/>
      <c r="O180" s="5"/>
      <c r="P180" s="5"/>
      <c r="Q180" s="5"/>
      <c r="R180" s="5"/>
      <c r="S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row>
    <row r="181" spans="1:58" x14ac:dyDescent="0.2">
      <c r="A181" s="5"/>
      <c r="B181" s="5"/>
      <c r="C181" s="5"/>
      <c r="D181" s="5"/>
      <c r="E181" s="5"/>
      <c r="F181" s="5"/>
      <c r="G181" s="5"/>
      <c r="H181" s="5"/>
      <c r="I181" s="5"/>
      <c r="J181" s="5"/>
      <c r="K181" s="5"/>
      <c r="L181" s="5"/>
      <c r="M181" s="5"/>
      <c r="N181" s="5"/>
      <c r="O181" s="5"/>
      <c r="P181" s="5"/>
      <c r="Q181" s="5"/>
      <c r="R181" s="5"/>
      <c r="S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row>
    <row r="182" spans="1:58" x14ac:dyDescent="0.2">
      <c r="A182" s="5"/>
      <c r="B182" s="5"/>
      <c r="C182" s="5"/>
      <c r="D182" s="5"/>
      <c r="E182" s="5"/>
      <c r="F182" s="5"/>
      <c r="G182" s="5"/>
      <c r="H182" s="5"/>
      <c r="I182" s="5"/>
      <c r="J182" s="5"/>
      <c r="K182" s="5"/>
      <c r="L182" s="5"/>
      <c r="M182" s="5"/>
      <c r="N182" s="5"/>
      <c r="O182" s="5"/>
      <c r="P182" s="5"/>
      <c r="Q182" s="5"/>
      <c r="R182" s="5"/>
      <c r="S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row>
    <row r="183" spans="1:58" x14ac:dyDescent="0.2">
      <c r="A183" s="5"/>
      <c r="B183" s="5"/>
      <c r="C183" s="5"/>
      <c r="D183" s="5"/>
      <c r="E183" s="5"/>
      <c r="F183" s="5"/>
      <c r="G183" s="5"/>
      <c r="H183" s="5"/>
      <c r="I183" s="5"/>
      <c r="J183" s="5"/>
      <c r="K183" s="5"/>
      <c r="L183" s="5"/>
      <c r="M183" s="5"/>
      <c r="N183" s="5"/>
      <c r="O183" s="5"/>
      <c r="P183" s="5"/>
      <c r="Q183" s="5"/>
      <c r="R183" s="5"/>
      <c r="S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row>
    <row r="184" spans="1:58" x14ac:dyDescent="0.2">
      <c r="A184" s="5"/>
      <c r="B184" s="5"/>
      <c r="C184" s="5"/>
      <c r="D184" s="5"/>
      <c r="E184" s="5"/>
      <c r="F184" s="5"/>
      <c r="G184" s="5"/>
      <c r="H184" s="5"/>
      <c r="I184" s="5"/>
      <c r="J184" s="5"/>
      <c r="K184" s="5"/>
      <c r="L184" s="5"/>
      <c r="M184" s="5"/>
      <c r="N184" s="5"/>
      <c r="O184" s="5"/>
      <c r="P184" s="5"/>
      <c r="Q184" s="5"/>
      <c r="R184" s="5"/>
      <c r="S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row>
    <row r="185" spans="1:58" x14ac:dyDescent="0.2">
      <c r="A185" s="5"/>
      <c r="B185" s="5"/>
      <c r="C185" s="5"/>
      <c r="D185" s="5"/>
      <c r="E185" s="5"/>
      <c r="F185" s="5"/>
      <c r="G185" s="5"/>
      <c r="H185" s="5"/>
      <c r="I185" s="5"/>
      <c r="J185" s="5"/>
      <c r="K185" s="5"/>
      <c r="M185" s="5"/>
      <c r="N185" s="5"/>
      <c r="O185" s="5"/>
      <c r="P185" s="5"/>
      <c r="Q185" s="5"/>
      <c r="R185" s="5"/>
      <c r="S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row>
    <row r="186" spans="1:58" x14ac:dyDescent="0.2">
      <c r="A186" s="5"/>
      <c r="B186" s="5"/>
      <c r="C186" s="5"/>
      <c r="D186" s="5"/>
      <c r="E186" s="5"/>
      <c r="F186" s="5"/>
      <c r="G186" s="5"/>
      <c r="H186" s="5"/>
      <c r="I186" s="5"/>
      <c r="J186" s="5"/>
      <c r="K186" s="5"/>
      <c r="M186" s="5"/>
      <c r="N186" s="5"/>
      <c r="O186" s="5"/>
      <c r="P186" s="5"/>
      <c r="Q186" s="5"/>
      <c r="R186" s="5"/>
      <c r="S186" s="5"/>
    </row>
    <row r="187" spans="1:58" x14ac:dyDescent="0.2">
      <c r="A187" s="5"/>
      <c r="B187" s="5"/>
      <c r="C187" s="5"/>
      <c r="D187" s="5"/>
      <c r="E187" s="5"/>
      <c r="F187" s="5"/>
      <c r="G187" s="5"/>
      <c r="H187" s="5"/>
      <c r="I187" s="5"/>
      <c r="J187" s="5"/>
      <c r="K187" s="5"/>
      <c r="M187" s="5"/>
      <c r="N187" s="5"/>
      <c r="O187" s="5"/>
      <c r="P187" s="5"/>
      <c r="Q187" s="5"/>
      <c r="R187" s="5"/>
      <c r="S187" s="5"/>
    </row>
    <row r="188" spans="1:58" x14ac:dyDescent="0.2">
      <c r="A188" s="5"/>
      <c r="B188" s="5"/>
      <c r="C188" s="5"/>
      <c r="D188" s="5"/>
      <c r="E188" s="5"/>
      <c r="F188" s="5"/>
      <c r="G188" s="5"/>
      <c r="H188" s="5"/>
      <c r="I188" s="5"/>
      <c r="J188" s="5"/>
      <c r="K188" s="5"/>
      <c r="M188" s="5"/>
      <c r="N188" s="5"/>
      <c r="O188" s="5"/>
      <c r="P188" s="5"/>
      <c r="Q188" s="5"/>
      <c r="R188" s="5"/>
      <c r="S188" s="5"/>
    </row>
    <row r="189" spans="1:58" x14ac:dyDescent="0.2">
      <c r="A189" s="5"/>
      <c r="B189" s="5"/>
      <c r="C189" s="5"/>
      <c r="D189" s="5"/>
      <c r="E189" s="5"/>
      <c r="F189" s="5"/>
      <c r="G189" s="5"/>
      <c r="H189" s="5"/>
      <c r="I189" s="5"/>
      <c r="J189" s="5"/>
      <c r="K189" s="5"/>
    </row>
    <row r="190" spans="1:58" x14ac:dyDescent="0.2">
      <c r="A190" s="5"/>
      <c r="B190" s="5"/>
      <c r="C190" s="5"/>
      <c r="D190" s="5"/>
      <c r="E190" s="5"/>
      <c r="F190" s="5"/>
      <c r="G190" s="5"/>
      <c r="H190" s="5"/>
      <c r="I190" s="5"/>
      <c r="J190" s="5"/>
      <c r="K190" s="5"/>
    </row>
    <row r="191" spans="1:58" x14ac:dyDescent="0.2">
      <c r="A191" s="5"/>
      <c r="B191" s="5"/>
      <c r="C191" s="5"/>
      <c r="D191" s="5"/>
      <c r="E191" s="5"/>
      <c r="F191" s="5"/>
      <c r="G191" s="5"/>
      <c r="H191" s="5"/>
      <c r="I191" s="5"/>
      <c r="J191" s="5"/>
      <c r="K191" s="5"/>
    </row>
    <row r="192" spans="1:58" x14ac:dyDescent="0.2">
      <c r="A192" s="5"/>
      <c r="B192" s="5"/>
      <c r="C192" s="5"/>
      <c r="D192" s="5"/>
      <c r="E192" s="5"/>
      <c r="F192" s="5"/>
      <c r="G192" s="5"/>
      <c r="H192" s="5"/>
      <c r="I192" s="5"/>
      <c r="J192" s="5"/>
      <c r="K192" s="5"/>
    </row>
    <row r="193" spans="1:11" x14ac:dyDescent="0.2">
      <c r="A193" s="5"/>
      <c r="B193" s="5"/>
      <c r="C193" s="5"/>
      <c r="D193" s="5"/>
      <c r="E193" s="5"/>
      <c r="F193" s="5"/>
      <c r="G193" s="5"/>
      <c r="H193" s="5"/>
      <c r="I193" s="5"/>
      <c r="J193" s="5"/>
      <c r="K193" s="5"/>
    </row>
    <row r="194" spans="1:11" x14ac:dyDescent="0.2">
      <c r="A194" s="5"/>
      <c r="B194" s="5"/>
      <c r="C194" s="5"/>
      <c r="D194" s="5"/>
      <c r="E194" s="5"/>
      <c r="F194" s="5"/>
      <c r="G194" s="5"/>
      <c r="H194" s="5"/>
      <c r="I194" s="5"/>
      <c r="J194" s="5"/>
      <c r="K194" s="5"/>
    </row>
    <row r="195" spans="1:11" x14ac:dyDescent="0.2">
      <c r="A195" s="5"/>
      <c r="B195" s="5"/>
      <c r="C195" s="5"/>
      <c r="D195" s="5"/>
      <c r="E195" s="5"/>
      <c r="F195" s="5"/>
      <c r="G195" s="5"/>
      <c r="H195" s="5"/>
      <c r="I195" s="5"/>
      <c r="J195" s="5"/>
      <c r="K195" s="5"/>
    </row>
  </sheetData>
  <mergeCells count="9">
    <mergeCell ref="M33:S34"/>
    <mergeCell ref="C6:C7"/>
    <mergeCell ref="D6:H6"/>
    <mergeCell ref="D16:H16"/>
    <mergeCell ref="B3:J4"/>
    <mergeCell ref="M3:S4"/>
    <mergeCell ref="M12:M13"/>
    <mergeCell ref="N12:R12"/>
    <mergeCell ref="M23:S29"/>
  </mergeCells>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1336-BE09-B740-B13D-B3DBC8221B52}">
  <dimension ref="A1:BH218"/>
  <sheetViews>
    <sheetView zoomScaleNormal="100" workbookViewId="0"/>
  </sheetViews>
  <sheetFormatPr baseColWidth="10" defaultRowHeight="16" outlineLevelCol="1" x14ac:dyDescent="0.2"/>
  <cols>
    <col min="1" max="1" width="4.83203125" style="201" customWidth="1"/>
    <col min="2" max="11" width="10.83203125" style="201" customWidth="1"/>
    <col min="12" max="12" width="10.83203125" style="201"/>
    <col min="13" max="19" width="10.83203125" style="201" hidden="1" customWidth="1" outlineLevel="1"/>
    <col min="20" max="20" width="10.83203125" style="201" customWidth="1" collapsed="1"/>
    <col min="21" max="16384" width="10.83203125" style="201"/>
  </cols>
  <sheetData>
    <row r="1" spans="1:21" ht="19" x14ac:dyDescent="0.25">
      <c r="A1" s="82" t="s">
        <v>464</v>
      </c>
      <c r="B1" s="327"/>
      <c r="C1" s="327"/>
      <c r="D1" s="327"/>
      <c r="E1" s="327"/>
      <c r="F1" s="327"/>
      <c r="G1" s="327"/>
      <c r="H1" s="327"/>
      <c r="I1" s="327"/>
      <c r="J1" s="327"/>
      <c r="K1" s="328"/>
      <c r="L1" s="3" t="s">
        <v>390</v>
      </c>
    </row>
    <row r="2" spans="1:21" ht="16" customHeight="1" x14ac:dyDescent="0.2">
      <c r="A2" s="202"/>
      <c r="B2" s="199"/>
      <c r="C2" s="199"/>
      <c r="D2" s="199"/>
      <c r="E2" s="199"/>
      <c r="F2" s="199"/>
      <c r="G2" s="199"/>
      <c r="H2" s="199"/>
      <c r="I2" s="199"/>
      <c r="J2" s="199"/>
      <c r="K2" s="200"/>
      <c r="M2" s="4"/>
      <c r="O2" s="300"/>
      <c r="T2" s="347"/>
      <c r="U2" s="347"/>
    </row>
    <row r="3" spans="1:21" ht="16" customHeight="1" x14ac:dyDescent="0.2">
      <c r="A3" s="202"/>
      <c r="B3" s="508" t="s">
        <v>481</v>
      </c>
      <c r="C3" s="508"/>
      <c r="D3" s="508"/>
      <c r="E3" s="508"/>
      <c r="F3" s="508"/>
      <c r="G3" s="508"/>
      <c r="H3" s="508"/>
      <c r="I3" s="508"/>
      <c r="J3" s="508"/>
      <c r="K3" s="200"/>
      <c r="M3" s="509" t="s">
        <v>475</v>
      </c>
      <c r="N3" s="509"/>
      <c r="O3" s="509"/>
      <c r="P3" s="509"/>
      <c r="Q3" s="509"/>
      <c r="R3" s="509"/>
      <c r="S3" s="509"/>
    </row>
    <row r="4" spans="1:21" x14ac:dyDescent="0.2">
      <c r="A4" s="202"/>
      <c r="B4" s="508"/>
      <c r="C4" s="508"/>
      <c r="D4" s="508"/>
      <c r="E4" s="508"/>
      <c r="F4" s="508"/>
      <c r="G4" s="508"/>
      <c r="H4" s="508"/>
      <c r="I4" s="508"/>
      <c r="J4" s="508"/>
      <c r="K4" s="200"/>
      <c r="M4" s="509"/>
      <c r="N4" s="509"/>
      <c r="O4" s="509"/>
      <c r="P4" s="509"/>
      <c r="Q4" s="509"/>
      <c r="R4" s="509"/>
      <c r="S4" s="509"/>
      <c r="T4" s="347"/>
      <c r="U4" s="347"/>
    </row>
    <row r="5" spans="1:21" x14ac:dyDescent="0.2">
      <c r="A5" s="202"/>
      <c r="B5" s="199"/>
      <c r="C5" s="199"/>
      <c r="D5" s="199"/>
      <c r="E5" s="199"/>
      <c r="F5" s="199"/>
      <c r="G5" s="199"/>
      <c r="H5" s="225"/>
      <c r="I5" s="199"/>
      <c r="J5" s="199"/>
      <c r="K5" s="200"/>
    </row>
    <row r="6" spans="1:21" ht="16" customHeight="1" x14ac:dyDescent="0.2">
      <c r="A6" s="202"/>
      <c r="B6" s="332"/>
      <c r="C6" s="514" t="s">
        <v>46</v>
      </c>
      <c r="D6" s="536" t="s">
        <v>336</v>
      </c>
      <c r="E6" s="199"/>
      <c r="F6" s="514" t="s">
        <v>46</v>
      </c>
      <c r="G6" s="536" t="s">
        <v>336</v>
      </c>
      <c r="H6" s="199"/>
      <c r="I6" s="514" t="s">
        <v>46</v>
      </c>
      <c r="J6" s="536" t="s">
        <v>336</v>
      </c>
      <c r="K6" s="200"/>
      <c r="T6" s="347"/>
      <c r="U6" s="347"/>
    </row>
    <row r="7" spans="1:21" x14ac:dyDescent="0.2">
      <c r="A7" s="202"/>
      <c r="B7" s="332"/>
      <c r="C7" s="515"/>
      <c r="D7" s="537"/>
      <c r="E7" s="199"/>
      <c r="F7" s="515"/>
      <c r="G7" s="537"/>
      <c r="H7" s="199"/>
      <c r="I7" s="515"/>
      <c r="J7" s="537"/>
      <c r="K7" s="200"/>
    </row>
    <row r="8" spans="1:21" ht="19" x14ac:dyDescent="0.2">
      <c r="A8" s="202"/>
      <c r="B8" s="332"/>
      <c r="C8" s="204" t="s">
        <v>347</v>
      </c>
      <c r="D8" s="205">
        <v>0</v>
      </c>
      <c r="E8" s="199"/>
      <c r="F8" s="206" t="s">
        <v>466</v>
      </c>
      <c r="G8" s="207">
        <v>-0.64500000000000002</v>
      </c>
      <c r="H8" s="199"/>
      <c r="I8" s="206" t="s">
        <v>471</v>
      </c>
      <c r="J8" s="207">
        <v>0.36499999999999999</v>
      </c>
      <c r="K8" s="200"/>
      <c r="T8" s="347"/>
      <c r="U8" s="347"/>
    </row>
    <row r="9" spans="1:21" ht="19" x14ac:dyDescent="0.2">
      <c r="A9" s="202"/>
      <c r="B9" s="332"/>
      <c r="C9" s="206" t="s">
        <v>349</v>
      </c>
      <c r="D9" s="207">
        <v>-3.5999999999999997E-2</v>
      </c>
      <c r="E9" s="199"/>
      <c r="F9" s="206" t="s">
        <v>467</v>
      </c>
      <c r="G9" s="207">
        <v>-0.34499999999999997</v>
      </c>
      <c r="H9" s="199"/>
      <c r="I9" s="206" t="s">
        <v>472</v>
      </c>
      <c r="J9" s="207">
        <v>0.254</v>
      </c>
      <c r="K9" s="200"/>
    </row>
    <row r="10" spans="1:21" ht="19" x14ac:dyDescent="0.2">
      <c r="A10" s="202"/>
      <c r="B10" s="332"/>
      <c r="C10" s="206" t="s">
        <v>351</v>
      </c>
      <c r="D10" s="207">
        <v>-0.112</v>
      </c>
      <c r="E10" s="199"/>
      <c r="F10" s="206" t="s">
        <v>468</v>
      </c>
      <c r="G10" s="207">
        <v>-0.15</v>
      </c>
      <c r="H10" s="199"/>
      <c r="I10" s="206" t="s">
        <v>473</v>
      </c>
      <c r="J10" s="207">
        <v>0.16500000000000001</v>
      </c>
      <c r="K10" s="200"/>
      <c r="M10" s="201" t="s">
        <v>478</v>
      </c>
    </row>
    <row r="11" spans="1:21" ht="19" x14ac:dyDescent="0.2">
      <c r="A11" s="202"/>
      <c r="B11" s="332"/>
      <c r="C11" s="206" t="s">
        <v>352</v>
      </c>
      <c r="D11" s="207">
        <v>-0.124</v>
      </c>
      <c r="E11" s="199"/>
      <c r="F11" s="206" t="s">
        <v>469</v>
      </c>
      <c r="G11" s="207">
        <v>-8.5000000000000006E-2</v>
      </c>
      <c r="H11" s="199"/>
      <c r="I11" s="206" t="s">
        <v>474</v>
      </c>
      <c r="J11" s="207">
        <v>0.115</v>
      </c>
      <c r="K11" s="200"/>
    </row>
    <row r="12" spans="1:21" ht="19" x14ac:dyDescent="0.25">
      <c r="A12" s="202"/>
      <c r="B12" s="332"/>
      <c r="C12" s="206" t="s">
        <v>354</v>
      </c>
      <c r="D12" s="207">
        <v>-0.24299999999999999</v>
      </c>
      <c r="E12" s="199"/>
      <c r="F12" s="208" t="s">
        <v>470</v>
      </c>
      <c r="G12" s="209">
        <v>0</v>
      </c>
      <c r="H12" s="199"/>
      <c r="I12" s="208" t="s">
        <v>410</v>
      </c>
      <c r="J12" s="209">
        <v>0.03</v>
      </c>
      <c r="K12" s="200"/>
      <c r="M12" s="538" t="s">
        <v>364</v>
      </c>
      <c r="N12" s="540" t="s">
        <v>476</v>
      </c>
      <c r="O12" s="541"/>
      <c r="P12" s="541"/>
      <c r="Q12" s="541"/>
      <c r="R12" s="542"/>
    </row>
    <row r="13" spans="1:21" ht="17" x14ac:dyDescent="0.2">
      <c r="A13" s="202"/>
      <c r="B13" s="332"/>
      <c r="C13" s="206" t="s">
        <v>239</v>
      </c>
      <c r="D13" s="207">
        <v>-0.28399999999999997</v>
      </c>
      <c r="E13" s="199"/>
      <c r="F13" s="199"/>
      <c r="G13" s="199"/>
      <c r="H13" s="199"/>
      <c r="I13" s="308"/>
      <c r="J13" s="309"/>
      <c r="K13" s="200"/>
      <c r="M13" s="539"/>
      <c r="N13" s="269">
        <v>1</v>
      </c>
      <c r="O13" s="270">
        <v>2</v>
      </c>
      <c r="P13" s="270">
        <v>3</v>
      </c>
      <c r="Q13" s="270">
        <v>4</v>
      </c>
      <c r="R13" s="271">
        <v>5</v>
      </c>
    </row>
    <row r="14" spans="1:21" ht="17" x14ac:dyDescent="0.2">
      <c r="A14" s="202"/>
      <c r="B14" s="332"/>
      <c r="C14" s="208" t="s">
        <v>356</v>
      </c>
      <c r="D14" s="209">
        <v>8.1000000000000003E-2</v>
      </c>
      <c r="E14" s="199"/>
      <c r="F14" s="199"/>
      <c r="G14" s="199"/>
      <c r="H14" s="199"/>
      <c r="I14" s="199"/>
      <c r="J14" s="199"/>
      <c r="K14" s="200"/>
      <c r="M14" s="258">
        <v>1</v>
      </c>
      <c r="N14" s="277"/>
      <c r="O14" s="278"/>
      <c r="P14" s="278"/>
      <c r="Q14" s="278"/>
      <c r="R14" s="279"/>
    </row>
    <row r="15" spans="1:21" x14ac:dyDescent="0.2">
      <c r="A15" s="202"/>
      <c r="B15" s="332"/>
      <c r="C15" s="333"/>
      <c r="D15" s="333"/>
      <c r="E15" s="333"/>
      <c r="F15" s="333"/>
      <c r="G15" s="333"/>
      <c r="H15" s="334"/>
      <c r="I15" s="333"/>
      <c r="J15" s="333"/>
      <c r="K15" s="200"/>
      <c r="M15" s="261">
        <v>2</v>
      </c>
      <c r="N15" s="354"/>
      <c r="O15" s="355"/>
      <c r="P15" s="355"/>
      <c r="Q15" s="355"/>
      <c r="R15" s="356">
        <f>LN($D21)+$D$13+$D9+$G$12*(1-$D$14)^($M15-1)</f>
        <v>10.656782033219947</v>
      </c>
    </row>
    <row r="16" spans="1:21" ht="16" customHeight="1" x14ac:dyDescent="0.2">
      <c r="A16" s="202"/>
      <c r="B16" s="225" t="s">
        <v>439</v>
      </c>
      <c r="C16" s="346"/>
      <c r="D16" s="346"/>
      <c r="E16" s="346"/>
      <c r="F16" s="346"/>
      <c r="G16" s="346"/>
      <c r="H16" s="346"/>
      <c r="I16" s="346"/>
      <c r="J16" s="346"/>
      <c r="K16" s="200"/>
      <c r="M16" s="261">
        <v>3</v>
      </c>
      <c r="N16" s="354"/>
      <c r="O16" s="355"/>
      <c r="P16" s="355"/>
      <c r="Q16" s="357">
        <f>LN($D22)+$D$13+$D10+$G$11*(1-$D$14)^($M16-1)</f>
        <v>10.550841458155448</v>
      </c>
      <c r="R16" s="358">
        <f t="shared" ref="R16:R18" si="0">LN($D22)+$D$13+$D10+$G$12*(1-$D$14)^($M16-1)</f>
        <v>10.622629143155448</v>
      </c>
    </row>
    <row r="17" spans="1:20" x14ac:dyDescent="0.2">
      <c r="A17" s="202"/>
      <c r="B17" s="199"/>
      <c r="C17" s="199"/>
      <c r="D17" s="199"/>
      <c r="E17" s="199"/>
      <c r="F17" s="199"/>
      <c r="G17" s="199"/>
      <c r="H17" s="225"/>
      <c r="I17" s="199"/>
      <c r="J17" s="199"/>
      <c r="K17" s="200"/>
      <c r="M17" s="261">
        <v>4</v>
      </c>
      <c r="N17" s="354"/>
      <c r="O17" s="355"/>
      <c r="P17" s="357">
        <f>LN($D23)+$D$13+$D11+$G$10*(1-$D$14)^($M17-1)</f>
        <v>10.534372451030782</v>
      </c>
      <c r="Q17" s="359">
        <f>LN($D23)+$D$13+$D11+$G$11*(1-$D$14)^($M17-1)</f>
        <v>10.584822302365781</v>
      </c>
      <c r="R17" s="358">
        <f t="shared" si="0"/>
        <v>10.650795184880781</v>
      </c>
    </row>
    <row r="18" spans="1:20" x14ac:dyDescent="0.2">
      <c r="A18" s="202"/>
      <c r="B18" s="199"/>
      <c r="C18" s="534" t="s">
        <v>364</v>
      </c>
      <c r="D18" s="311"/>
      <c r="E18" s="311"/>
      <c r="F18" s="199"/>
      <c r="G18" s="199"/>
      <c r="H18" s="225"/>
      <c r="I18" s="199"/>
      <c r="J18" s="199"/>
      <c r="K18" s="200"/>
      <c r="M18" s="264">
        <v>5</v>
      </c>
      <c r="N18" s="281"/>
      <c r="O18" s="360">
        <f>LN($D24)+$D$13+$D12+$G$9*(1-$D$14)^($M18-1)</f>
        <v>10.324327288469815</v>
      </c>
      <c r="P18" s="361">
        <f>LN($D24)+$D$13+$D12+$G$10*(1-$D$14)^($M18-1)</f>
        <v>10.463417528600411</v>
      </c>
      <c r="Q18" s="361">
        <f>LN($D24)+$D$13+$D12+$G$11*(1-$D$14)^($M18-1)</f>
        <v>10.509780941977276</v>
      </c>
      <c r="R18" s="362">
        <f t="shared" si="0"/>
        <v>10.570410021008561</v>
      </c>
    </row>
    <row r="19" spans="1:20" x14ac:dyDescent="0.2">
      <c r="A19" s="202"/>
      <c r="B19" s="199"/>
      <c r="C19" s="535"/>
      <c r="D19" s="244" t="s">
        <v>240</v>
      </c>
      <c r="E19" s="244" t="s">
        <v>397</v>
      </c>
      <c r="F19" s="199"/>
      <c r="G19" s="199"/>
      <c r="H19" s="225"/>
      <c r="I19" s="199"/>
      <c r="J19" s="199"/>
      <c r="K19" s="200"/>
    </row>
    <row r="20" spans="1:20" ht="16" customHeight="1" x14ac:dyDescent="0.2">
      <c r="A20" s="202"/>
      <c r="B20" s="199"/>
      <c r="C20" s="213">
        <v>2020</v>
      </c>
      <c r="D20" s="345">
        <v>55000</v>
      </c>
      <c r="E20" s="345">
        <v>40260</v>
      </c>
      <c r="F20" s="199"/>
      <c r="G20" s="199"/>
      <c r="H20" s="225"/>
      <c r="I20" s="199"/>
      <c r="J20" s="199"/>
      <c r="K20" s="200"/>
      <c r="M20" s="509" t="s">
        <v>479</v>
      </c>
      <c r="N20" s="509"/>
      <c r="O20" s="509"/>
      <c r="P20" s="509"/>
      <c r="Q20" s="509"/>
      <c r="R20" s="509"/>
      <c r="S20" s="509"/>
      <c r="T20" s="223"/>
    </row>
    <row r="21" spans="1:20" x14ac:dyDescent="0.2">
      <c r="A21" s="202"/>
      <c r="B21" s="199"/>
      <c r="C21" s="244">
        <v>2021</v>
      </c>
      <c r="D21" s="290">
        <v>58500</v>
      </c>
      <c r="E21" s="290">
        <v>39250</v>
      </c>
      <c r="F21" s="199"/>
      <c r="G21" s="199"/>
      <c r="H21" s="225"/>
      <c r="I21" s="199"/>
      <c r="J21" s="199"/>
      <c r="K21" s="200"/>
      <c r="M21" s="509"/>
      <c r="N21" s="509"/>
      <c r="O21" s="509"/>
      <c r="P21" s="509"/>
      <c r="Q21" s="509"/>
      <c r="R21" s="509"/>
      <c r="S21" s="509"/>
      <c r="T21" s="222"/>
    </row>
    <row r="22" spans="1:20" x14ac:dyDescent="0.2">
      <c r="A22" s="202"/>
      <c r="B22" s="199"/>
      <c r="C22" s="244">
        <v>2022</v>
      </c>
      <c r="D22" s="290">
        <v>61000</v>
      </c>
      <c r="E22" s="290">
        <v>37140</v>
      </c>
      <c r="F22" s="199"/>
      <c r="G22" s="199"/>
      <c r="H22" s="225"/>
      <c r="I22" s="199"/>
      <c r="J22" s="199"/>
      <c r="K22" s="200"/>
    </row>
    <row r="23" spans="1:20" ht="20" x14ac:dyDescent="0.25">
      <c r="A23" s="202"/>
      <c r="B23" s="199"/>
      <c r="C23" s="244">
        <v>2023</v>
      </c>
      <c r="D23" s="290">
        <v>63500</v>
      </c>
      <c r="E23" s="290">
        <v>27810</v>
      </c>
      <c r="F23" s="199"/>
      <c r="G23" s="199"/>
      <c r="H23" s="225"/>
      <c r="I23" s="199"/>
      <c r="J23" s="199"/>
      <c r="K23" s="200"/>
      <c r="M23" s="538" t="s">
        <v>364</v>
      </c>
      <c r="N23" s="540" t="s">
        <v>477</v>
      </c>
      <c r="O23" s="541"/>
      <c r="P23" s="541"/>
      <c r="Q23" s="541"/>
      <c r="R23" s="542"/>
    </row>
    <row r="24" spans="1:20" x14ac:dyDescent="0.2">
      <c r="A24" s="202"/>
      <c r="B24" s="199"/>
      <c r="C24" s="210">
        <v>2024</v>
      </c>
      <c r="D24" s="288">
        <v>66000</v>
      </c>
      <c r="E24" s="288">
        <v>16360</v>
      </c>
      <c r="F24" s="199"/>
      <c r="G24" s="199"/>
      <c r="H24" s="225"/>
      <c r="I24" s="199"/>
      <c r="J24" s="199"/>
      <c r="K24" s="200"/>
      <c r="M24" s="539"/>
      <c r="N24" s="269">
        <v>1</v>
      </c>
      <c r="O24" s="270">
        <v>2</v>
      </c>
      <c r="P24" s="270">
        <v>3</v>
      </c>
      <c r="Q24" s="270">
        <v>4</v>
      </c>
      <c r="R24" s="271">
        <v>5</v>
      </c>
    </row>
    <row r="25" spans="1:20" x14ac:dyDescent="0.2">
      <c r="A25" s="202"/>
      <c r="B25" s="199"/>
      <c r="C25" s="199"/>
      <c r="D25" s="199"/>
      <c r="E25" s="199"/>
      <c r="F25" s="199"/>
      <c r="G25" s="199"/>
      <c r="H25" s="225"/>
      <c r="I25" s="199"/>
      <c r="J25" s="199"/>
      <c r="K25" s="200"/>
      <c r="M25" s="258">
        <v>1</v>
      </c>
      <c r="N25" s="277"/>
      <c r="O25" s="278"/>
      <c r="P25" s="278"/>
      <c r="Q25" s="278"/>
      <c r="R25" s="279">
        <f>E20</f>
        <v>40260</v>
      </c>
    </row>
    <row r="26" spans="1:20" x14ac:dyDescent="0.2">
      <c r="A26" s="202"/>
      <c r="B26" s="199"/>
      <c r="C26" s="199"/>
      <c r="D26" s="199"/>
      <c r="E26" s="199"/>
      <c r="F26" s="199"/>
      <c r="G26" s="199"/>
      <c r="H26" s="225"/>
      <c r="I26" s="199"/>
      <c r="J26" s="199"/>
      <c r="K26" s="200"/>
      <c r="M26" s="261">
        <v>2</v>
      </c>
      <c r="N26" s="354"/>
      <c r="O26" s="297"/>
      <c r="P26" s="297"/>
      <c r="Q26" s="297">
        <f>E21</f>
        <v>39250</v>
      </c>
      <c r="R26" s="348">
        <f>EXP(R15+$J$12^2/2)</f>
        <v>42498.838843928643</v>
      </c>
    </row>
    <row r="27" spans="1:20" x14ac:dyDescent="0.2">
      <c r="A27" s="202"/>
      <c r="B27" s="199" t="s">
        <v>465</v>
      </c>
      <c r="C27" s="199"/>
      <c r="D27" s="335">
        <v>0.03</v>
      </c>
      <c r="E27" s="214"/>
      <c r="F27" s="214"/>
      <c r="G27" s="214"/>
      <c r="H27" s="199"/>
      <c r="I27" s="199"/>
      <c r="J27" s="199"/>
      <c r="K27" s="200"/>
      <c r="M27" s="261">
        <v>3</v>
      </c>
      <c r="N27" s="354"/>
      <c r="O27" s="297"/>
      <c r="P27" s="297">
        <f>E22</f>
        <v>37140</v>
      </c>
      <c r="Q27" s="349">
        <f>EXP(Q16+$J$11^2/2)</f>
        <v>38463.074577315238</v>
      </c>
      <c r="R27" s="350">
        <f>EXP(R16+$J$12^2/2)</f>
        <v>41071.886643265258</v>
      </c>
    </row>
    <row r="28" spans="1:20" ht="16" customHeight="1" x14ac:dyDescent="0.2">
      <c r="A28" s="202"/>
      <c r="B28" s="199" t="s">
        <v>365</v>
      </c>
      <c r="C28" s="335"/>
      <c r="D28" s="336"/>
      <c r="E28" s="214"/>
      <c r="F28" s="199"/>
      <c r="G28" s="199"/>
      <c r="H28" s="225"/>
      <c r="I28" s="199"/>
      <c r="J28" s="199"/>
      <c r="K28" s="200"/>
      <c r="M28" s="261">
        <v>4</v>
      </c>
      <c r="N28" s="354"/>
      <c r="O28" s="297">
        <f>E23</f>
        <v>27810</v>
      </c>
      <c r="P28" s="349">
        <f>EXP(P17+$J$10^2/2)</f>
        <v>38100.586360311238</v>
      </c>
      <c r="Q28" s="239">
        <f>EXP(Q17+$J$11^2/2)</f>
        <v>39792.54262024835</v>
      </c>
      <c r="R28" s="350">
        <f>EXP(R17+$J$12^2/2)</f>
        <v>42245.164852724789</v>
      </c>
    </row>
    <row r="29" spans="1:20" x14ac:dyDescent="0.2">
      <c r="A29" s="202"/>
      <c r="B29" s="199" t="s">
        <v>398</v>
      </c>
      <c r="C29" s="335"/>
      <c r="D29" s="336"/>
      <c r="E29" s="214"/>
      <c r="F29" s="199"/>
      <c r="G29" s="199"/>
      <c r="H29" s="225"/>
      <c r="I29" s="199"/>
      <c r="J29" s="199"/>
      <c r="K29" s="200"/>
      <c r="M29" s="264">
        <v>5</v>
      </c>
      <c r="N29" s="281">
        <f>E24</f>
        <v>16360</v>
      </c>
      <c r="O29" s="351">
        <f>EXP(O18+$J$9^2/2)</f>
        <v>31463.55870030024</v>
      </c>
      <c r="P29" s="352">
        <f>EXP(P18+$J$10^2/2)</f>
        <v>35490.844067282946</v>
      </c>
      <c r="Q29" s="352">
        <f>EXP(Q18+$J$11^2/2)</f>
        <v>36915.745339241555</v>
      </c>
      <c r="R29" s="353">
        <f>EXP(R18+$J$12^2/2)</f>
        <v>38982.184810200939</v>
      </c>
    </row>
    <row r="30" spans="1:20" x14ac:dyDescent="0.2">
      <c r="A30" s="202"/>
      <c r="B30" s="199"/>
      <c r="C30" s="199"/>
      <c r="D30" s="199"/>
      <c r="E30" s="199"/>
      <c r="F30" s="199"/>
      <c r="G30" s="199"/>
      <c r="H30" s="199"/>
      <c r="I30" s="199"/>
      <c r="J30" s="199"/>
      <c r="K30" s="200"/>
      <c r="M30" s="221"/>
      <c r="N30" s="221"/>
      <c r="O30" s="221"/>
      <c r="P30" s="221"/>
      <c r="Q30" s="221"/>
      <c r="R30" s="221"/>
      <c r="S30" s="221"/>
    </row>
    <row r="31" spans="1:20" ht="20" x14ac:dyDescent="0.25">
      <c r="A31" s="202"/>
      <c r="B31" s="199"/>
      <c r="C31" s="199"/>
      <c r="D31" s="199"/>
      <c r="E31" s="199"/>
      <c r="F31" s="199"/>
      <c r="G31" s="199"/>
      <c r="H31" s="199"/>
      <c r="I31" s="199"/>
      <c r="J31" s="199"/>
      <c r="K31" s="200"/>
      <c r="M31" s="538" t="s">
        <v>364</v>
      </c>
      <c r="N31" s="540" t="s">
        <v>367</v>
      </c>
      <c r="O31" s="541"/>
      <c r="P31" s="541"/>
      <c r="Q31" s="541"/>
      <c r="R31" s="542"/>
    </row>
    <row r="32" spans="1:20" x14ac:dyDescent="0.2">
      <c r="A32" s="202"/>
      <c r="B32" s="199" t="s">
        <v>366</v>
      </c>
      <c r="C32" s="199"/>
      <c r="D32" s="199"/>
      <c r="E32" s="199"/>
      <c r="F32" s="199"/>
      <c r="G32" s="199"/>
      <c r="H32" s="199"/>
      <c r="I32" s="199"/>
      <c r="J32" s="199"/>
      <c r="K32" s="200"/>
      <c r="M32" s="539"/>
      <c r="N32" s="269">
        <v>1</v>
      </c>
      <c r="O32" s="270">
        <v>2</v>
      </c>
      <c r="P32" s="270">
        <v>3</v>
      </c>
      <c r="Q32" s="270">
        <v>4</v>
      </c>
      <c r="R32" s="271">
        <v>5</v>
      </c>
    </row>
    <row r="33" spans="1:21" ht="17" thickBot="1" x14ac:dyDescent="0.25">
      <c r="A33" s="301"/>
      <c r="B33" s="216"/>
      <c r="C33" s="302"/>
      <c r="D33" s="302"/>
      <c r="E33" s="302"/>
      <c r="F33" s="216"/>
      <c r="G33" s="216"/>
      <c r="H33" s="216"/>
      <c r="I33" s="216"/>
      <c r="J33" s="216"/>
      <c r="K33" s="217"/>
      <c r="M33" s="258">
        <v>1</v>
      </c>
      <c r="N33" s="277"/>
      <c r="O33" s="278"/>
      <c r="P33" s="278"/>
      <c r="Q33" s="278"/>
      <c r="R33" s="279"/>
    </row>
    <row r="34" spans="1:21" ht="17" thickBot="1" x14ac:dyDescent="0.25">
      <c r="A34" s="301" t="s">
        <v>88</v>
      </c>
      <c r="B34" s="216"/>
      <c r="C34" s="302"/>
      <c r="D34" s="302"/>
      <c r="E34" s="302"/>
      <c r="F34" s="216"/>
      <c r="G34" s="216"/>
      <c r="H34" s="216"/>
      <c r="I34" s="216"/>
      <c r="J34" s="216"/>
      <c r="K34" s="217"/>
      <c r="M34" s="261">
        <v>2</v>
      </c>
      <c r="N34" s="354"/>
      <c r="O34" s="297"/>
      <c r="P34" s="297"/>
      <c r="Q34" s="297"/>
      <c r="R34" s="348">
        <f>R26-Q26</f>
        <v>3248.8388439286427</v>
      </c>
    </row>
    <row r="35" spans="1:21" x14ac:dyDescent="0.2">
      <c r="M35" s="261">
        <v>3</v>
      </c>
      <c r="N35" s="354"/>
      <c r="O35" s="297"/>
      <c r="P35" s="297"/>
      <c r="Q35" s="349">
        <f t="shared" ref="Q35:R35" si="1">Q27-P27</f>
        <v>1323.0745773152375</v>
      </c>
      <c r="R35" s="350">
        <f t="shared" si="1"/>
        <v>2608.81206595002</v>
      </c>
    </row>
    <row r="36" spans="1:21" x14ac:dyDescent="0.2">
      <c r="M36" s="261">
        <v>4</v>
      </c>
      <c r="N36" s="354"/>
      <c r="O36" s="297"/>
      <c r="P36" s="349">
        <f>P28-O28</f>
        <v>10290.586360311238</v>
      </c>
      <c r="Q36" s="239">
        <f t="shared" ref="Q36:R36" si="2">Q28-P28</f>
        <v>1691.9562599371129</v>
      </c>
      <c r="R36" s="350">
        <f t="shared" si="2"/>
        <v>2452.6222324764385</v>
      </c>
      <c r="T36" s="347"/>
      <c r="U36" s="347"/>
    </row>
    <row r="37" spans="1:21" x14ac:dyDescent="0.2">
      <c r="M37" s="264">
        <v>5</v>
      </c>
      <c r="N37" s="281"/>
      <c r="O37" s="351">
        <f>O29-N29</f>
        <v>15103.55870030024</v>
      </c>
      <c r="P37" s="352">
        <f t="shared" ref="P37:R37" si="3">P29-O29</f>
        <v>4027.2853669827055</v>
      </c>
      <c r="Q37" s="352">
        <f t="shared" si="3"/>
        <v>1424.9012719586099</v>
      </c>
      <c r="R37" s="353">
        <f t="shared" si="3"/>
        <v>2066.4394709593835</v>
      </c>
    </row>
    <row r="38" spans="1:21" x14ac:dyDescent="0.2">
      <c r="T38" s="347"/>
      <c r="U38" s="347"/>
    </row>
    <row r="40" spans="1:21" x14ac:dyDescent="0.2">
      <c r="T40" s="221"/>
      <c r="U40" s="221"/>
    </row>
    <row r="41" spans="1:21" ht="17" customHeight="1" x14ac:dyDescent="0.2">
      <c r="M41" s="509" t="s">
        <v>482</v>
      </c>
      <c r="N41" s="509"/>
      <c r="O41" s="509"/>
      <c r="P41" s="509"/>
      <c r="Q41" s="509"/>
      <c r="R41" s="509"/>
      <c r="S41" s="509"/>
      <c r="T41" s="221"/>
      <c r="U41" s="221"/>
    </row>
    <row r="42" spans="1:21" x14ac:dyDescent="0.2">
      <c r="M42" s="509"/>
      <c r="N42" s="509"/>
      <c r="O42" s="509"/>
      <c r="P42" s="509"/>
      <c r="Q42" s="509"/>
      <c r="R42" s="509"/>
      <c r="S42" s="509"/>
      <c r="T42" s="221"/>
      <c r="U42" s="221"/>
    </row>
    <row r="43" spans="1:21" x14ac:dyDescent="0.2">
      <c r="M43" s="221"/>
      <c r="N43" s="221"/>
      <c r="O43" s="221"/>
      <c r="P43" s="221"/>
      <c r="Q43" s="221"/>
      <c r="R43" s="221"/>
      <c r="S43" s="221"/>
      <c r="T43" s="221"/>
      <c r="U43" s="221"/>
    </row>
    <row r="44" spans="1:21" x14ac:dyDescent="0.2">
      <c r="M44" s="221"/>
      <c r="N44" s="221"/>
      <c r="O44" s="221"/>
      <c r="P44" s="221"/>
      <c r="Q44" s="221"/>
      <c r="R44" s="221"/>
      <c r="S44" s="221"/>
      <c r="T44" s="221"/>
      <c r="U44" s="221"/>
    </row>
    <row r="45" spans="1:21" x14ac:dyDescent="0.2">
      <c r="M45" s="221"/>
      <c r="N45" s="221"/>
      <c r="O45" s="221"/>
      <c r="P45" s="221"/>
      <c r="Q45" s="221"/>
      <c r="R45" s="221"/>
      <c r="S45" s="221"/>
      <c r="T45" s="221"/>
      <c r="U45" s="221"/>
    </row>
    <row r="46" spans="1:21" x14ac:dyDescent="0.2">
      <c r="M46" s="221"/>
      <c r="N46" s="221"/>
      <c r="O46" s="221"/>
      <c r="P46" s="221"/>
      <c r="Q46" s="221"/>
      <c r="R46" s="221"/>
      <c r="S46" s="221"/>
      <c r="T46" s="221"/>
      <c r="U46" s="221"/>
    </row>
    <row r="47" spans="1:21" ht="16" customHeight="1" x14ac:dyDescent="0.2">
      <c r="M47" s="221"/>
      <c r="N47" s="221"/>
      <c r="O47" s="221"/>
      <c r="P47" s="221"/>
      <c r="Q47" s="221"/>
      <c r="R47" s="221"/>
      <c r="S47" s="221"/>
      <c r="T47" s="221"/>
      <c r="U47" s="221"/>
    </row>
    <row r="48" spans="1:21" x14ac:dyDescent="0.2">
      <c r="M48" s="272" t="s">
        <v>368</v>
      </c>
      <c r="N48" s="273">
        <v>1</v>
      </c>
      <c r="O48" s="274">
        <v>2</v>
      </c>
      <c r="P48" s="274">
        <v>3</v>
      </c>
      <c r="Q48" s="275">
        <v>4</v>
      </c>
      <c r="R48" s="221"/>
      <c r="S48" s="221"/>
      <c r="T48" s="221"/>
      <c r="U48" s="221"/>
    </row>
    <row r="49" spans="13:21" x14ac:dyDescent="0.2">
      <c r="M49" s="276" t="s">
        <v>369</v>
      </c>
      <c r="N49" s="277">
        <f>SUM(O37,P36,Q35,R34)</f>
        <v>29966.058481855358</v>
      </c>
      <c r="O49" s="278">
        <f>SUM(P37,Q36,R35)</f>
        <v>8328.0536928698384</v>
      </c>
      <c r="P49" s="278">
        <f>SUM(Q37,R36)</f>
        <v>3877.5235044350484</v>
      </c>
      <c r="Q49" s="279">
        <f>R37</f>
        <v>2066.4394709593835</v>
      </c>
      <c r="T49" s="221"/>
      <c r="U49" s="221"/>
    </row>
    <row r="50" spans="13:21" x14ac:dyDescent="0.2">
      <c r="M50" s="280" t="s">
        <v>370</v>
      </c>
      <c r="N50" s="281">
        <f>N49/(1+$D$27)^(N48-0.5)</f>
        <v>29526.434773355533</v>
      </c>
      <c r="O50" s="282">
        <f>O49/(1+$D$27)^(O48-0.5)</f>
        <v>7966.8690618533137</v>
      </c>
      <c r="P50" s="282">
        <f>P49/(1+$D$27)^(P48-0.5)</f>
        <v>3601.3172171647343</v>
      </c>
      <c r="Q50" s="283">
        <f>Q49/(1+$D$27)^(Q48-0.5)</f>
        <v>1863.3412666572831</v>
      </c>
      <c r="R50" s="218"/>
      <c r="T50" s="221"/>
      <c r="U50" s="221"/>
    </row>
    <row r="51" spans="13:21" ht="17" thickBot="1" x14ac:dyDescent="0.25">
      <c r="P51" s="218"/>
      <c r="Q51" s="218"/>
      <c r="T51" s="221"/>
    </row>
    <row r="52" spans="13:21" ht="21" thickBot="1" x14ac:dyDescent="0.3">
      <c r="P52" s="220" t="s">
        <v>371</v>
      </c>
      <c r="Q52" s="284">
        <f>SUM(N50:Q50)</f>
        <v>42957.962319030863</v>
      </c>
      <c r="T52" s="221"/>
    </row>
    <row r="53" spans="13:21" x14ac:dyDescent="0.2">
      <c r="T53" s="221"/>
    </row>
    <row r="54" spans="13:21" x14ac:dyDescent="0.2">
      <c r="T54" s="221"/>
    </row>
    <row r="55" spans="13:21" x14ac:dyDescent="0.2">
      <c r="T55" s="221"/>
    </row>
    <row r="56" spans="13:21" ht="19" x14ac:dyDescent="0.25">
      <c r="M56" s="3" t="s">
        <v>85</v>
      </c>
      <c r="T56" s="221"/>
    </row>
    <row r="57" spans="13:21" x14ac:dyDescent="0.2">
      <c r="M57" s="509" t="s">
        <v>480</v>
      </c>
      <c r="N57" s="509"/>
      <c r="O57" s="509"/>
      <c r="P57" s="509"/>
      <c r="Q57" s="509"/>
      <c r="R57" s="509"/>
      <c r="S57" s="509"/>
      <c r="T57" s="221"/>
    </row>
    <row r="58" spans="13:21" x14ac:dyDescent="0.2">
      <c r="M58" s="509"/>
      <c r="N58" s="509"/>
      <c r="O58" s="509"/>
      <c r="P58" s="509"/>
      <c r="Q58" s="509"/>
      <c r="R58" s="509"/>
      <c r="S58" s="509"/>
      <c r="T58" s="221"/>
    </row>
    <row r="59" spans="13:21" x14ac:dyDescent="0.2">
      <c r="M59" s="509"/>
      <c r="N59" s="509"/>
      <c r="O59" s="509"/>
      <c r="P59" s="509"/>
      <c r="Q59" s="509"/>
      <c r="R59" s="509"/>
      <c r="S59" s="509"/>
      <c r="T59" s="221"/>
    </row>
    <row r="60" spans="13:21" x14ac:dyDescent="0.2">
      <c r="M60" s="509"/>
      <c r="N60" s="509"/>
      <c r="O60" s="509"/>
      <c r="P60" s="509"/>
      <c r="Q60" s="509"/>
      <c r="R60" s="509"/>
      <c r="S60" s="509"/>
      <c r="T60" s="221"/>
    </row>
    <row r="61" spans="13:21" x14ac:dyDescent="0.2">
      <c r="M61" s="509"/>
      <c r="N61" s="509"/>
      <c r="O61" s="509"/>
      <c r="P61" s="509"/>
      <c r="Q61" s="509"/>
      <c r="R61" s="509"/>
      <c r="S61" s="509"/>
      <c r="T61" s="221"/>
    </row>
    <row r="62" spans="13:21" x14ac:dyDescent="0.2">
      <c r="M62" s="509"/>
      <c r="N62" s="509"/>
      <c r="O62" s="509"/>
      <c r="P62" s="509"/>
      <c r="Q62" s="509"/>
      <c r="R62" s="509"/>
      <c r="S62" s="509"/>
    </row>
    <row r="63" spans="13:21" x14ac:dyDescent="0.2">
      <c r="M63" s="509"/>
      <c r="N63" s="509"/>
      <c r="O63" s="509"/>
      <c r="P63" s="509"/>
      <c r="Q63" s="509"/>
      <c r="R63" s="509"/>
      <c r="S63" s="509"/>
    </row>
    <row r="64" spans="13:21" x14ac:dyDescent="0.2">
      <c r="M64" s="509"/>
      <c r="N64" s="509"/>
      <c r="O64" s="509"/>
      <c r="P64" s="509"/>
      <c r="Q64" s="509"/>
      <c r="R64" s="509"/>
      <c r="S64" s="509"/>
    </row>
    <row r="66" spans="13:21" ht="19" x14ac:dyDescent="0.25">
      <c r="M66" s="3" t="s">
        <v>107</v>
      </c>
    </row>
    <row r="67" spans="13:21" x14ac:dyDescent="0.2">
      <c r="M67" s="201" t="s">
        <v>363</v>
      </c>
    </row>
    <row r="75" spans="13:21" ht="16" customHeight="1" x14ac:dyDescent="0.2">
      <c r="U75" s="223"/>
    </row>
    <row r="76" spans="13:21" x14ac:dyDescent="0.2">
      <c r="U76" s="223"/>
    </row>
    <row r="77" spans="13:21" x14ac:dyDescent="0.2">
      <c r="U77" s="223"/>
    </row>
    <row r="81" spans="1:60" x14ac:dyDescent="0.2">
      <c r="M81" s="5"/>
      <c r="N81" s="5"/>
      <c r="O81" s="5"/>
      <c r="W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row>
    <row r="82" spans="1:60" x14ac:dyDescent="0.2">
      <c r="M82" s="5"/>
      <c r="N82" s="5"/>
      <c r="O82" s="5"/>
      <c r="W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row>
    <row r="83" spans="1:60" x14ac:dyDescent="0.2">
      <c r="M83" s="5"/>
      <c r="N83" s="5"/>
      <c r="O83" s="5"/>
      <c r="W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row>
    <row r="84" spans="1:60" x14ac:dyDescent="0.2">
      <c r="M84" s="5"/>
      <c r="N84" s="5"/>
      <c r="O84" s="5"/>
      <c r="W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row>
    <row r="85" spans="1:60" x14ac:dyDescent="0.2">
      <c r="M85" s="5"/>
      <c r="N85" s="5"/>
      <c r="O85" s="5"/>
      <c r="W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row>
    <row r="86" spans="1:60" x14ac:dyDescent="0.2">
      <c r="M86" s="5"/>
      <c r="N86" s="5"/>
      <c r="O86" s="5"/>
      <c r="W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row>
    <row r="87" spans="1:60" x14ac:dyDescent="0.2">
      <c r="N87" s="300"/>
      <c r="W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row>
    <row r="88" spans="1:60" x14ac:dyDescent="0.2">
      <c r="M88" s="5"/>
      <c r="N88" s="5"/>
      <c r="O88" s="5"/>
      <c r="V88" s="5"/>
      <c r="W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row>
    <row r="89" spans="1:60" x14ac:dyDescent="0.2">
      <c r="M89" s="5"/>
      <c r="N89" s="5"/>
      <c r="O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row>
    <row r="90" spans="1:60" x14ac:dyDescent="0.2">
      <c r="M90" s="5"/>
      <c r="N90" s="5"/>
      <c r="O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row>
    <row r="91" spans="1:60" x14ac:dyDescent="0.2">
      <c r="M91" s="5"/>
      <c r="N91" s="5"/>
      <c r="O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row>
    <row r="92" spans="1:60" x14ac:dyDescent="0.2">
      <c r="M92" s="5"/>
      <c r="N92" s="5"/>
      <c r="O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row>
    <row r="93" spans="1:60" x14ac:dyDescent="0.2">
      <c r="A93" s="5"/>
      <c r="B93" s="5"/>
      <c r="C93" s="5"/>
      <c r="D93" s="5"/>
      <c r="E93" s="5"/>
      <c r="F93" s="5"/>
      <c r="G93" s="5"/>
      <c r="H93" s="5"/>
      <c r="I93" s="5"/>
      <c r="J93" s="5"/>
      <c r="K93" s="5"/>
      <c r="M93" s="5"/>
      <c r="N93" s="5"/>
      <c r="O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row>
    <row r="94" spans="1:60" x14ac:dyDescent="0.2">
      <c r="A94" s="5"/>
      <c r="B94" s="5"/>
      <c r="C94" s="5"/>
      <c r="D94" s="5"/>
      <c r="E94" s="5"/>
      <c r="F94" s="5"/>
      <c r="G94" s="5"/>
      <c r="H94" s="5"/>
      <c r="I94" s="5"/>
      <c r="J94" s="5"/>
      <c r="K94" s="5"/>
      <c r="M94" s="5"/>
      <c r="N94" s="5"/>
      <c r="O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row>
    <row r="95" spans="1:60" x14ac:dyDescent="0.2">
      <c r="A95" s="5"/>
      <c r="B95" s="5"/>
      <c r="C95" s="5"/>
      <c r="D95" s="5"/>
      <c r="E95" s="5"/>
      <c r="F95" s="5"/>
      <c r="G95" s="5"/>
      <c r="H95" s="5"/>
      <c r="I95" s="5"/>
      <c r="J95" s="5"/>
      <c r="K95" s="5"/>
      <c r="M95" s="5"/>
      <c r="N95" s="5"/>
      <c r="O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row>
    <row r="96" spans="1:60" x14ac:dyDescent="0.2">
      <c r="A96" s="5"/>
      <c r="B96" s="5"/>
      <c r="C96" s="5"/>
      <c r="D96" s="5"/>
      <c r="E96" s="5"/>
      <c r="F96" s="5"/>
      <c r="G96" s="5"/>
      <c r="H96" s="5"/>
      <c r="I96" s="5"/>
      <c r="J96" s="5"/>
      <c r="K96" s="5"/>
      <c r="M96" s="5"/>
      <c r="N96" s="5"/>
      <c r="O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row>
    <row r="97" spans="1:60" x14ac:dyDescent="0.2">
      <c r="A97" s="5"/>
      <c r="B97" s="5"/>
      <c r="C97" s="5"/>
      <c r="D97" s="5"/>
      <c r="E97" s="5"/>
      <c r="F97" s="5"/>
      <c r="G97" s="5"/>
      <c r="H97" s="5"/>
      <c r="I97" s="5"/>
      <c r="J97" s="5"/>
      <c r="K97" s="5"/>
      <c r="N97" s="300"/>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row>
    <row r="98" spans="1:60" x14ac:dyDescent="0.2">
      <c r="A98" s="5"/>
      <c r="B98" s="5"/>
      <c r="C98" s="5"/>
      <c r="D98" s="5"/>
      <c r="E98" s="5"/>
      <c r="F98" s="5"/>
      <c r="G98" s="5"/>
      <c r="H98" s="5"/>
      <c r="I98" s="5"/>
      <c r="J98" s="5"/>
      <c r="K98" s="5"/>
      <c r="M98" s="5"/>
      <c r="N98" s="5"/>
      <c r="O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row>
    <row r="99" spans="1:60" x14ac:dyDescent="0.2">
      <c r="A99" s="5"/>
      <c r="B99" s="5"/>
      <c r="C99" s="5"/>
      <c r="D99" s="5"/>
      <c r="E99" s="5"/>
      <c r="F99" s="5"/>
      <c r="G99" s="5"/>
      <c r="H99" s="5"/>
      <c r="I99" s="5"/>
      <c r="J99" s="5"/>
      <c r="K99" s="5"/>
      <c r="M99" s="5"/>
      <c r="N99" s="5"/>
      <c r="O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row>
    <row r="100" spans="1:60" x14ac:dyDescent="0.2">
      <c r="A100" s="5"/>
      <c r="B100" s="5"/>
      <c r="C100" s="5"/>
      <c r="D100" s="5"/>
      <c r="E100" s="5"/>
      <c r="F100" s="5"/>
      <c r="G100" s="5"/>
      <c r="H100" s="5"/>
      <c r="I100" s="5"/>
      <c r="J100" s="5"/>
      <c r="K100" s="5"/>
      <c r="M100" s="5"/>
      <c r="N100" s="5"/>
      <c r="O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row>
    <row r="101" spans="1:60" x14ac:dyDescent="0.2">
      <c r="A101" s="5"/>
      <c r="B101" s="5"/>
      <c r="C101" s="5"/>
      <c r="D101" s="5"/>
      <c r="E101" s="5"/>
      <c r="F101" s="5"/>
      <c r="G101" s="5"/>
      <c r="H101" s="5"/>
      <c r="I101" s="5"/>
      <c r="J101" s="5"/>
      <c r="K101" s="5"/>
      <c r="M101" s="5"/>
      <c r="N101" s="5"/>
      <c r="O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row>
    <row r="102" spans="1:60" x14ac:dyDescent="0.2">
      <c r="A102" s="5"/>
      <c r="B102" s="5"/>
      <c r="C102" s="5"/>
      <c r="D102" s="5"/>
      <c r="E102" s="5"/>
      <c r="F102" s="5"/>
      <c r="G102" s="5"/>
      <c r="H102" s="5"/>
      <c r="I102" s="5"/>
      <c r="J102" s="5"/>
      <c r="K102" s="5"/>
      <c r="M102" s="5"/>
      <c r="N102" s="5"/>
      <c r="O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row>
    <row r="103" spans="1:60" x14ac:dyDescent="0.2">
      <c r="A103" s="5"/>
      <c r="B103" s="5"/>
      <c r="C103" s="5"/>
      <c r="D103" s="5"/>
      <c r="E103" s="5"/>
      <c r="F103" s="5"/>
      <c r="G103" s="5"/>
      <c r="H103" s="5"/>
      <c r="I103" s="5"/>
      <c r="J103" s="5"/>
      <c r="K103" s="5"/>
      <c r="M103" s="5"/>
      <c r="N103" s="5"/>
      <c r="O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row>
    <row r="104" spans="1:60" x14ac:dyDescent="0.2">
      <c r="A104" s="5"/>
      <c r="B104" s="5"/>
      <c r="C104" s="5"/>
      <c r="D104" s="5"/>
      <c r="E104" s="5"/>
      <c r="F104" s="5"/>
      <c r="G104" s="5"/>
      <c r="H104" s="5"/>
      <c r="I104" s="5"/>
      <c r="J104" s="5"/>
      <c r="K104" s="5"/>
      <c r="M104" s="5"/>
      <c r="N104" s="5"/>
      <c r="O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row>
    <row r="105" spans="1:60" x14ac:dyDescent="0.2">
      <c r="A105" s="5"/>
      <c r="B105" s="5"/>
      <c r="C105" s="5"/>
      <c r="D105" s="5"/>
      <c r="E105" s="5"/>
      <c r="F105" s="5"/>
      <c r="G105" s="5"/>
      <c r="H105" s="5"/>
      <c r="I105" s="5"/>
      <c r="J105" s="5"/>
      <c r="K105" s="5"/>
      <c r="M105" s="5"/>
      <c r="N105" s="5"/>
      <c r="O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row>
    <row r="106" spans="1:60" x14ac:dyDescent="0.2">
      <c r="A106" s="5"/>
      <c r="B106" s="5"/>
      <c r="C106" s="5"/>
      <c r="D106" s="5"/>
      <c r="E106" s="5"/>
      <c r="F106" s="5"/>
      <c r="G106" s="5"/>
      <c r="H106" s="5"/>
      <c r="I106" s="5"/>
      <c r="J106" s="5"/>
      <c r="K106" s="5"/>
      <c r="M106" s="5"/>
      <c r="N106" s="5"/>
      <c r="O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row>
    <row r="107" spans="1:60" x14ac:dyDescent="0.2">
      <c r="A107" s="5"/>
      <c r="B107" s="5"/>
      <c r="C107" s="5"/>
      <c r="D107" s="5"/>
      <c r="E107" s="5"/>
      <c r="F107" s="5"/>
      <c r="G107" s="5"/>
      <c r="H107" s="5"/>
      <c r="I107" s="5"/>
      <c r="J107" s="5"/>
      <c r="K107" s="5"/>
      <c r="N107" s="300"/>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row>
    <row r="108" spans="1:60" x14ac:dyDescent="0.2">
      <c r="A108" s="5"/>
      <c r="B108" s="5"/>
      <c r="C108" s="5"/>
      <c r="D108" s="5"/>
      <c r="E108" s="5"/>
      <c r="F108" s="5"/>
      <c r="G108" s="5"/>
      <c r="H108" s="5"/>
      <c r="I108" s="5"/>
      <c r="J108" s="5"/>
      <c r="K108" s="5"/>
      <c r="M108" s="5"/>
      <c r="N108" s="5"/>
      <c r="O108" s="5"/>
      <c r="P108" s="5"/>
      <c r="Q108" s="5"/>
      <c r="R108" s="5"/>
      <c r="S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row>
    <row r="109" spans="1:60" x14ac:dyDescent="0.2">
      <c r="A109" s="5"/>
      <c r="B109" s="5"/>
      <c r="C109" s="5"/>
      <c r="D109" s="5"/>
      <c r="E109" s="5"/>
      <c r="F109" s="5"/>
      <c r="G109" s="5"/>
      <c r="H109" s="5"/>
      <c r="I109" s="5"/>
      <c r="J109" s="5"/>
      <c r="K109" s="5"/>
      <c r="M109" s="5"/>
      <c r="N109" s="5"/>
      <c r="O109" s="5"/>
      <c r="P109" s="5"/>
      <c r="Q109" s="5"/>
      <c r="R109" s="5"/>
      <c r="S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row>
    <row r="110" spans="1:60" x14ac:dyDescent="0.2">
      <c r="A110" s="5"/>
      <c r="B110" s="5"/>
      <c r="C110" s="5"/>
      <c r="D110" s="5"/>
      <c r="E110" s="5"/>
      <c r="F110" s="5"/>
      <c r="G110" s="5"/>
      <c r="H110" s="5"/>
      <c r="I110" s="5"/>
      <c r="J110" s="5"/>
      <c r="K110" s="5"/>
      <c r="M110" s="5"/>
      <c r="N110" s="5"/>
      <c r="O110" s="5"/>
      <c r="P110" s="5"/>
      <c r="Q110" s="5"/>
      <c r="R110" s="5"/>
      <c r="S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row>
    <row r="111" spans="1:60" x14ac:dyDescent="0.2">
      <c r="A111" s="5"/>
      <c r="B111" s="5"/>
      <c r="C111" s="5"/>
      <c r="D111" s="5"/>
      <c r="E111" s="5"/>
      <c r="F111" s="5"/>
      <c r="G111" s="5"/>
      <c r="H111" s="5"/>
      <c r="I111" s="5"/>
      <c r="J111" s="5"/>
      <c r="K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row>
    <row r="112" spans="1:60" x14ac:dyDescent="0.2">
      <c r="A112" s="5"/>
      <c r="B112" s="5"/>
      <c r="C112" s="5"/>
      <c r="D112" s="5"/>
      <c r="E112" s="5"/>
      <c r="F112" s="5"/>
      <c r="G112" s="5"/>
      <c r="H112" s="5"/>
      <c r="I112" s="5"/>
      <c r="J112" s="5"/>
      <c r="K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row>
    <row r="113" spans="1:60" x14ac:dyDescent="0.2">
      <c r="A113" s="5"/>
      <c r="B113" s="5"/>
      <c r="C113" s="5"/>
      <c r="D113" s="5"/>
      <c r="E113" s="5"/>
      <c r="F113" s="5"/>
      <c r="G113" s="5"/>
      <c r="H113" s="5"/>
      <c r="I113" s="5"/>
      <c r="J113" s="5"/>
      <c r="K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row>
    <row r="114" spans="1:60" x14ac:dyDescent="0.2">
      <c r="A114" s="5"/>
      <c r="B114" s="5"/>
      <c r="C114" s="5"/>
      <c r="D114" s="5"/>
      <c r="E114" s="5"/>
      <c r="F114" s="5"/>
      <c r="G114" s="5"/>
      <c r="H114" s="5"/>
      <c r="I114" s="5"/>
      <c r="J114" s="5"/>
      <c r="K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row>
    <row r="115" spans="1:60" x14ac:dyDescent="0.2">
      <c r="A115" s="5"/>
      <c r="B115" s="5"/>
      <c r="C115" s="5"/>
      <c r="D115" s="5"/>
      <c r="E115" s="5"/>
      <c r="F115" s="5"/>
      <c r="G115" s="5"/>
      <c r="H115" s="5"/>
      <c r="I115" s="5"/>
      <c r="J115" s="5"/>
      <c r="K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row>
    <row r="116" spans="1:60" x14ac:dyDescent="0.2">
      <c r="A116" s="5"/>
      <c r="B116" s="5"/>
      <c r="C116" s="5"/>
      <c r="D116" s="5"/>
      <c r="E116" s="5"/>
      <c r="F116" s="5"/>
      <c r="G116" s="5"/>
      <c r="H116" s="5"/>
      <c r="I116" s="5"/>
      <c r="J116" s="5"/>
      <c r="K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row>
    <row r="117" spans="1:60"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row>
    <row r="118" spans="1:60"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row>
    <row r="119" spans="1:60"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row>
    <row r="120" spans="1:60"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row>
    <row r="121" spans="1:60"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row>
    <row r="122" spans="1:60"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row>
    <row r="123" spans="1:60"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row>
    <row r="124" spans="1:60"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row>
    <row r="125" spans="1:60"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row>
    <row r="126" spans="1:60"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row>
    <row r="127" spans="1:60"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row>
    <row r="128" spans="1:60"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row>
    <row r="129" spans="1:60"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row>
    <row r="130" spans="1:60"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row>
    <row r="131" spans="1:60"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row>
    <row r="132" spans="1:60"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row>
    <row r="133" spans="1:60"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row>
    <row r="134" spans="1:60"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row>
    <row r="135" spans="1:60"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row>
    <row r="136" spans="1:60"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row>
    <row r="137" spans="1:60"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row>
    <row r="138" spans="1:60"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row>
    <row r="139" spans="1:60"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row>
    <row r="140" spans="1:60"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row>
    <row r="141" spans="1:60"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row>
    <row r="142" spans="1:60"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row>
    <row r="143" spans="1:60"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row>
    <row r="144" spans="1:60"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row>
    <row r="145" spans="1:60"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row>
    <row r="146" spans="1:60"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row>
    <row r="147" spans="1:60"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row>
    <row r="148" spans="1:60"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row>
    <row r="149" spans="1:60"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row>
    <row r="150" spans="1:60"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row>
    <row r="151" spans="1:60"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row>
    <row r="152" spans="1:60"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row>
    <row r="153" spans="1:60"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row>
    <row r="154" spans="1:60"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row>
    <row r="155" spans="1:60"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row>
    <row r="156" spans="1:60"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row>
    <row r="157" spans="1:60"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row>
    <row r="158" spans="1:60"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row>
    <row r="159" spans="1:60"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row>
    <row r="160" spans="1:60"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row>
    <row r="161" spans="1:60"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row>
    <row r="162" spans="1:60"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row>
    <row r="163" spans="1:60"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row>
    <row r="164" spans="1:60"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row>
    <row r="165" spans="1:60"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row>
    <row r="166" spans="1:60"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row>
    <row r="167" spans="1:60"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row>
    <row r="168" spans="1:60"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row>
    <row r="169" spans="1:60"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row>
    <row r="170" spans="1:60"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row>
    <row r="171" spans="1:60"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row>
    <row r="172" spans="1:60"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row>
    <row r="173" spans="1:60"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row>
    <row r="174" spans="1:60"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row>
    <row r="175" spans="1:60"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row>
    <row r="176" spans="1:60"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row>
    <row r="177" spans="1:60"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row>
    <row r="178" spans="1:60"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row>
    <row r="179" spans="1:60"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row>
    <row r="180" spans="1:60"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row>
    <row r="181" spans="1:60"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row>
    <row r="182" spans="1:60"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row>
    <row r="183" spans="1:60" x14ac:dyDescent="0.2">
      <c r="A183" s="5"/>
      <c r="B183" s="5"/>
      <c r="C183" s="5"/>
      <c r="D183" s="5"/>
      <c r="E183" s="5"/>
      <c r="F183" s="5"/>
      <c r="G183" s="5"/>
      <c r="H183" s="5"/>
      <c r="I183" s="5"/>
      <c r="J183" s="5"/>
      <c r="K183" s="5"/>
      <c r="L183" s="5"/>
      <c r="M183" s="5"/>
      <c r="N183" s="5"/>
      <c r="O183" s="5"/>
      <c r="P183" s="5"/>
      <c r="Q183" s="5"/>
      <c r="R183" s="5"/>
      <c r="S183" s="5"/>
      <c r="T183" s="5"/>
      <c r="U183" s="5"/>
      <c r="V183" s="5"/>
      <c r="X183" s="5"/>
    </row>
    <row r="184" spans="1:60" x14ac:dyDescent="0.2">
      <c r="A184" s="5"/>
      <c r="B184" s="5"/>
      <c r="C184" s="5"/>
      <c r="D184" s="5"/>
      <c r="E184" s="5"/>
      <c r="F184" s="5"/>
      <c r="G184" s="5"/>
      <c r="H184" s="5"/>
      <c r="I184" s="5"/>
      <c r="J184" s="5"/>
      <c r="K184" s="5"/>
      <c r="L184" s="5"/>
      <c r="M184" s="5"/>
      <c r="N184" s="5"/>
      <c r="O184" s="5"/>
      <c r="P184" s="5"/>
      <c r="Q184" s="5"/>
      <c r="R184" s="5"/>
      <c r="S184" s="5"/>
      <c r="T184" s="5"/>
      <c r="U184" s="5"/>
      <c r="V184" s="5"/>
      <c r="X184" s="5"/>
    </row>
    <row r="185" spans="1:60" x14ac:dyDescent="0.2">
      <c r="A185" s="5"/>
      <c r="B185" s="5"/>
      <c r="C185" s="5"/>
      <c r="D185" s="5"/>
      <c r="E185" s="5"/>
      <c r="F185" s="5"/>
      <c r="G185" s="5"/>
      <c r="H185" s="5"/>
      <c r="I185" s="5"/>
      <c r="J185" s="5"/>
      <c r="K185" s="5"/>
      <c r="L185" s="5"/>
      <c r="M185" s="5"/>
      <c r="N185" s="5"/>
      <c r="O185" s="5"/>
      <c r="P185" s="5"/>
      <c r="Q185" s="5"/>
      <c r="R185" s="5"/>
      <c r="S185" s="5"/>
      <c r="T185" s="5"/>
      <c r="U185" s="5"/>
      <c r="V185" s="5"/>
      <c r="X185" s="5"/>
    </row>
    <row r="186" spans="1:60" x14ac:dyDescent="0.2">
      <c r="A186" s="5"/>
      <c r="B186" s="5"/>
      <c r="C186" s="5"/>
      <c r="D186" s="5"/>
      <c r="E186" s="5"/>
      <c r="F186" s="5"/>
      <c r="G186" s="5"/>
      <c r="H186" s="5"/>
      <c r="I186" s="5"/>
      <c r="J186" s="5"/>
      <c r="K186" s="5"/>
      <c r="L186" s="5"/>
      <c r="M186" s="5"/>
      <c r="N186" s="5"/>
      <c r="O186" s="5"/>
      <c r="P186" s="5"/>
      <c r="Q186" s="5"/>
      <c r="R186" s="5"/>
      <c r="S186" s="5"/>
      <c r="T186" s="5"/>
      <c r="U186" s="5"/>
      <c r="V186" s="5"/>
      <c r="X186" s="5"/>
    </row>
    <row r="187" spans="1:60" x14ac:dyDescent="0.2">
      <c r="A187" s="5"/>
      <c r="B187" s="5"/>
      <c r="C187" s="5"/>
      <c r="D187" s="5"/>
      <c r="E187" s="5"/>
      <c r="F187" s="5"/>
      <c r="G187" s="5"/>
      <c r="H187" s="5"/>
      <c r="I187" s="5"/>
      <c r="J187" s="5"/>
      <c r="K187" s="5"/>
      <c r="L187" s="5"/>
      <c r="M187" s="5"/>
      <c r="N187" s="5"/>
      <c r="O187" s="5"/>
      <c r="P187" s="5"/>
      <c r="Q187" s="5"/>
      <c r="R187" s="5"/>
      <c r="S187" s="5"/>
      <c r="T187" s="5"/>
      <c r="U187" s="5"/>
      <c r="V187" s="5"/>
      <c r="X187" s="5"/>
    </row>
    <row r="188" spans="1:60" x14ac:dyDescent="0.2">
      <c r="A188" s="5"/>
      <c r="B188" s="5"/>
      <c r="C188" s="5"/>
      <c r="D188" s="5"/>
      <c r="E188" s="5"/>
      <c r="F188" s="5"/>
      <c r="G188" s="5"/>
      <c r="H188" s="5"/>
      <c r="I188" s="5"/>
      <c r="J188" s="5"/>
      <c r="K188" s="5"/>
      <c r="L188" s="5"/>
      <c r="M188" s="5"/>
      <c r="N188" s="5"/>
      <c r="O188" s="5"/>
      <c r="P188" s="5"/>
      <c r="Q188" s="5"/>
      <c r="R188" s="5"/>
      <c r="S188" s="5"/>
      <c r="T188" s="5"/>
      <c r="U188" s="5"/>
      <c r="V188" s="5"/>
      <c r="X188" s="5"/>
    </row>
    <row r="189" spans="1:60" x14ac:dyDescent="0.2">
      <c r="A189" s="5"/>
      <c r="B189" s="5"/>
      <c r="C189" s="5"/>
      <c r="D189" s="5"/>
      <c r="E189" s="5"/>
      <c r="F189" s="5"/>
      <c r="G189" s="5"/>
      <c r="H189" s="5"/>
      <c r="I189" s="5"/>
      <c r="J189" s="5"/>
      <c r="K189" s="5"/>
      <c r="L189" s="5"/>
      <c r="M189" s="5"/>
      <c r="N189" s="5"/>
      <c r="O189" s="5"/>
      <c r="P189" s="5"/>
      <c r="Q189" s="5"/>
      <c r="R189" s="5"/>
      <c r="S189" s="5"/>
      <c r="T189" s="5"/>
      <c r="U189" s="5"/>
      <c r="V189" s="5"/>
      <c r="X189" s="5"/>
    </row>
    <row r="190" spans="1:60" x14ac:dyDescent="0.2">
      <c r="A190" s="5"/>
      <c r="B190" s="5"/>
      <c r="C190" s="5"/>
      <c r="D190" s="5"/>
      <c r="E190" s="5"/>
      <c r="F190" s="5"/>
      <c r="G190" s="5"/>
      <c r="H190" s="5"/>
      <c r="I190" s="5"/>
      <c r="J190" s="5"/>
      <c r="K190" s="5"/>
      <c r="L190" s="5"/>
      <c r="M190" s="5"/>
      <c r="N190" s="5"/>
      <c r="O190" s="5"/>
      <c r="P190" s="5"/>
      <c r="Q190" s="5"/>
      <c r="R190" s="5"/>
      <c r="S190" s="5"/>
      <c r="T190" s="5"/>
      <c r="U190" s="5"/>
      <c r="X190" s="5"/>
    </row>
    <row r="191" spans="1:60" x14ac:dyDescent="0.2">
      <c r="A191" s="5"/>
      <c r="B191" s="5"/>
      <c r="C191" s="5"/>
      <c r="D191" s="5"/>
      <c r="E191" s="5"/>
      <c r="F191" s="5"/>
      <c r="G191" s="5"/>
      <c r="H191" s="5"/>
      <c r="I191" s="5"/>
      <c r="J191" s="5"/>
      <c r="K191" s="5"/>
      <c r="L191" s="5"/>
      <c r="M191" s="5"/>
      <c r="N191" s="5"/>
      <c r="O191" s="5"/>
      <c r="P191" s="5"/>
      <c r="Q191" s="5"/>
      <c r="R191" s="5"/>
      <c r="S191" s="5"/>
      <c r="T191" s="5"/>
      <c r="U191" s="5"/>
    </row>
    <row r="192" spans="1:60" x14ac:dyDescent="0.2">
      <c r="A192" s="5"/>
      <c r="B192" s="5"/>
      <c r="C192" s="5"/>
      <c r="D192" s="5"/>
      <c r="E192" s="5"/>
      <c r="F192" s="5"/>
      <c r="G192" s="5"/>
      <c r="H192" s="5"/>
      <c r="I192" s="5"/>
      <c r="J192" s="5"/>
      <c r="K192" s="5"/>
      <c r="L192" s="5"/>
      <c r="M192" s="5"/>
      <c r="N192" s="5"/>
      <c r="O192" s="5"/>
      <c r="P192" s="5"/>
      <c r="Q192" s="5"/>
      <c r="R192" s="5"/>
      <c r="S192" s="5"/>
      <c r="T192" s="5"/>
      <c r="U192" s="5"/>
    </row>
    <row r="193" spans="1:21" x14ac:dyDescent="0.2">
      <c r="A193" s="5"/>
      <c r="B193" s="5"/>
      <c r="C193" s="5"/>
      <c r="D193" s="5"/>
      <c r="E193" s="5"/>
      <c r="F193" s="5"/>
      <c r="G193" s="5"/>
      <c r="H193" s="5"/>
      <c r="I193" s="5"/>
      <c r="J193" s="5"/>
      <c r="K193" s="5"/>
      <c r="L193" s="5"/>
      <c r="M193" s="5"/>
      <c r="N193" s="5"/>
      <c r="O193" s="5"/>
      <c r="P193" s="5"/>
      <c r="Q193" s="5"/>
      <c r="R193" s="5"/>
      <c r="S193" s="5"/>
      <c r="T193" s="5"/>
      <c r="U193" s="5"/>
    </row>
    <row r="194" spans="1:21" x14ac:dyDescent="0.2">
      <c r="A194" s="5"/>
      <c r="B194" s="5"/>
      <c r="C194" s="5"/>
      <c r="D194" s="5"/>
      <c r="E194" s="5"/>
      <c r="F194" s="5"/>
      <c r="G194" s="5"/>
      <c r="H194" s="5"/>
      <c r="I194" s="5"/>
      <c r="J194" s="5"/>
      <c r="K194" s="5"/>
      <c r="L194" s="5"/>
      <c r="M194" s="5"/>
      <c r="N194" s="5"/>
      <c r="O194" s="5"/>
      <c r="P194" s="5"/>
      <c r="Q194" s="5"/>
      <c r="R194" s="5"/>
      <c r="S194" s="5"/>
      <c r="T194" s="5"/>
      <c r="U194" s="5"/>
    </row>
    <row r="195" spans="1:21" x14ac:dyDescent="0.2">
      <c r="L195" s="5"/>
      <c r="M195" s="5"/>
      <c r="N195" s="5"/>
      <c r="O195" s="5"/>
      <c r="P195" s="5"/>
      <c r="Q195" s="5"/>
      <c r="R195" s="5"/>
      <c r="S195" s="5"/>
      <c r="T195" s="5"/>
      <c r="U195" s="5"/>
    </row>
    <row r="196" spans="1:21" x14ac:dyDescent="0.2">
      <c r="L196" s="5"/>
      <c r="M196" s="5"/>
      <c r="N196" s="5"/>
      <c r="O196" s="5"/>
      <c r="P196" s="5"/>
      <c r="Q196" s="5"/>
      <c r="R196" s="5"/>
      <c r="S196" s="5"/>
      <c r="T196" s="5"/>
      <c r="U196" s="5"/>
    </row>
    <row r="197" spans="1:21" x14ac:dyDescent="0.2">
      <c r="L197" s="5"/>
      <c r="M197" s="5"/>
      <c r="N197" s="5"/>
      <c r="O197" s="5"/>
      <c r="P197" s="5"/>
      <c r="Q197" s="5"/>
      <c r="R197" s="5"/>
      <c r="S197" s="5"/>
      <c r="T197" s="5"/>
      <c r="U197" s="5"/>
    </row>
    <row r="198" spans="1:21" x14ac:dyDescent="0.2">
      <c r="L198" s="5"/>
      <c r="M198" s="5"/>
      <c r="N198" s="5"/>
      <c r="O198" s="5"/>
      <c r="P198" s="5"/>
      <c r="Q198" s="5"/>
      <c r="R198" s="5"/>
      <c r="S198" s="5"/>
      <c r="T198" s="5"/>
      <c r="U198" s="5"/>
    </row>
    <row r="199" spans="1:21" x14ac:dyDescent="0.2">
      <c r="L199" s="5"/>
      <c r="M199" s="5"/>
      <c r="N199" s="5"/>
      <c r="O199" s="5"/>
      <c r="P199" s="5"/>
      <c r="Q199" s="5"/>
      <c r="R199" s="5"/>
      <c r="S199" s="5"/>
      <c r="T199" s="5"/>
      <c r="U199" s="5"/>
    </row>
    <row r="200" spans="1:21" x14ac:dyDescent="0.2">
      <c r="L200" s="5"/>
      <c r="M200" s="5"/>
      <c r="N200" s="5"/>
      <c r="O200" s="5"/>
      <c r="P200" s="5"/>
      <c r="Q200" s="5"/>
      <c r="R200" s="5"/>
      <c r="S200" s="5"/>
      <c r="T200" s="5"/>
      <c r="U200" s="5"/>
    </row>
    <row r="201" spans="1:21" x14ac:dyDescent="0.2">
      <c r="L201" s="5"/>
      <c r="M201" s="5"/>
      <c r="N201" s="5"/>
      <c r="O201" s="5"/>
      <c r="P201" s="5"/>
      <c r="Q201" s="5"/>
      <c r="R201" s="5"/>
      <c r="S201" s="5"/>
      <c r="T201" s="5"/>
      <c r="U201" s="5"/>
    </row>
    <row r="202" spans="1:21" x14ac:dyDescent="0.2">
      <c r="L202" s="5"/>
      <c r="M202" s="5"/>
      <c r="N202" s="5"/>
      <c r="O202" s="5"/>
      <c r="P202" s="5"/>
      <c r="Q202" s="5"/>
      <c r="R202" s="5"/>
      <c r="S202" s="5"/>
      <c r="T202" s="5"/>
      <c r="U202" s="5"/>
    </row>
    <row r="203" spans="1:21" x14ac:dyDescent="0.2">
      <c r="L203" s="5"/>
      <c r="M203" s="5"/>
      <c r="N203" s="5"/>
      <c r="O203" s="5"/>
      <c r="P203" s="5"/>
      <c r="Q203" s="5"/>
      <c r="R203" s="5"/>
      <c r="S203" s="5"/>
      <c r="T203" s="5"/>
      <c r="U203" s="5"/>
    </row>
    <row r="204" spans="1:21" x14ac:dyDescent="0.2">
      <c r="L204" s="5"/>
      <c r="M204" s="5"/>
      <c r="N204" s="5"/>
      <c r="O204" s="5"/>
      <c r="P204" s="5"/>
      <c r="Q204" s="5"/>
      <c r="R204" s="5"/>
      <c r="S204" s="5"/>
      <c r="T204" s="5"/>
      <c r="U204" s="5"/>
    </row>
    <row r="205" spans="1:21" x14ac:dyDescent="0.2">
      <c r="L205" s="5"/>
      <c r="M205" s="5"/>
      <c r="N205" s="5"/>
      <c r="O205" s="5"/>
      <c r="P205" s="5"/>
      <c r="Q205" s="5"/>
      <c r="R205" s="5"/>
      <c r="S205" s="5"/>
      <c r="T205" s="5"/>
      <c r="U205" s="5"/>
    </row>
    <row r="206" spans="1:21" x14ac:dyDescent="0.2">
      <c r="L206" s="5"/>
      <c r="M206" s="5"/>
      <c r="N206" s="5"/>
      <c r="O206" s="5"/>
      <c r="P206" s="5"/>
      <c r="Q206" s="5"/>
      <c r="R206" s="5"/>
      <c r="S206" s="5"/>
      <c r="T206" s="5"/>
      <c r="U206" s="5"/>
    </row>
    <row r="207" spans="1:21" x14ac:dyDescent="0.2">
      <c r="L207" s="5"/>
      <c r="M207" s="5"/>
      <c r="N207" s="5"/>
      <c r="O207" s="5"/>
      <c r="P207" s="5"/>
      <c r="Q207" s="5"/>
      <c r="R207" s="5"/>
      <c r="S207" s="5"/>
      <c r="T207" s="5"/>
      <c r="U207" s="5"/>
    </row>
    <row r="208" spans="1:21" x14ac:dyDescent="0.2">
      <c r="L208" s="5"/>
      <c r="M208" s="5"/>
      <c r="N208" s="5"/>
      <c r="O208" s="5"/>
      <c r="P208" s="5"/>
      <c r="Q208" s="5"/>
      <c r="R208" s="5"/>
      <c r="S208" s="5"/>
      <c r="T208" s="5"/>
      <c r="U208" s="5"/>
    </row>
    <row r="209" spans="12:21" x14ac:dyDescent="0.2">
      <c r="L209" s="5"/>
      <c r="M209" s="5"/>
      <c r="N209" s="5"/>
      <c r="O209" s="5"/>
      <c r="P209" s="5"/>
      <c r="Q209" s="5"/>
      <c r="R209" s="5"/>
      <c r="S209" s="5"/>
      <c r="T209" s="5"/>
      <c r="U209" s="5"/>
    </row>
    <row r="210" spans="12:21" x14ac:dyDescent="0.2">
      <c r="L210" s="5"/>
      <c r="T210" s="5"/>
      <c r="U210" s="5"/>
    </row>
    <row r="211" spans="12:21" x14ac:dyDescent="0.2">
      <c r="L211" s="5"/>
      <c r="T211" s="5"/>
      <c r="U211" s="5"/>
    </row>
    <row r="212" spans="12:21" x14ac:dyDescent="0.2">
      <c r="L212" s="5"/>
      <c r="T212" s="5"/>
      <c r="U212" s="5"/>
    </row>
    <row r="213" spans="12:21" x14ac:dyDescent="0.2">
      <c r="L213" s="5"/>
    </row>
    <row r="214" spans="12:21" x14ac:dyDescent="0.2">
      <c r="L214" s="5"/>
    </row>
    <row r="215" spans="12:21" x14ac:dyDescent="0.2">
      <c r="L215" s="5"/>
    </row>
    <row r="216" spans="12:21" x14ac:dyDescent="0.2">
      <c r="L216" s="5"/>
    </row>
    <row r="217" spans="12:21" x14ac:dyDescent="0.2">
      <c r="L217" s="5"/>
    </row>
    <row r="218" spans="12:21" x14ac:dyDescent="0.2">
      <c r="L218" s="5"/>
    </row>
  </sheetData>
  <mergeCells count="18">
    <mergeCell ref="B3:J4"/>
    <mergeCell ref="M23:M24"/>
    <mergeCell ref="M3:S4"/>
    <mergeCell ref="N23:R23"/>
    <mergeCell ref="M31:M32"/>
    <mergeCell ref="N31:R31"/>
    <mergeCell ref="M12:M13"/>
    <mergeCell ref="N12:R12"/>
    <mergeCell ref="M20:S21"/>
    <mergeCell ref="M57:S64"/>
    <mergeCell ref="C18:C19"/>
    <mergeCell ref="M41:S42"/>
    <mergeCell ref="C6:C7"/>
    <mergeCell ref="D6:D7"/>
    <mergeCell ref="F6:F7"/>
    <mergeCell ref="G6:G7"/>
    <mergeCell ref="I6:I7"/>
    <mergeCell ref="J6:J7"/>
  </mergeCells>
  <pageMargins left="0.7" right="0.7" top="0.75" bottom="0.75" header="0.3" footer="0.3"/>
  <pageSetup orientation="portrait" horizontalDpi="0"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68AF-7F04-BD49-B727-DB1679DCDC05}">
  <dimension ref="A1:BN202"/>
  <sheetViews>
    <sheetView zoomScaleNormal="100" workbookViewId="0"/>
  </sheetViews>
  <sheetFormatPr baseColWidth="10" defaultRowHeight="16" outlineLevelCol="1" x14ac:dyDescent="0.2"/>
  <cols>
    <col min="1" max="1" width="4.83203125" style="201" customWidth="1"/>
    <col min="2" max="11" width="10.83203125" style="201" customWidth="1"/>
    <col min="12" max="12" width="10.83203125" style="201"/>
    <col min="13" max="13" width="10.83203125" style="201" hidden="1" customWidth="1" outlineLevel="1"/>
    <col min="14" max="14" width="13.6640625" style="201" hidden="1" customWidth="1" outlineLevel="1"/>
    <col min="15" max="15" width="10.83203125" style="201" hidden="1" customWidth="1" outlineLevel="1"/>
    <col min="16" max="16" width="11.5" style="201" hidden="1" customWidth="1" outlineLevel="1"/>
    <col min="17" max="19" width="10.83203125" style="201" hidden="1" customWidth="1" outlineLevel="1"/>
    <col min="20" max="20" width="10.83203125" style="201" customWidth="1" collapsed="1"/>
    <col min="21" max="16384" width="10.83203125" style="201"/>
  </cols>
  <sheetData>
    <row r="1" spans="1:19" ht="19" x14ac:dyDescent="0.25">
      <c r="A1" s="363" t="s">
        <v>486</v>
      </c>
      <c r="B1" s="327"/>
      <c r="C1" s="327"/>
      <c r="D1" s="327"/>
      <c r="E1" s="327"/>
      <c r="F1" s="327"/>
      <c r="G1" s="327"/>
      <c r="H1" s="327"/>
      <c r="I1" s="327"/>
      <c r="J1" s="327"/>
      <c r="K1" s="328"/>
      <c r="L1" s="3" t="s">
        <v>390</v>
      </c>
    </row>
    <row r="2" spans="1:19" x14ac:dyDescent="0.2">
      <c r="A2" s="202"/>
      <c r="B2" s="199"/>
      <c r="C2" s="199"/>
      <c r="D2" s="199"/>
      <c r="E2" s="199"/>
      <c r="F2" s="199"/>
      <c r="G2" s="199"/>
      <c r="H2" s="199"/>
      <c r="I2" s="199"/>
      <c r="J2" s="199"/>
      <c r="K2" s="200"/>
      <c r="M2" s="4" t="s">
        <v>3</v>
      </c>
      <c r="O2" s="300"/>
    </row>
    <row r="3" spans="1:19" ht="16" customHeight="1" x14ac:dyDescent="0.2">
      <c r="A3" s="202"/>
      <c r="B3" s="553" t="s">
        <v>492</v>
      </c>
      <c r="C3" s="553"/>
      <c r="D3" s="553"/>
      <c r="E3" s="553"/>
      <c r="F3" s="553"/>
      <c r="G3" s="553"/>
      <c r="H3" s="553"/>
      <c r="I3" s="553"/>
      <c r="J3" s="439"/>
      <c r="K3" s="440"/>
      <c r="L3" s="441"/>
      <c r="M3" s="552" t="s">
        <v>557</v>
      </c>
      <c r="N3" s="552"/>
      <c r="O3" s="552"/>
      <c r="P3" s="552"/>
      <c r="Q3" s="552"/>
      <c r="R3" s="552"/>
      <c r="S3" s="552"/>
    </row>
    <row r="4" spans="1:19" x14ac:dyDescent="0.2">
      <c r="A4" s="202"/>
      <c r="B4" s="553"/>
      <c r="C4" s="553"/>
      <c r="D4" s="553"/>
      <c r="E4" s="553"/>
      <c r="F4" s="553"/>
      <c r="G4" s="553"/>
      <c r="H4" s="553"/>
      <c r="I4" s="553"/>
      <c r="J4" s="439"/>
      <c r="K4" s="440"/>
      <c r="L4" s="441"/>
      <c r="M4" s="552"/>
      <c r="N4" s="552"/>
      <c r="O4" s="552"/>
      <c r="P4" s="552"/>
      <c r="Q4" s="552"/>
      <c r="R4" s="552"/>
      <c r="S4" s="552"/>
    </row>
    <row r="5" spans="1:19" x14ac:dyDescent="0.2">
      <c r="A5" s="202"/>
      <c r="B5" s="553"/>
      <c r="C5" s="553"/>
      <c r="D5" s="553"/>
      <c r="E5" s="553"/>
      <c r="F5" s="553"/>
      <c r="G5" s="553"/>
      <c r="H5" s="553"/>
      <c r="I5" s="553"/>
      <c r="J5" s="439"/>
      <c r="K5" s="440"/>
      <c r="L5" s="441"/>
      <c r="M5" s="552"/>
      <c r="N5" s="552"/>
      <c r="O5" s="552"/>
      <c r="P5" s="552"/>
      <c r="Q5" s="552"/>
      <c r="R5" s="552"/>
      <c r="S5" s="552"/>
    </row>
    <row r="6" spans="1:19" ht="16" customHeight="1" x14ac:dyDescent="0.2">
      <c r="A6" s="202"/>
      <c r="B6" s="553"/>
      <c r="C6" s="553"/>
      <c r="D6" s="553"/>
      <c r="E6" s="553"/>
      <c r="F6" s="553"/>
      <c r="G6" s="553"/>
      <c r="H6" s="553"/>
      <c r="I6" s="553"/>
      <c r="J6" s="439"/>
      <c r="K6" s="440"/>
      <c r="L6" s="441"/>
      <c r="M6" s="441"/>
      <c r="N6" s="441"/>
      <c r="O6" s="441"/>
      <c r="P6" s="441"/>
      <c r="Q6" s="441"/>
      <c r="R6" s="441"/>
      <c r="S6" s="441"/>
    </row>
    <row r="7" spans="1:19" x14ac:dyDescent="0.2">
      <c r="A7" s="202"/>
      <c r="B7" s="439"/>
      <c r="C7" s="442"/>
      <c r="D7" s="443"/>
      <c r="E7" s="443"/>
      <c r="F7" s="443"/>
      <c r="G7" s="443"/>
      <c r="H7" s="439"/>
      <c r="I7" s="439"/>
      <c r="J7" s="439"/>
      <c r="K7" s="440"/>
      <c r="L7" s="441"/>
      <c r="M7" s="441"/>
      <c r="N7" s="441"/>
      <c r="O7" s="441"/>
      <c r="P7" s="441"/>
      <c r="Q7" s="441"/>
      <c r="R7" s="441"/>
      <c r="S7" s="441"/>
    </row>
    <row r="8" spans="1:19" ht="16" customHeight="1" x14ac:dyDescent="0.2">
      <c r="A8" s="202"/>
      <c r="B8" s="439"/>
      <c r="C8" s="444"/>
      <c r="D8" s="543" t="s">
        <v>485</v>
      </c>
      <c r="E8" s="557" t="s">
        <v>483</v>
      </c>
      <c r="F8" s="554" t="s">
        <v>484</v>
      </c>
      <c r="G8" s="439"/>
      <c r="H8" s="439"/>
      <c r="I8" s="439"/>
      <c r="J8" s="439"/>
      <c r="K8" s="440"/>
      <c r="L8" s="441"/>
      <c r="M8" s="441"/>
      <c r="N8" s="441"/>
      <c r="O8" s="441"/>
      <c r="P8" s="441"/>
      <c r="Q8" s="441"/>
      <c r="R8" s="441"/>
      <c r="S8" s="441"/>
    </row>
    <row r="9" spans="1:19" x14ac:dyDescent="0.2">
      <c r="A9" s="202"/>
      <c r="B9" s="439"/>
      <c r="C9" s="444"/>
      <c r="D9" s="544"/>
      <c r="E9" s="558"/>
      <c r="F9" s="555"/>
      <c r="G9" s="439"/>
      <c r="H9" s="439"/>
      <c r="I9" s="439"/>
      <c r="J9" s="439"/>
      <c r="K9" s="440"/>
      <c r="L9" s="441"/>
      <c r="M9" s="441"/>
      <c r="N9" s="441"/>
      <c r="O9" s="441"/>
      <c r="P9" s="441"/>
      <c r="Q9" s="441"/>
      <c r="R9" s="441"/>
      <c r="S9" s="441"/>
    </row>
    <row r="10" spans="1:19" x14ac:dyDescent="0.2">
      <c r="A10" s="202"/>
      <c r="B10" s="439"/>
      <c r="C10" s="444"/>
      <c r="D10" s="545"/>
      <c r="E10" s="559"/>
      <c r="F10" s="556"/>
      <c r="G10" s="439"/>
      <c r="H10" s="439"/>
      <c r="I10" s="439"/>
      <c r="J10" s="439"/>
      <c r="K10" s="440"/>
      <c r="L10" s="441"/>
      <c r="M10" s="441" t="s">
        <v>490</v>
      </c>
      <c r="N10" s="441"/>
      <c r="O10" s="445">
        <f>D18-D17</f>
        <v>6.0000000000000005E-2</v>
      </c>
      <c r="P10" s="441"/>
      <c r="Q10" s="441"/>
      <c r="R10" s="441"/>
      <c r="S10" s="441"/>
    </row>
    <row r="11" spans="1:19" x14ac:dyDescent="0.2">
      <c r="A11" s="202"/>
      <c r="B11" s="439"/>
      <c r="C11" s="444"/>
      <c r="D11" s="446">
        <v>0</v>
      </c>
      <c r="E11" s="447">
        <v>41800</v>
      </c>
      <c r="F11" s="448">
        <v>49140</v>
      </c>
      <c r="G11" s="439"/>
      <c r="H11" s="439"/>
      <c r="I11" s="439"/>
      <c r="J11" s="439"/>
      <c r="K11" s="440"/>
      <c r="L11" s="441"/>
      <c r="M11" s="441"/>
      <c r="N11" s="441"/>
      <c r="O11" s="441"/>
      <c r="P11" s="441"/>
      <c r="Q11" s="441"/>
      <c r="R11" s="441"/>
      <c r="S11" s="441"/>
    </row>
    <row r="12" spans="1:19" x14ac:dyDescent="0.2">
      <c r="A12" s="202"/>
      <c r="B12" s="439"/>
      <c r="C12" s="444"/>
      <c r="D12" s="449">
        <v>1</v>
      </c>
      <c r="E12" s="450">
        <v>42050</v>
      </c>
      <c r="F12" s="451">
        <v>46500</v>
      </c>
      <c r="G12" s="439"/>
      <c r="H12" s="439"/>
      <c r="I12" s="439"/>
      <c r="J12" s="439"/>
      <c r="K12" s="440"/>
      <c r="L12" s="441"/>
      <c r="M12" s="441"/>
      <c r="N12" s="441"/>
      <c r="O12" s="441"/>
      <c r="P12" s="441"/>
      <c r="Q12" s="441"/>
      <c r="R12" s="441"/>
      <c r="S12" s="441"/>
    </row>
    <row r="13" spans="1:19" x14ac:dyDescent="0.2">
      <c r="A13" s="202"/>
      <c r="B13" s="439"/>
      <c r="C13" s="444"/>
      <c r="D13" s="449">
        <v>2</v>
      </c>
      <c r="E13" s="450">
        <v>42180</v>
      </c>
      <c r="F13" s="451">
        <v>44610</v>
      </c>
      <c r="G13" s="439"/>
      <c r="H13" s="439"/>
      <c r="I13" s="439"/>
      <c r="J13" s="439"/>
      <c r="K13" s="440"/>
      <c r="L13" s="441"/>
      <c r="M13" s="550" t="s">
        <v>487</v>
      </c>
      <c r="N13" s="548" t="s">
        <v>488</v>
      </c>
      <c r="O13" s="546" t="s">
        <v>491</v>
      </c>
      <c r="P13" s="441"/>
      <c r="Q13" s="441"/>
      <c r="R13" s="441"/>
      <c r="S13" s="441"/>
    </row>
    <row r="14" spans="1:19" ht="16" customHeight="1" x14ac:dyDescent="0.2">
      <c r="A14" s="202"/>
      <c r="B14" s="439"/>
      <c r="C14" s="444"/>
      <c r="D14" s="449">
        <v>3</v>
      </c>
      <c r="E14" s="450">
        <v>42240</v>
      </c>
      <c r="F14" s="451">
        <v>43300</v>
      </c>
      <c r="G14" s="439"/>
      <c r="H14" s="439"/>
      <c r="I14" s="439"/>
      <c r="J14" s="439"/>
      <c r="K14" s="440"/>
      <c r="L14" s="441"/>
      <c r="M14" s="551"/>
      <c r="N14" s="549"/>
      <c r="O14" s="547"/>
      <c r="P14" s="441"/>
      <c r="Q14" s="441"/>
      <c r="R14" s="441"/>
      <c r="S14" s="441"/>
    </row>
    <row r="15" spans="1:19" ht="16" customHeight="1" x14ac:dyDescent="0.2">
      <c r="A15" s="202"/>
      <c r="B15" s="439"/>
      <c r="C15" s="444"/>
      <c r="D15" s="452">
        <v>4</v>
      </c>
      <c r="E15" s="453">
        <v>42270</v>
      </c>
      <c r="F15" s="454">
        <v>42270</v>
      </c>
      <c r="G15" s="439"/>
      <c r="H15" s="439"/>
      <c r="I15" s="439"/>
      <c r="J15" s="439"/>
      <c r="K15" s="440"/>
      <c r="L15" s="441"/>
      <c r="M15" s="455">
        <v>0</v>
      </c>
      <c r="N15" s="456">
        <f>F11-E11</f>
        <v>7340</v>
      </c>
      <c r="O15" s="457">
        <f>$O$10*(N15/(1+$D$18)^(M15+1))</f>
        <v>400.36363636363637</v>
      </c>
      <c r="P15" s="441"/>
      <c r="Q15" s="441"/>
      <c r="R15" s="441"/>
      <c r="S15" s="441"/>
    </row>
    <row r="16" spans="1:19" x14ac:dyDescent="0.2">
      <c r="A16" s="202"/>
      <c r="B16" s="439"/>
      <c r="C16" s="444"/>
      <c r="D16" s="439"/>
      <c r="E16" s="439"/>
      <c r="F16" s="439"/>
      <c r="G16" s="439"/>
      <c r="H16" s="439"/>
      <c r="I16" s="439"/>
      <c r="J16" s="439"/>
      <c r="K16" s="440"/>
      <c r="L16" s="441"/>
      <c r="M16" s="455">
        <v>1</v>
      </c>
      <c r="N16" s="456">
        <f t="shared" ref="N16:N19" si="0">F12-E12</f>
        <v>4450</v>
      </c>
      <c r="O16" s="457">
        <f>$O$10*(N16/(1+$D$18)^(M16+1))</f>
        <v>220.66115702479337</v>
      </c>
      <c r="P16" s="441"/>
      <c r="Q16" s="441"/>
      <c r="R16" s="441"/>
      <c r="S16" s="441"/>
    </row>
    <row r="17" spans="1:19" x14ac:dyDescent="0.2">
      <c r="A17" s="202"/>
      <c r="B17" s="439" t="s">
        <v>465</v>
      </c>
      <c r="C17" s="444"/>
      <c r="D17" s="458">
        <v>0.04</v>
      </c>
      <c r="E17" s="459"/>
      <c r="F17" s="459"/>
      <c r="G17" s="459"/>
      <c r="H17" s="459"/>
      <c r="I17" s="459"/>
      <c r="J17" s="439"/>
      <c r="K17" s="440"/>
      <c r="L17" s="441"/>
      <c r="M17" s="455">
        <v>2</v>
      </c>
      <c r="N17" s="456">
        <f t="shared" si="0"/>
        <v>2430</v>
      </c>
      <c r="O17" s="457">
        <f>$O$10*(N17/(1+$D$18)^(M17+1))</f>
        <v>109.54169797145001</v>
      </c>
      <c r="P17" s="441"/>
      <c r="Q17" s="441"/>
      <c r="R17" s="441"/>
      <c r="S17" s="441"/>
    </row>
    <row r="18" spans="1:19" x14ac:dyDescent="0.2">
      <c r="A18" s="202"/>
      <c r="B18" s="439" t="s">
        <v>489</v>
      </c>
      <c r="C18" s="444"/>
      <c r="D18" s="458">
        <v>0.1</v>
      </c>
      <c r="E18" s="460"/>
      <c r="F18" s="460"/>
      <c r="G18" s="439"/>
      <c r="H18" s="460"/>
      <c r="I18" s="439"/>
      <c r="J18" s="439"/>
      <c r="K18" s="440"/>
      <c r="L18" s="441"/>
      <c r="M18" s="455">
        <v>3</v>
      </c>
      <c r="N18" s="456">
        <f t="shared" si="0"/>
        <v>1060</v>
      </c>
      <c r="O18" s="457">
        <f>$O$10*(N18/(1+$D$18)^(M18+1))</f>
        <v>43.439655761218489</v>
      </c>
      <c r="P18" s="441"/>
      <c r="Q18" s="441"/>
      <c r="R18" s="441"/>
      <c r="S18" s="441"/>
    </row>
    <row r="19" spans="1:19" x14ac:dyDescent="0.2">
      <c r="A19" s="202"/>
      <c r="B19" s="439" t="s">
        <v>373</v>
      </c>
      <c r="C19" s="458"/>
      <c r="D19" s="439"/>
      <c r="E19" s="439"/>
      <c r="F19" s="439"/>
      <c r="G19" s="439"/>
      <c r="H19" s="439"/>
      <c r="I19" s="439"/>
      <c r="J19" s="439"/>
      <c r="K19" s="440"/>
      <c r="L19" s="441"/>
      <c r="M19" s="461">
        <v>4</v>
      </c>
      <c r="N19" s="462">
        <f t="shared" si="0"/>
        <v>0</v>
      </c>
      <c r="O19" s="463">
        <f>$O$10*(N19/(1+$D$18)^(M19+1))</f>
        <v>0</v>
      </c>
      <c r="P19" s="441"/>
      <c r="Q19" s="441"/>
      <c r="R19" s="441"/>
      <c r="S19" s="441"/>
    </row>
    <row r="20" spans="1:19" x14ac:dyDescent="0.2">
      <c r="A20" s="202"/>
      <c r="B20" s="439"/>
      <c r="C20" s="439"/>
      <c r="D20" s="439"/>
      <c r="E20" s="439"/>
      <c r="F20" s="439"/>
      <c r="G20" s="439"/>
      <c r="H20" s="439"/>
      <c r="I20" s="439"/>
      <c r="J20" s="439"/>
      <c r="K20" s="440"/>
      <c r="L20" s="441"/>
      <c r="M20" s="455" t="s">
        <v>202</v>
      </c>
      <c r="N20" s="464"/>
      <c r="O20" s="457">
        <f>SUM(O15:O19)</f>
        <v>774.00614712109837</v>
      </c>
      <c r="P20" s="441"/>
      <c r="Q20" s="441"/>
      <c r="R20" s="441"/>
      <c r="S20" s="441"/>
    </row>
    <row r="21" spans="1:19" ht="17" thickBot="1" x14ac:dyDescent="0.25">
      <c r="A21" s="202"/>
      <c r="B21" s="439"/>
      <c r="C21" s="439"/>
      <c r="D21" s="439"/>
      <c r="E21" s="439"/>
      <c r="F21" s="439"/>
      <c r="G21" s="439"/>
      <c r="H21" s="439"/>
      <c r="I21" s="439"/>
      <c r="J21" s="439"/>
      <c r="K21" s="440"/>
      <c r="L21" s="441"/>
      <c r="M21" s="441"/>
      <c r="N21" s="441"/>
      <c r="O21" s="441"/>
      <c r="P21" s="441"/>
      <c r="Q21" s="441"/>
      <c r="R21" s="441"/>
      <c r="S21" s="441"/>
    </row>
    <row r="22" spans="1:19" ht="17" thickBot="1" x14ac:dyDescent="0.25">
      <c r="A22" s="202"/>
      <c r="B22" s="439" t="s">
        <v>0</v>
      </c>
      <c r="C22" s="439"/>
      <c r="D22" s="439"/>
      <c r="E22" s="439"/>
      <c r="F22" s="439"/>
      <c r="G22" s="439"/>
      <c r="H22" s="439"/>
      <c r="I22" s="439"/>
      <c r="J22" s="439"/>
      <c r="K22" s="440"/>
      <c r="L22" s="441"/>
      <c r="M22" s="441"/>
      <c r="N22" s="465" t="s">
        <v>375</v>
      </c>
      <c r="O22" s="466">
        <f>O20</f>
        <v>774.00614712109837</v>
      </c>
      <c r="P22" s="441"/>
      <c r="Q22" s="441"/>
      <c r="R22" s="441"/>
      <c r="S22" s="441"/>
    </row>
    <row r="23" spans="1:19" x14ac:dyDescent="0.2">
      <c r="A23" s="202"/>
      <c r="B23" s="439" t="s">
        <v>374</v>
      </c>
      <c r="C23" s="439"/>
      <c r="D23" s="439"/>
      <c r="E23" s="439"/>
      <c r="F23" s="439"/>
      <c r="G23" s="439"/>
      <c r="H23" s="439"/>
      <c r="I23" s="439"/>
      <c r="J23" s="439"/>
      <c r="K23" s="440"/>
      <c r="L23" s="441"/>
      <c r="M23" s="441"/>
      <c r="N23" s="441"/>
      <c r="O23" s="441"/>
      <c r="P23" s="441"/>
      <c r="Q23" s="441"/>
      <c r="R23" s="441"/>
      <c r="S23" s="441"/>
    </row>
    <row r="24" spans="1:19" x14ac:dyDescent="0.2">
      <c r="A24" s="202"/>
      <c r="B24" s="439"/>
      <c r="C24" s="439"/>
      <c r="D24" s="439"/>
      <c r="E24" s="439"/>
      <c r="F24" s="439"/>
      <c r="G24" s="439"/>
      <c r="H24" s="439"/>
      <c r="I24" s="439"/>
      <c r="J24" s="439"/>
      <c r="K24" s="440"/>
      <c r="L24" s="441"/>
      <c r="M24" s="441"/>
      <c r="N24" s="441"/>
      <c r="O24" s="441"/>
      <c r="P24" s="441"/>
      <c r="Q24" s="441"/>
      <c r="R24" s="441"/>
      <c r="S24" s="441"/>
    </row>
    <row r="25" spans="1:19" x14ac:dyDescent="0.2">
      <c r="A25" s="202"/>
      <c r="B25" s="439" t="s">
        <v>1</v>
      </c>
      <c r="C25" s="439"/>
      <c r="D25" s="439"/>
      <c r="E25" s="439"/>
      <c r="F25" s="439"/>
      <c r="G25" s="439"/>
      <c r="H25" s="439"/>
      <c r="I25" s="439"/>
      <c r="J25" s="439"/>
      <c r="K25" s="440"/>
      <c r="L25" s="441"/>
      <c r="M25" s="4" t="s">
        <v>4</v>
      </c>
      <c r="N25" s="441"/>
      <c r="O25" s="441"/>
      <c r="P25" s="441"/>
      <c r="Q25" s="441"/>
      <c r="R25" s="441"/>
      <c r="S25" s="441"/>
    </row>
    <row r="26" spans="1:19" ht="16" customHeight="1" x14ac:dyDescent="0.2">
      <c r="A26" s="202"/>
      <c r="B26" s="553" t="s">
        <v>496</v>
      </c>
      <c r="C26" s="553"/>
      <c r="D26" s="553"/>
      <c r="E26" s="553"/>
      <c r="F26" s="553"/>
      <c r="G26" s="553"/>
      <c r="H26" s="553"/>
      <c r="I26" s="553"/>
      <c r="J26" s="553"/>
      <c r="K26" s="440"/>
      <c r="L26" s="441"/>
      <c r="M26" s="566" t="s">
        <v>558</v>
      </c>
      <c r="N26" s="552"/>
      <c r="O26" s="552"/>
      <c r="P26" s="552"/>
      <c r="Q26" s="552"/>
      <c r="R26" s="552"/>
      <c r="S26" s="552"/>
    </row>
    <row r="27" spans="1:19" ht="16" customHeight="1" x14ac:dyDescent="0.2">
      <c r="A27" s="202"/>
      <c r="B27" s="553"/>
      <c r="C27" s="553"/>
      <c r="D27" s="553"/>
      <c r="E27" s="553"/>
      <c r="F27" s="553"/>
      <c r="G27" s="553"/>
      <c r="H27" s="553"/>
      <c r="I27" s="553"/>
      <c r="J27" s="553"/>
      <c r="K27" s="440"/>
      <c r="L27" s="441"/>
      <c r="M27" s="552"/>
      <c r="N27" s="552"/>
      <c r="O27" s="552"/>
      <c r="P27" s="552"/>
      <c r="Q27" s="552"/>
      <c r="R27" s="552"/>
      <c r="S27" s="552"/>
    </row>
    <row r="28" spans="1:19" x14ac:dyDescent="0.2">
      <c r="A28" s="202"/>
      <c r="B28" s="553"/>
      <c r="C28" s="553"/>
      <c r="D28" s="553"/>
      <c r="E28" s="553"/>
      <c r="F28" s="553"/>
      <c r="G28" s="553"/>
      <c r="H28" s="553"/>
      <c r="I28" s="553"/>
      <c r="J28" s="553"/>
      <c r="K28" s="440"/>
      <c r="L28" s="441"/>
      <c r="M28" s="552"/>
      <c r="N28" s="552"/>
      <c r="O28" s="552"/>
      <c r="P28" s="552"/>
      <c r="Q28" s="552"/>
      <c r="R28" s="552"/>
      <c r="S28" s="552"/>
    </row>
    <row r="29" spans="1:19" ht="17" thickBot="1" x14ac:dyDescent="0.25">
      <c r="A29" s="301"/>
      <c r="B29" s="467"/>
      <c r="C29" s="468"/>
      <c r="D29" s="468"/>
      <c r="E29" s="468"/>
      <c r="F29" s="467"/>
      <c r="G29" s="467"/>
      <c r="H29" s="467"/>
      <c r="I29" s="467"/>
      <c r="J29" s="467"/>
      <c r="K29" s="469"/>
      <c r="L29" s="441"/>
      <c r="M29" s="552"/>
      <c r="N29" s="552"/>
      <c r="O29" s="552"/>
      <c r="P29" s="552"/>
      <c r="Q29" s="552"/>
      <c r="R29" s="552"/>
      <c r="S29" s="552"/>
    </row>
    <row r="30" spans="1:19" ht="17" thickBot="1" x14ac:dyDescent="0.25">
      <c r="A30" s="301" t="s">
        <v>88</v>
      </c>
      <c r="B30" s="467"/>
      <c r="C30" s="468"/>
      <c r="D30" s="468"/>
      <c r="E30" s="468"/>
      <c r="F30" s="467"/>
      <c r="G30" s="467"/>
      <c r="H30" s="467"/>
      <c r="I30" s="467"/>
      <c r="J30" s="467"/>
      <c r="K30" s="469"/>
      <c r="L30" s="441"/>
      <c r="M30" s="552"/>
      <c r="N30" s="552"/>
      <c r="O30" s="552"/>
      <c r="P30" s="552"/>
      <c r="Q30" s="552"/>
      <c r="R30" s="552"/>
      <c r="S30" s="552"/>
    </row>
    <row r="31" spans="1:19" ht="16" customHeight="1" x14ac:dyDescent="0.2">
      <c r="B31" s="441"/>
      <c r="C31" s="441"/>
      <c r="D31" s="441"/>
      <c r="E31" s="441"/>
      <c r="F31" s="441"/>
      <c r="G31" s="441"/>
      <c r="H31" s="441"/>
      <c r="I31" s="441"/>
      <c r="J31" s="441"/>
      <c r="K31" s="441"/>
      <c r="L31" s="441"/>
      <c r="M31" s="552"/>
      <c r="N31" s="552"/>
      <c r="O31" s="552"/>
      <c r="P31" s="552"/>
      <c r="Q31" s="552"/>
      <c r="R31" s="552"/>
      <c r="S31" s="552"/>
    </row>
    <row r="32" spans="1:19" x14ac:dyDescent="0.2">
      <c r="B32" s="441"/>
      <c r="C32" s="441"/>
      <c r="D32" s="441"/>
      <c r="E32" s="441"/>
      <c r="F32" s="441"/>
      <c r="G32" s="441"/>
      <c r="H32" s="441"/>
      <c r="I32" s="441"/>
      <c r="J32" s="441"/>
      <c r="K32" s="441"/>
      <c r="L32" s="441"/>
      <c r="M32" s="552"/>
      <c r="N32" s="552"/>
      <c r="O32" s="552"/>
      <c r="P32" s="552"/>
      <c r="Q32" s="552"/>
      <c r="R32" s="552"/>
      <c r="S32" s="552"/>
    </row>
    <row r="33" spans="2:27" x14ac:dyDescent="0.2">
      <c r="B33" s="441"/>
      <c r="C33" s="441"/>
      <c r="D33" s="441"/>
      <c r="E33" s="441"/>
      <c r="F33" s="441"/>
      <c r="G33" s="441"/>
      <c r="H33" s="441"/>
      <c r="I33" s="441"/>
      <c r="J33" s="441"/>
      <c r="K33" s="441"/>
      <c r="L33" s="441"/>
      <c r="M33" s="552"/>
      <c r="N33" s="552"/>
      <c r="O33" s="552"/>
      <c r="P33" s="552"/>
      <c r="Q33" s="552"/>
      <c r="R33" s="552"/>
      <c r="S33" s="552"/>
    </row>
    <row r="34" spans="2:27" x14ac:dyDescent="0.2">
      <c r="B34" s="441"/>
      <c r="C34" s="441"/>
      <c r="D34" s="441"/>
      <c r="E34" s="441"/>
      <c r="F34" s="441"/>
      <c r="G34" s="441"/>
      <c r="H34" s="441"/>
      <c r="I34" s="441"/>
      <c r="J34" s="441"/>
      <c r="K34" s="441"/>
      <c r="L34" s="441"/>
      <c r="M34" s="552"/>
      <c r="N34" s="552"/>
      <c r="O34" s="552"/>
      <c r="P34" s="552"/>
      <c r="Q34" s="552"/>
      <c r="R34" s="552"/>
      <c r="S34" s="552"/>
    </row>
    <row r="35" spans="2:27" x14ac:dyDescent="0.2">
      <c r="B35" s="441"/>
      <c r="C35" s="441"/>
      <c r="D35" s="441"/>
      <c r="E35" s="441"/>
      <c r="F35" s="441"/>
      <c r="G35" s="441"/>
      <c r="H35" s="441"/>
      <c r="I35" s="441"/>
      <c r="J35" s="441"/>
      <c r="K35" s="441"/>
      <c r="L35" s="441"/>
      <c r="M35" s="552"/>
      <c r="N35" s="552"/>
      <c r="O35" s="552"/>
      <c r="P35" s="552"/>
      <c r="Q35" s="552"/>
      <c r="R35" s="552"/>
      <c r="S35" s="552"/>
    </row>
    <row r="36" spans="2:27" x14ac:dyDescent="0.2">
      <c r="B36" s="441"/>
      <c r="C36" s="441"/>
      <c r="D36" s="441"/>
      <c r="E36" s="441"/>
      <c r="F36" s="441"/>
      <c r="G36" s="441"/>
      <c r="H36" s="441"/>
      <c r="I36" s="441"/>
      <c r="J36" s="441"/>
      <c r="K36" s="441"/>
      <c r="L36" s="441"/>
      <c r="M36" s="552"/>
      <c r="N36" s="552"/>
      <c r="O36" s="552"/>
      <c r="P36" s="552"/>
      <c r="Q36" s="552"/>
      <c r="R36" s="552"/>
      <c r="S36" s="552"/>
    </row>
    <row r="37" spans="2:27" x14ac:dyDescent="0.2">
      <c r="B37" s="441"/>
      <c r="C37" s="441"/>
      <c r="D37" s="441"/>
      <c r="E37" s="441"/>
      <c r="F37" s="441"/>
      <c r="G37" s="441"/>
      <c r="H37" s="441"/>
      <c r="I37" s="441"/>
      <c r="J37" s="441"/>
      <c r="K37" s="441"/>
      <c r="L37" s="441"/>
      <c r="M37" s="552"/>
      <c r="N37" s="552"/>
      <c r="O37" s="552"/>
      <c r="P37" s="552"/>
      <c r="Q37" s="552"/>
      <c r="R37" s="552"/>
      <c r="S37" s="552"/>
    </row>
    <row r="38" spans="2:27" x14ac:dyDescent="0.2">
      <c r="B38" s="441"/>
      <c r="C38" s="441"/>
      <c r="D38" s="441"/>
      <c r="E38" s="441"/>
      <c r="F38" s="441"/>
      <c r="G38" s="441"/>
      <c r="H38" s="441"/>
      <c r="I38" s="441"/>
      <c r="J38" s="441"/>
      <c r="K38" s="441"/>
      <c r="L38" s="441"/>
      <c r="M38" s="552"/>
      <c r="N38" s="552"/>
      <c r="O38" s="552"/>
      <c r="P38" s="552"/>
      <c r="Q38" s="552"/>
      <c r="R38" s="552"/>
      <c r="S38" s="552"/>
    </row>
    <row r="39" spans="2:27" x14ac:dyDescent="0.2">
      <c r="B39" s="441"/>
      <c r="C39" s="441"/>
      <c r="D39" s="441"/>
      <c r="E39" s="441"/>
      <c r="F39" s="441"/>
      <c r="G39" s="441"/>
      <c r="H39" s="441"/>
      <c r="I39" s="441"/>
      <c r="J39" s="441"/>
      <c r="K39" s="441"/>
      <c r="L39" s="441"/>
      <c r="M39" s="552"/>
      <c r="N39" s="552"/>
      <c r="O39" s="552"/>
      <c r="P39" s="552"/>
      <c r="Q39" s="552"/>
      <c r="R39" s="552"/>
      <c r="S39" s="552"/>
    </row>
    <row r="40" spans="2:27" x14ac:dyDescent="0.2">
      <c r="B40" s="441"/>
      <c r="C40" s="441"/>
      <c r="D40" s="441"/>
      <c r="E40" s="441"/>
      <c r="F40" s="441"/>
      <c r="G40" s="441"/>
      <c r="H40" s="441"/>
      <c r="I40" s="441"/>
      <c r="J40" s="441"/>
      <c r="K40" s="441"/>
      <c r="L40" s="441"/>
      <c r="M40" s="552"/>
      <c r="N40" s="552"/>
      <c r="O40" s="552"/>
      <c r="P40" s="552"/>
      <c r="Q40" s="552"/>
      <c r="R40" s="552"/>
      <c r="S40" s="552"/>
    </row>
    <row r="41" spans="2:27" x14ac:dyDescent="0.2">
      <c r="B41" s="441"/>
      <c r="C41" s="441"/>
      <c r="D41" s="441"/>
      <c r="E41" s="441"/>
      <c r="F41" s="441"/>
      <c r="G41" s="441"/>
      <c r="H41" s="441"/>
      <c r="I41" s="441"/>
      <c r="J41" s="441"/>
      <c r="K41" s="441"/>
      <c r="L41" s="441"/>
      <c r="M41" s="552"/>
      <c r="N41" s="552"/>
      <c r="O41" s="552"/>
      <c r="P41" s="552"/>
      <c r="Q41" s="552"/>
      <c r="R41" s="552"/>
      <c r="S41" s="552"/>
    </row>
    <row r="42" spans="2:27" ht="15" customHeight="1" x14ac:dyDescent="0.2">
      <c r="B42" s="441"/>
      <c r="C42" s="441"/>
      <c r="D42" s="441"/>
      <c r="E42" s="441"/>
      <c r="F42" s="441"/>
      <c r="G42" s="441"/>
      <c r="H42" s="441"/>
      <c r="I42" s="441"/>
      <c r="J42" s="441"/>
      <c r="K42" s="441"/>
      <c r="L42" s="441"/>
      <c r="M42" s="552"/>
      <c r="N42" s="552"/>
      <c r="O42" s="552"/>
      <c r="P42" s="552"/>
      <c r="Q42" s="552"/>
      <c r="R42" s="552"/>
      <c r="S42" s="552"/>
    </row>
    <row r="43" spans="2:27" x14ac:dyDescent="0.2">
      <c r="B43" s="441"/>
      <c r="C43" s="441"/>
      <c r="D43" s="441"/>
      <c r="E43" s="441"/>
      <c r="F43" s="441"/>
      <c r="G43" s="441"/>
      <c r="H43" s="441"/>
      <c r="I43" s="441"/>
      <c r="J43" s="441"/>
      <c r="K43" s="441"/>
      <c r="L43" s="441"/>
      <c r="M43" s="552"/>
      <c r="N43" s="552"/>
      <c r="O43" s="552"/>
      <c r="P43" s="552"/>
      <c r="Q43" s="552"/>
      <c r="R43" s="552"/>
      <c r="S43" s="552"/>
    </row>
    <row r="45" spans="2:27" ht="16" customHeight="1" x14ac:dyDescent="0.25">
      <c r="M45" s="3" t="s">
        <v>85</v>
      </c>
    </row>
    <row r="46" spans="2:27" x14ac:dyDescent="0.2">
      <c r="M46" s="509" t="s">
        <v>497</v>
      </c>
      <c r="N46" s="509"/>
      <c r="O46" s="509"/>
      <c r="P46" s="509"/>
      <c r="Q46" s="509"/>
      <c r="R46" s="509"/>
      <c r="S46" s="509"/>
    </row>
    <row r="47" spans="2:27" x14ac:dyDescent="0.2">
      <c r="M47" s="509"/>
      <c r="N47" s="509"/>
      <c r="O47" s="509"/>
      <c r="P47" s="509"/>
      <c r="Q47" s="509"/>
      <c r="R47" s="509"/>
      <c r="S47" s="509"/>
      <c r="Z47" s="223"/>
      <c r="AA47" s="223"/>
    </row>
    <row r="48" spans="2:27" x14ac:dyDescent="0.2">
      <c r="M48" s="509"/>
      <c r="N48" s="509"/>
      <c r="O48" s="509"/>
      <c r="P48" s="509"/>
      <c r="Q48" s="509"/>
      <c r="R48" s="509"/>
      <c r="S48" s="509"/>
      <c r="Z48" s="223"/>
      <c r="AA48" s="223"/>
    </row>
    <row r="49" spans="13:27" x14ac:dyDescent="0.2">
      <c r="M49" s="509"/>
      <c r="N49" s="509"/>
      <c r="O49" s="509"/>
      <c r="P49" s="509"/>
      <c r="Q49" s="509"/>
      <c r="R49" s="509"/>
      <c r="S49" s="509"/>
      <c r="Z49" s="223"/>
      <c r="AA49" s="223"/>
    </row>
    <row r="50" spans="13:27" x14ac:dyDescent="0.2">
      <c r="M50" s="509"/>
      <c r="N50" s="509"/>
      <c r="O50" s="509"/>
      <c r="P50" s="509"/>
      <c r="Q50" s="509"/>
      <c r="R50" s="509"/>
      <c r="S50" s="509"/>
    </row>
    <row r="52" spans="13:27" ht="19" x14ac:dyDescent="0.25">
      <c r="M52" s="39" t="s">
        <v>493</v>
      </c>
      <c r="T52" s="347"/>
    </row>
    <row r="53" spans="13:27" x14ac:dyDescent="0.2">
      <c r="M53" s="509" t="s">
        <v>494</v>
      </c>
      <c r="N53" s="509"/>
      <c r="O53" s="509"/>
      <c r="P53" s="509"/>
      <c r="Q53" s="509"/>
      <c r="R53" s="509"/>
      <c r="S53" s="509"/>
      <c r="T53" s="347"/>
    </row>
    <row r="54" spans="13:27" x14ac:dyDescent="0.2">
      <c r="M54" s="509"/>
      <c r="N54" s="509"/>
      <c r="O54" s="509"/>
      <c r="P54" s="509"/>
      <c r="Q54" s="509"/>
      <c r="R54" s="509"/>
      <c r="S54" s="509"/>
      <c r="T54" s="347"/>
    </row>
    <row r="55" spans="13:27" x14ac:dyDescent="0.2">
      <c r="M55" s="509"/>
      <c r="N55" s="509"/>
      <c r="O55" s="509"/>
      <c r="P55" s="509"/>
      <c r="Q55" s="509"/>
      <c r="R55" s="509"/>
      <c r="S55" s="509"/>
      <c r="T55" s="347"/>
    </row>
    <row r="56" spans="13:27" x14ac:dyDescent="0.2">
      <c r="M56" s="347"/>
      <c r="N56" s="347"/>
      <c r="O56" s="347"/>
      <c r="P56" s="347"/>
      <c r="Q56" s="347"/>
      <c r="R56" s="347"/>
      <c r="S56" s="347"/>
    </row>
    <row r="57" spans="13:27" x14ac:dyDescent="0.2">
      <c r="M57" s="347"/>
      <c r="N57" s="347"/>
      <c r="O57" s="347"/>
      <c r="P57" s="347"/>
      <c r="Q57" s="347"/>
      <c r="R57" s="347"/>
      <c r="S57" s="347"/>
    </row>
    <row r="59" spans="13:27" x14ac:dyDescent="0.2">
      <c r="Q59" s="218"/>
      <c r="R59" s="218"/>
    </row>
    <row r="62" spans="13:27" x14ac:dyDescent="0.2">
      <c r="N62" s="560" t="s">
        <v>487</v>
      </c>
      <c r="O62" s="562" t="s">
        <v>488</v>
      </c>
      <c r="P62" s="560" t="s">
        <v>495</v>
      </c>
      <c r="Q62" s="564" t="s">
        <v>491</v>
      </c>
    </row>
    <row r="63" spans="13:27" x14ac:dyDescent="0.2">
      <c r="N63" s="561"/>
      <c r="O63" s="563"/>
      <c r="P63" s="561"/>
      <c r="Q63" s="565"/>
    </row>
    <row r="64" spans="13:27" x14ac:dyDescent="0.2">
      <c r="N64" s="365">
        <v>0</v>
      </c>
      <c r="O64" s="371">
        <f>N15</f>
        <v>7340</v>
      </c>
      <c r="P64" s="368"/>
      <c r="Q64" s="364"/>
    </row>
    <row r="65" spans="12:66" x14ac:dyDescent="0.2">
      <c r="N65" s="365">
        <v>1</v>
      </c>
      <c r="O65" s="371">
        <f>N16</f>
        <v>4450</v>
      </c>
      <c r="P65" s="368">
        <f>O64*(1+$D$17)-O65</f>
        <v>3183.6000000000004</v>
      </c>
      <c r="Q65" s="364">
        <f>P65/(1+$D$18)^N65</f>
        <v>2894.1818181818185</v>
      </c>
    </row>
    <row r="66" spans="12:66" x14ac:dyDescent="0.2">
      <c r="N66" s="365">
        <v>2</v>
      </c>
      <c r="O66" s="371">
        <f>N17</f>
        <v>2430</v>
      </c>
      <c r="P66" s="368">
        <f t="shared" ref="P66:P68" si="1">O65*(1+$D$17)-O66</f>
        <v>2198</v>
      </c>
      <c r="Q66" s="364">
        <f t="shared" ref="Q66:Q68" si="2">P66/(1+$D$18)^N66</f>
        <v>1816.5289256198344</v>
      </c>
    </row>
    <row r="67" spans="12:66" x14ac:dyDescent="0.2">
      <c r="N67" s="365">
        <v>3</v>
      </c>
      <c r="O67" s="371">
        <f>N18</f>
        <v>1060</v>
      </c>
      <c r="P67" s="368">
        <f t="shared" si="1"/>
        <v>1467.2000000000003</v>
      </c>
      <c r="Q67" s="364">
        <f t="shared" si="2"/>
        <v>1102.3290758827948</v>
      </c>
    </row>
    <row r="68" spans="12:66" x14ac:dyDescent="0.2">
      <c r="N68" s="366">
        <v>4</v>
      </c>
      <c r="O68" s="373">
        <f>N19</f>
        <v>0</v>
      </c>
      <c r="P68" s="369">
        <f t="shared" si="1"/>
        <v>1102.4000000000001</v>
      </c>
      <c r="Q68" s="367">
        <f t="shared" si="2"/>
        <v>752.95403319445381</v>
      </c>
    </row>
    <row r="69" spans="12:66" x14ac:dyDescent="0.2">
      <c r="N69" s="365" t="s">
        <v>202</v>
      </c>
      <c r="O69" s="372"/>
      <c r="P69" s="370"/>
      <c r="Q69" s="364">
        <f>SUM(Q64:Q68)</f>
        <v>6565.9938528789007</v>
      </c>
    </row>
    <row r="70" spans="12:66" ht="17" thickBot="1" x14ac:dyDescent="0.25"/>
    <row r="71" spans="12:66" ht="17" thickBot="1" x14ac:dyDescent="0.25">
      <c r="P71" s="220" t="s">
        <v>375</v>
      </c>
      <c r="Q71" s="284">
        <f>O64-Q69</f>
        <v>774.00614712109927</v>
      </c>
    </row>
    <row r="73" spans="12:66" ht="19" x14ac:dyDescent="0.25">
      <c r="M73" s="3" t="s">
        <v>107</v>
      </c>
    </row>
    <row r="74" spans="12:66" x14ac:dyDescent="0.2">
      <c r="M74" s="201" t="s">
        <v>372</v>
      </c>
      <c r="N74" s="5"/>
      <c r="O74" s="5"/>
    </row>
    <row r="75" spans="12:66" x14ac:dyDescent="0.2">
      <c r="M75" s="5"/>
      <c r="N75" s="5"/>
      <c r="O75" s="5"/>
    </row>
    <row r="76" spans="12:66" x14ac:dyDescent="0.2">
      <c r="M76" s="5"/>
      <c r="N76" s="5"/>
      <c r="O76" s="5"/>
    </row>
    <row r="77" spans="12:66" x14ac:dyDescent="0.2">
      <c r="M77" s="5"/>
      <c r="N77" s="5"/>
      <c r="O77" s="5"/>
    </row>
    <row r="78" spans="12:66" x14ac:dyDescent="0.2">
      <c r="M78" s="5"/>
      <c r="N78" s="5"/>
      <c r="O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row>
    <row r="79" spans="12:66" x14ac:dyDescent="0.2">
      <c r="M79" s="5"/>
      <c r="N79" s="5"/>
      <c r="O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row>
    <row r="80" spans="12:66" x14ac:dyDescent="0.2">
      <c r="L80" s="5"/>
      <c r="N80" s="300"/>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row>
    <row r="81" spans="1:66" x14ac:dyDescent="0.2">
      <c r="L81" s="5"/>
      <c r="M81" s="5"/>
      <c r="N81" s="5"/>
      <c r="O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row>
    <row r="82" spans="1:66" x14ac:dyDescent="0.2">
      <c r="L82" s="5"/>
      <c r="M82" s="5"/>
      <c r="N82" s="5"/>
      <c r="O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row>
    <row r="83" spans="1:66" x14ac:dyDescent="0.2">
      <c r="L83" s="5"/>
      <c r="M83" s="5"/>
      <c r="N83" s="5"/>
      <c r="O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row>
    <row r="84" spans="1:66" x14ac:dyDescent="0.2">
      <c r="L84" s="5"/>
      <c r="M84" s="5"/>
      <c r="N84" s="5"/>
      <c r="O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row>
    <row r="85" spans="1:66" x14ac:dyDescent="0.2">
      <c r="A85" s="5"/>
      <c r="B85" s="5"/>
      <c r="C85" s="5"/>
      <c r="D85" s="5"/>
      <c r="E85" s="5"/>
      <c r="F85" s="5"/>
      <c r="G85" s="5"/>
      <c r="H85" s="5"/>
      <c r="I85" s="5"/>
      <c r="J85" s="5"/>
      <c r="K85" s="5"/>
      <c r="L85" s="5"/>
      <c r="M85" s="5"/>
      <c r="N85" s="5"/>
      <c r="O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row>
    <row r="86" spans="1:66" x14ac:dyDescent="0.2">
      <c r="A86" s="5"/>
      <c r="B86" s="5"/>
      <c r="C86" s="5"/>
      <c r="D86" s="5"/>
      <c r="E86" s="5"/>
      <c r="F86" s="5"/>
      <c r="G86" s="5"/>
      <c r="H86" s="5"/>
      <c r="I86" s="5"/>
      <c r="J86" s="5"/>
      <c r="K86" s="5"/>
      <c r="L86" s="5"/>
      <c r="M86" s="5"/>
      <c r="N86" s="5"/>
      <c r="O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row>
    <row r="87" spans="1:66" x14ac:dyDescent="0.2">
      <c r="A87" s="5"/>
      <c r="B87" s="5"/>
      <c r="C87" s="5"/>
      <c r="D87" s="5"/>
      <c r="E87" s="5"/>
      <c r="F87" s="5"/>
      <c r="G87" s="5"/>
      <c r="H87" s="5"/>
      <c r="I87" s="5"/>
      <c r="J87" s="5"/>
      <c r="K87" s="5"/>
      <c r="L87" s="5"/>
      <c r="M87" s="5"/>
      <c r="N87" s="5"/>
      <c r="O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row>
    <row r="88" spans="1:66" x14ac:dyDescent="0.2">
      <c r="A88" s="5"/>
      <c r="B88" s="5"/>
      <c r="C88" s="5"/>
      <c r="D88" s="5"/>
      <c r="E88" s="5"/>
      <c r="F88" s="5"/>
      <c r="G88" s="5"/>
      <c r="H88" s="5"/>
      <c r="I88" s="5"/>
      <c r="J88" s="5"/>
      <c r="K88" s="5"/>
      <c r="L88" s="5"/>
      <c r="M88" s="5"/>
      <c r="N88" s="5"/>
      <c r="O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row>
    <row r="89" spans="1:66" x14ac:dyDescent="0.2">
      <c r="A89" s="5"/>
      <c r="B89" s="5"/>
      <c r="C89" s="5"/>
      <c r="D89" s="5"/>
      <c r="E89" s="5"/>
      <c r="F89" s="5"/>
      <c r="G89" s="5"/>
      <c r="H89" s="5"/>
      <c r="I89" s="5"/>
      <c r="J89" s="5"/>
      <c r="K89" s="5"/>
      <c r="L89" s="5"/>
      <c r="M89" s="5"/>
      <c r="N89" s="5"/>
      <c r="O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row>
    <row r="90" spans="1:66" x14ac:dyDescent="0.2">
      <c r="A90" s="5"/>
      <c r="B90" s="5"/>
      <c r="C90" s="5"/>
      <c r="D90" s="5"/>
      <c r="E90" s="5"/>
      <c r="F90" s="5"/>
      <c r="G90" s="5"/>
      <c r="H90" s="5"/>
      <c r="I90" s="5"/>
      <c r="J90" s="5"/>
      <c r="K90" s="5"/>
      <c r="L90" s="5"/>
      <c r="N90" s="300"/>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row>
    <row r="91" spans="1:66" x14ac:dyDescent="0.2">
      <c r="A91" s="5"/>
      <c r="B91" s="5"/>
      <c r="C91" s="5"/>
      <c r="D91" s="5"/>
      <c r="E91" s="5"/>
      <c r="F91" s="5"/>
      <c r="G91" s="5"/>
      <c r="H91" s="5"/>
      <c r="I91" s="5"/>
      <c r="J91" s="5"/>
      <c r="K91" s="5"/>
      <c r="L91" s="5"/>
      <c r="M91" s="5"/>
      <c r="N91" s="5"/>
      <c r="O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66" x14ac:dyDescent="0.2">
      <c r="A92" s="5"/>
      <c r="B92" s="5"/>
      <c r="C92" s="5"/>
      <c r="D92" s="5"/>
      <c r="E92" s="5"/>
      <c r="F92" s="5"/>
      <c r="G92" s="5"/>
      <c r="H92" s="5"/>
      <c r="I92" s="5"/>
      <c r="J92" s="5"/>
      <c r="K92" s="5"/>
      <c r="L92" s="5"/>
      <c r="M92" s="5"/>
      <c r="N92" s="5"/>
      <c r="O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66" x14ac:dyDescent="0.2">
      <c r="A93" s="5"/>
      <c r="B93" s="5"/>
      <c r="C93" s="5"/>
      <c r="D93" s="5"/>
      <c r="E93" s="5"/>
      <c r="F93" s="5"/>
      <c r="G93" s="5"/>
      <c r="H93" s="5"/>
      <c r="I93" s="5"/>
      <c r="J93" s="5"/>
      <c r="K93" s="5"/>
      <c r="L93" s="5"/>
      <c r="M93" s="5"/>
      <c r="N93" s="5"/>
      <c r="O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66" x14ac:dyDescent="0.2">
      <c r="A94" s="5"/>
      <c r="B94" s="5"/>
      <c r="C94" s="5"/>
      <c r="D94" s="5"/>
      <c r="E94" s="5"/>
      <c r="F94" s="5"/>
      <c r="G94" s="5"/>
      <c r="H94" s="5"/>
      <c r="I94" s="5"/>
      <c r="J94" s="5"/>
      <c r="K94" s="5"/>
      <c r="L94" s="5"/>
      <c r="M94" s="5"/>
      <c r="N94" s="5"/>
      <c r="O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66" x14ac:dyDescent="0.2">
      <c r="A95" s="5"/>
      <c r="B95" s="5"/>
      <c r="C95" s="5"/>
      <c r="D95" s="5"/>
      <c r="E95" s="5"/>
      <c r="F95" s="5"/>
      <c r="G95" s="5"/>
      <c r="H95" s="5"/>
      <c r="I95" s="5"/>
      <c r="J95" s="5"/>
      <c r="K95" s="5"/>
      <c r="L95" s="5"/>
      <c r="M95" s="5"/>
      <c r="N95" s="5"/>
      <c r="O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M96" s="5"/>
      <c r="N96" s="5"/>
      <c r="O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N100" s="300"/>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66" x14ac:dyDescent="0.2">
      <c r="A182" s="5"/>
      <c r="B182" s="5"/>
      <c r="C182" s="5"/>
      <c r="D182" s="5"/>
      <c r="E182" s="5"/>
      <c r="F182" s="5"/>
      <c r="G182" s="5"/>
      <c r="H182" s="5"/>
      <c r="I182" s="5"/>
      <c r="J182" s="5"/>
      <c r="K182" s="5"/>
      <c r="M182" s="5"/>
      <c r="N182" s="5"/>
      <c r="O182" s="5"/>
      <c r="P182" s="5"/>
      <c r="Q182" s="5"/>
      <c r="R182" s="5"/>
      <c r="S182" s="5"/>
      <c r="T182" s="5"/>
    </row>
    <row r="183" spans="1:66" x14ac:dyDescent="0.2">
      <c r="A183" s="5"/>
      <c r="B183" s="5"/>
      <c r="C183" s="5"/>
      <c r="D183" s="5"/>
      <c r="E183" s="5"/>
      <c r="F183" s="5"/>
      <c r="G183" s="5"/>
      <c r="H183" s="5"/>
      <c r="I183" s="5"/>
      <c r="J183" s="5"/>
      <c r="K183" s="5"/>
      <c r="M183" s="5"/>
      <c r="N183" s="5"/>
      <c r="O183" s="5"/>
      <c r="P183" s="5"/>
      <c r="Q183" s="5"/>
      <c r="R183" s="5"/>
      <c r="S183" s="5"/>
      <c r="T183" s="5"/>
    </row>
    <row r="184" spans="1:66" x14ac:dyDescent="0.2">
      <c r="A184" s="5"/>
      <c r="B184" s="5"/>
      <c r="C184" s="5"/>
      <c r="D184" s="5"/>
      <c r="E184" s="5"/>
      <c r="F184" s="5"/>
      <c r="G184" s="5"/>
      <c r="H184" s="5"/>
      <c r="I184" s="5"/>
      <c r="J184" s="5"/>
      <c r="K184" s="5"/>
      <c r="M184" s="5"/>
      <c r="N184" s="5"/>
      <c r="O184" s="5"/>
      <c r="P184" s="5"/>
      <c r="Q184" s="5"/>
      <c r="R184" s="5"/>
      <c r="S184" s="5"/>
      <c r="T184" s="5"/>
    </row>
    <row r="185" spans="1:66" x14ac:dyDescent="0.2">
      <c r="A185" s="5"/>
      <c r="B185" s="5"/>
      <c r="C185" s="5"/>
      <c r="D185" s="5"/>
      <c r="E185" s="5"/>
      <c r="F185" s="5"/>
      <c r="G185" s="5"/>
      <c r="H185" s="5"/>
      <c r="I185" s="5"/>
      <c r="J185" s="5"/>
      <c r="K185" s="5"/>
      <c r="M185" s="5"/>
      <c r="N185" s="5"/>
      <c r="O185" s="5"/>
      <c r="P185" s="5"/>
      <c r="Q185" s="5"/>
      <c r="R185" s="5"/>
      <c r="S185" s="5"/>
      <c r="T185" s="5"/>
    </row>
    <row r="186" spans="1:66" x14ac:dyDescent="0.2">
      <c r="A186" s="5"/>
      <c r="B186" s="5"/>
      <c r="C186" s="5"/>
      <c r="D186" s="5"/>
      <c r="E186" s="5"/>
      <c r="F186" s="5"/>
      <c r="G186" s="5"/>
      <c r="H186" s="5"/>
      <c r="I186" s="5"/>
      <c r="J186" s="5"/>
      <c r="K186" s="5"/>
      <c r="M186" s="5"/>
      <c r="N186" s="5"/>
      <c r="O186" s="5"/>
      <c r="P186" s="5"/>
      <c r="Q186" s="5"/>
      <c r="R186" s="5"/>
      <c r="S186" s="5"/>
      <c r="T186" s="5"/>
    </row>
    <row r="187" spans="1:66" x14ac:dyDescent="0.2">
      <c r="M187" s="5"/>
      <c r="N187" s="5"/>
      <c r="O187" s="5"/>
      <c r="P187" s="5"/>
      <c r="Q187" s="5"/>
      <c r="R187" s="5"/>
      <c r="S187" s="5"/>
      <c r="T187" s="5"/>
    </row>
    <row r="188" spans="1:66" x14ac:dyDescent="0.2">
      <c r="M188" s="5"/>
      <c r="N188" s="5"/>
      <c r="O188" s="5"/>
      <c r="P188" s="5"/>
      <c r="Q188" s="5"/>
      <c r="R188" s="5"/>
      <c r="S188" s="5"/>
      <c r="T188" s="5"/>
    </row>
    <row r="189" spans="1:66" x14ac:dyDescent="0.2">
      <c r="M189" s="5"/>
      <c r="N189" s="5"/>
      <c r="O189" s="5"/>
      <c r="P189" s="5"/>
      <c r="Q189" s="5"/>
      <c r="R189" s="5"/>
      <c r="S189" s="5"/>
      <c r="T189" s="5"/>
    </row>
    <row r="190" spans="1:66" x14ac:dyDescent="0.2">
      <c r="M190" s="5"/>
      <c r="N190" s="5"/>
      <c r="O190" s="5"/>
      <c r="P190" s="5"/>
      <c r="Q190" s="5"/>
      <c r="R190" s="5"/>
      <c r="S190" s="5"/>
      <c r="T190" s="5"/>
    </row>
    <row r="191" spans="1:66" x14ac:dyDescent="0.2">
      <c r="M191" s="5"/>
      <c r="N191" s="5"/>
      <c r="O191" s="5"/>
      <c r="P191" s="5"/>
      <c r="Q191" s="5"/>
      <c r="R191" s="5"/>
      <c r="S191" s="5"/>
      <c r="T191" s="5"/>
    </row>
    <row r="192" spans="1:66" x14ac:dyDescent="0.2">
      <c r="M192" s="5"/>
      <c r="N192" s="5"/>
      <c r="O192" s="5"/>
      <c r="P192" s="5"/>
      <c r="Q192" s="5"/>
      <c r="R192" s="5"/>
      <c r="S192" s="5"/>
    </row>
    <row r="193" spans="13:19" x14ac:dyDescent="0.2">
      <c r="M193" s="5"/>
      <c r="N193" s="5"/>
      <c r="O193" s="5"/>
      <c r="P193" s="5"/>
      <c r="Q193" s="5"/>
      <c r="R193" s="5"/>
      <c r="S193" s="5"/>
    </row>
    <row r="194" spans="13:19" x14ac:dyDescent="0.2">
      <c r="M194" s="5"/>
      <c r="N194" s="5"/>
      <c r="O194" s="5"/>
      <c r="P194" s="5"/>
      <c r="Q194" s="5"/>
      <c r="R194" s="5"/>
      <c r="S194" s="5"/>
    </row>
    <row r="195" spans="13:19" x14ac:dyDescent="0.2">
      <c r="M195" s="5"/>
      <c r="N195" s="5"/>
      <c r="O195" s="5"/>
      <c r="P195" s="5"/>
      <c r="Q195" s="5"/>
      <c r="R195" s="5"/>
      <c r="S195" s="5"/>
    </row>
    <row r="196" spans="13:19" x14ac:dyDescent="0.2">
      <c r="M196" s="5"/>
      <c r="N196" s="5"/>
      <c r="O196" s="5"/>
      <c r="P196" s="5"/>
      <c r="Q196" s="5"/>
      <c r="R196" s="5"/>
      <c r="S196" s="5"/>
    </row>
    <row r="197" spans="13:19" x14ac:dyDescent="0.2">
      <c r="M197" s="5"/>
      <c r="N197" s="5"/>
      <c r="O197" s="5"/>
      <c r="P197" s="5"/>
      <c r="Q197" s="5"/>
      <c r="R197" s="5"/>
      <c r="S197" s="5"/>
    </row>
    <row r="198" spans="13:19" x14ac:dyDescent="0.2">
      <c r="M198" s="5"/>
      <c r="N198" s="5"/>
      <c r="O198" s="5"/>
      <c r="P198" s="5"/>
      <c r="Q198" s="5"/>
      <c r="R198" s="5"/>
      <c r="S198" s="5"/>
    </row>
    <row r="199" spans="13:19" x14ac:dyDescent="0.2">
      <c r="M199" s="5"/>
      <c r="N199" s="5"/>
      <c r="O199" s="5"/>
      <c r="P199" s="5"/>
      <c r="Q199" s="5"/>
      <c r="R199" s="5"/>
      <c r="S199" s="5"/>
    </row>
    <row r="200" spans="13:19" x14ac:dyDescent="0.2">
      <c r="M200" s="5"/>
      <c r="N200" s="5"/>
      <c r="O200" s="5"/>
      <c r="P200" s="5"/>
      <c r="Q200" s="5"/>
      <c r="R200" s="5"/>
      <c r="S200" s="5"/>
    </row>
    <row r="201" spans="13:19" x14ac:dyDescent="0.2">
      <c r="M201" s="5"/>
      <c r="N201" s="5"/>
      <c r="O201" s="5"/>
      <c r="P201" s="5"/>
      <c r="Q201" s="5"/>
      <c r="R201" s="5"/>
      <c r="S201" s="5"/>
    </row>
    <row r="202" spans="13:19" x14ac:dyDescent="0.2">
      <c r="M202" s="5"/>
      <c r="N202" s="5"/>
      <c r="O202" s="5"/>
      <c r="P202" s="5"/>
      <c r="Q202" s="5"/>
      <c r="R202" s="5"/>
      <c r="S202" s="5"/>
    </row>
  </sheetData>
  <mergeCells count="16">
    <mergeCell ref="B26:J28"/>
    <mergeCell ref="M53:S55"/>
    <mergeCell ref="N62:N63"/>
    <mergeCell ref="O62:O63"/>
    <mergeCell ref="Q62:Q63"/>
    <mergeCell ref="P62:P63"/>
    <mergeCell ref="M26:S43"/>
    <mergeCell ref="M46:S50"/>
    <mergeCell ref="D8:D10"/>
    <mergeCell ref="O13:O14"/>
    <mergeCell ref="N13:N14"/>
    <mergeCell ref="M13:M14"/>
    <mergeCell ref="M3:S5"/>
    <mergeCell ref="B3:I6"/>
    <mergeCell ref="F8:F10"/>
    <mergeCell ref="E8:E10"/>
  </mergeCells>
  <pageMargins left="0.7" right="0.7" top="0.75" bottom="0.75" header="0.3" footer="0.3"/>
  <pageSetup orientation="portrait" horizontalDpi="0" verticalDpi="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5B7C-B774-9F45-BAC6-8F8502EDD610}">
  <dimension ref="A1:BN192"/>
  <sheetViews>
    <sheetView tabSelected="1" zoomScaleNormal="100" workbookViewId="0"/>
  </sheetViews>
  <sheetFormatPr baseColWidth="10" defaultRowHeight="16" outlineLevelCol="1" x14ac:dyDescent="0.2"/>
  <cols>
    <col min="1" max="1" width="4.83203125" style="201" customWidth="1"/>
    <col min="2" max="5" width="10.83203125" style="201" customWidth="1"/>
    <col min="6" max="6" width="12.33203125" style="201" customWidth="1"/>
    <col min="7" max="11" width="10.83203125" style="201" customWidth="1"/>
    <col min="12" max="12" width="10.83203125" style="201"/>
    <col min="13" max="19" width="10.83203125" style="201" hidden="1" customWidth="1" outlineLevel="1"/>
    <col min="20" max="20" width="10.83203125" style="201" customWidth="1" collapsed="1"/>
    <col min="21" max="16384" width="10.83203125" style="201"/>
  </cols>
  <sheetData>
    <row r="1" spans="1:25" ht="19" x14ac:dyDescent="0.25">
      <c r="A1" s="82" t="s">
        <v>441</v>
      </c>
      <c r="B1" s="199"/>
      <c r="C1" s="199"/>
      <c r="D1" s="199"/>
      <c r="E1" s="199"/>
      <c r="F1" s="199"/>
      <c r="G1" s="199"/>
      <c r="H1" s="199"/>
      <c r="I1" s="199"/>
      <c r="J1" s="199"/>
      <c r="K1" s="200"/>
      <c r="L1" s="3" t="s">
        <v>390</v>
      </c>
    </row>
    <row r="2" spans="1:25" x14ac:dyDescent="0.2">
      <c r="A2" s="202"/>
      <c r="B2" s="199"/>
      <c r="C2" s="199"/>
      <c r="D2" s="199"/>
      <c r="E2" s="199"/>
      <c r="F2" s="199"/>
      <c r="G2" s="199"/>
      <c r="H2" s="199"/>
      <c r="I2" s="199"/>
      <c r="J2" s="199"/>
      <c r="K2" s="200"/>
      <c r="M2" s="4" t="s">
        <v>3</v>
      </c>
      <c r="O2" s="300"/>
    </row>
    <row r="3" spans="1:25" ht="16" customHeight="1" x14ac:dyDescent="0.2">
      <c r="A3" s="202"/>
      <c r="B3" s="508" t="s">
        <v>432</v>
      </c>
      <c r="C3" s="508"/>
      <c r="D3" s="508"/>
      <c r="E3" s="508"/>
      <c r="F3" s="508"/>
      <c r="G3" s="508"/>
      <c r="H3" s="508"/>
      <c r="I3" s="508"/>
      <c r="J3" s="508"/>
      <c r="K3" s="200"/>
      <c r="M3" s="509" t="s">
        <v>431</v>
      </c>
      <c r="N3" s="509"/>
      <c r="O3" s="509"/>
      <c r="P3" s="509"/>
      <c r="Q3" s="509"/>
      <c r="R3" s="509"/>
      <c r="S3" s="509"/>
      <c r="T3" s="330"/>
    </row>
    <row r="4" spans="1:25" x14ac:dyDescent="0.2">
      <c r="A4" s="202"/>
      <c r="B4" s="508"/>
      <c r="C4" s="508"/>
      <c r="D4" s="508"/>
      <c r="E4" s="508"/>
      <c r="F4" s="508"/>
      <c r="G4" s="508"/>
      <c r="H4" s="508"/>
      <c r="I4" s="508"/>
      <c r="J4" s="508"/>
      <c r="K4" s="200"/>
      <c r="M4" s="509"/>
      <c r="N4" s="509"/>
      <c r="O4" s="509"/>
      <c r="P4" s="509"/>
      <c r="Q4" s="509"/>
      <c r="R4" s="509"/>
      <c r="S4" s="509"/>
      <c r="T4" s="330"/>
    </row>
    <row r="5" spans="1:25" x14ac:dyDescent="0.2">
      <c r="A5" s="202"/>
      <c r="B5" s="303"/>
      <c r="C5" s="303"/>
      <c r="D5" s="303"/>
      <c r="E5" s="303"/>
      <c r="F5" s="303"/>
      <c r="G5" s="303"/>
      <c r="H5" s="303"/>
      <c r="I5" s="303"/>
      <c r="J5" s="199"/>
      <c r="K5" s="200"/>
      <c r="M5" s="509"/>
      <c r="N5" s="509"/>
      <c r="O5" s="509"/>
      <c r="P5" s="509"/>
      <c r="Q5" s="509"/>
      <c r="R5" s="509"/>
      <c r="S5" s="509"/>
      <c r="T5" s="330"/>
    </row>
    <row r="6" spans="1:25" x14ac:dyDescent="0.2">
      <c r="A6" s="202"/>
      <c r="B6" s="199"/>
      <c r="C6" s="199"/>
      <c r="D6" s="199"/>
      <c r="E6" s="199"/>
      <c r="F6" s="199"/>
      <c r="G6" s="199"/>
      <c r="H6" s="199"/>
      <c r="I6" s="199"/>
      <c r="J6" s="199"/>
      <c r="K6" s="200"/>
    </row>
    <row r="7" spans="1:25" x14ac:dyDescent="0.2">
      <c r="A7" s="202"/>
      <c r="B7" s="199"/>
      <c r="C7" s="285" t="s">
        <v>377</v>
      </c>
      <c r="D7" s="286" t="s">
        <v>378</v>
      </c>
      <c r="E7" s="199"/>
      <c r="F7" s="567" t="s">
        <v>379</v>
      </c>
      <c r="G7" s="569" t="s">
        <v>380</v>
      </c>
      <c r="H7" s="287"/>
      <c r="I7" s="199"/>
      <c r="J7" s="199"/>
      <c r="K7" s="200"/>
    </row>
    <row r="8" spans="1:25" x14ac:dyDescent="0.2">
      <c r="A8" s="202"/>
      <c r="B8" s="199"/>
      <c r="C8" s="288" t="s">
        <v>381</v>
      </c>
      <c r="D8" s="289" t="s">
        <v>382</v>
      </c>
      <c r="E8" s="199"/>
      <c r="F8" s="568"/>
      <c r="G8" s="570"/>
      <c r="H8" s="287"/>
      <c r="I8" s="199"/>
      <c r="J8" s="199"/>
      <c r="K8" s="200"/>
    </row>
    <row r="9" spans="1:25" x14ac:dyDescent="0.2">
      <c r="A9" s="202"/>
      <c r="B9" s="199"/>
      <c r="C9" s="290">
        <v>1</v>
      </c>
      <c r="D9" s="233">
        <v>26000</v>
      </c>
      <c r="E9" s="199"/>
      <c r="F9" s="331" t="s">
        <v>434</v>
      </c>
      <c r="G9" s="304">
        <v>167669</v>
      </c>
      <c r="H9" s="212"/>
      <c r="I9" s="199"/>
      <c r="J9" s="199"/>
      <c r="K9" s="200"/>
    </row>
    <row r="10" spans="1:25" x14ac:dyDescent="0.2">
      <c r="A10" s="202"/>
      <c r="B10" s="199"/>
      <c r="C10" s="290">
        <v>2</v>
      </c>
      <c r="D10" s="233">
        <v>154000</v>
      </c>
      <c r="E10" s="199"/>
      <c r="F10" s="291" t="s">
        <v>435</v>
      </c>
      <c r="G10" s="292">
        <v>160975</v>
      </c>
      <c r="H10" s="212"/>
      <c r="I10" s="199"/>
      <c r="J10" s="199"/>
      <c r="K10" s="200"/>
    </row>
    <row r="11" spans="1:25" x14ac:dyDescent="0.2">
      <c r="A11" s="202"/>
      <c r="B11" s="199"/>
      <c r="C11" s="290">
        <v>3</v>
      </c>
      <c r="D11" s="233">
        <v>61000</v>
      </c>
      <c r="E11" s="199"/>
      <c r="F11" s="291" t="s">
        <v>436</v>
      </c>
      <c r="G11" s="292">
        <v>76929</v>
      </c>
      <c r="H11" s="212"/>
      <c r="I11" s="199"/>
      <c r="J11" s="199"/>
      <c r="K11" s="200"/>
    </row>
    <row r="12" spans="1:25" x14ac:dyDescent="0.2">
      <c r="A12" s="202"/>
      <c r="B12" s="199"/>
      <c r="C12" s="288">
        <v>4</v>
      </c>
      <c r="D12" s="236">
        <v>39000</v>
      </c>
      <c r="E12" s="199"/>
      <c r="F12" s="293" t="s">
        <v>437</v>
      </c>
      <c r="G12" s="294">
        <v>170171</v>
      </c>
      <c r="H12" s="212"/>
      <c r="I12" s="199"/>
      <c r="J12" s="199"/>
      <c r="K12" s="200"/>
    </row>
    <row r="13" spans="1:25" x14ac:dyDescent="0.2">
      <c r="A13" s="202"/>
      <c r="B13" s="199"/>
      <c r="C13" s="199"/>
      <c r="D13" s="199"/>
      <c r="E13" s="199"/>
      <c r="F13" s="199"/>
      <c r="G13" s="199"/>
      <c r="H13" s="199"/>
      <c r="I13" s="199"/>
      <c r="J13" s="199"/>
      <c r="K13" s="200"/>
      <c r="N13" s="295"/>
      <c r="O13" s="218" t="s">
        <v>384</v>
      </c>
      <c r="P13" s="295"/>
    </row>
    <row r="14" spans="1:25" x14ac:dyDescent="0.2">
      <c r="A14" s="202"/>
      <c r="B14" s="199" t="s">
        <v>433</v>
      </c>
      <c r="C14" s="199"/>
      <c r="D14" s="199"/>
      <c r="E14" s="214">
        <v>172145</v>
      </c>
      <c r="F14" s="199"/>
      <c r="G14" s="199"/>
      <c r="H14" s="199"/>
      <c r="I14" s="199"/>
      <c r="J14" s="199"/>
      <c r="K14" s="200"/>
      <c r="N14" s="283" t="s">
        <v>385</v>
      </c>
      <c r="O14" s="282" t="s">
        <v>386</v>
      </c>
      <c r="P14" s="283" t="s">
        <v>387</v>
      </c>
      <c r="Q14" s="282" t="s">
        <v>388</v>
      </c>
      <c r="R14" s="283" t="s">
        <v>378</v>
      </c>
      <c r="S14" s="282" t="s">
        <v>389</v>
      </c>
      <c r="X14" s="218"/>
      <c r="Y14" s="218"/>
    </row>
    <row r="15" spans="1:25" x14ac:dyDescent="0.2">
      <c r="A15" s="202"/>
      <c r="B15" s="199"/>
      <c r="C15" s="199"/>
      <c r="D15" s="199"/>
      <c r="E15" s="199"/>
      <c r="F15" s="199"/>
      <c r="G15" s="199"/>
      <c r="H15" s="199"/>
      <c r="I15" s="199"/>
      <c r="J15" s="199"/>
      <c r="K15" s="200"/>
      <c r="N15" s="296">
        <v>1</v>
      </c>
      <c r="O15" s="297">
        <f>G12</f>
        <v>170171</v>
      </c>
      <c r="P15" s="296">
        <f>$O$19-O15</f>
        <v>1974</v>
      </c>
      <c r="Q15" s="297">
        <f>$O$19*P15/$P$19</f>
        <v>3011.5763586089547</v>
      </c>
      <c r="R15" s="296">
        <f>D9</f>
        <v>26000</v>
      </c>
      <c r="S15" s="298">
        <f>1-Q15/R15</f>
        <v>0.8841701400535017</v>
      </c>
    </row>
    <row r="16" spans="1:25" x14ac:dyDescent="0.2">
      <c r="A16" s="202"/>
      <c r="B16" s="199" t="s">
        <v>0</v>
      </c>
      <c r="C16" s="199"/>
      <c r="D16" s="199"/>
      <c r="E16" s="199"/>
      <c r="F16" s="199"/>
      <c r="G16" s="199"/>
      <c r="H16" s="199"/>
      <c r="I16" s="199"/>
      <c r="J16" s="199"/>
      <c r="K16" s="200"/>
      <c r="N16" s="296">
        <v>2</v>
      </c>
      <c r="O16" s="297">
        <f>G11</f>
        <v>76929</v>
      </c>
      <c r="P16" s="296">
        <f>$O$19-O16</f>
        <v>95216</v>
      </c>
      <c r="Q16" s="297">
        <f>$O$19*P16/$P$19</f>
        <v>145263.55347584104</v>
      </c>
      <c r="R16" s="296">
        <f>D10</f>
        <v>154000</v>
      </c>
      <c r="S16" s="298">
        <f t="shared" ref="S16:S19" si="0">1-Q16/R16</f>
        <v>5.6730172234798482E-2</v>
      </c>
    </row>
    <row r="17" spans="1:19" x14ac:dyDescent="0.2">
      <c r="A17" s="202"/>
      <c r="B17" s="199" t="s">
        <v>383</v>
      </c>
      <c r="C17" s="199"/>
      <c r="D17" s="199"/>
      <c r="E17" s="199"/>
      <c r="F17" s="199"/>
      <c r="G17" s="199"/>
      <c r="H17" s="199"/>
      <c r="I17" s="199"/>
      <c r="J17" s="199"/>
      <c r="K17" s="200"/>
      <c r="N17" s="296">
        <v>3</v>
      </c>
      <c r="O17" s="297">
        <f>G10</f>
        <v>160975</v>
      </c>
      <c r="P17" s="296">
        <f>$O$19-O17</f>
        <v>11170</v>
      </c>
      <c r="Q17" s="297">
        <f>$O$19*P17/$P$19</f>
        <v>17041.189425360699</v>
      </c>
      <c r="R17" s="296">
        <f>D11</f>
        <v>61000</v>
      </c>
      <c r="S17" s="298">
        <f t="shared" si="0"/>
        <v>0.72063623892851314</v>
      </c>
    </row>
    <row r="18" spans="1:19" x14ac:dyDescent="0.2">
      <c r="A18" s="202"/>
      <c r="B18" s="199"/>
      <c r="C18" s="199"/>
      <c r="D18" s="199"/>
      <c r="E18" s="199"/>
      <c r="F18" s="199"/>
      <c r="G18" s="199"/>
      <c r="H18" s="199"/>
      <c r="I18" s="199"/>
      <c r="J18" s="199"/>
      <c r="K18" s="200"/>
      <c r="N18" s="283">
        <v>4</v>
      </c>
      <c r="O18" s="282">
        <f>G9</f>
        <v>167669</v>
      </c>
      <c r="P18" s="283">
        <f>$O$19-O18</f>
        <v>4476</v>
      </c>
      <c r="Q18" s="282">
        <f>$O$19*P18/$P$19</f>
        <v>6828.6807401893011</v>
      </c>
      <c r="R18" s="283">
        <f>D12</f>
        <v>39000</v>
      </c>
      <c r="S18" s="299">
        <f t="shared" si="0"/>
        <v>0.82490562204642814</v>
      </c>
    </row>
    <row r="19" spans="1:19" x14ac:dyDescent="0.2">
      <c r="A19" s="202"/>
      <c r="B19" s="199" t="s">
        <v>1</v>
      </c>
      <c r="C19" s="199"/>
      <c r="D19" s="199"/>
      <c r="E19" s="199"/>
      <c r="F19" s="199"/>
      <c r="G19" s="199"/>
      <c r="H19" s="199"/>
      <c r="I19" s="199"/>
      <c r="J19" s="199"/>
      <c r="K19" s="200"/>
      <c r="N19" s="296" t="s">
        <v>202</v>
      </c>
      <c r="O19" s="297">
        <f>E14</f>
        <v>172145</v>
      </c>
      <c r="P19" s="296">
        <f>SUM(P15:P18)</f>
        <v>112836</v>
      </c>
      <c r="Q19" s="297">
        <f>$O$19*P19/$P$19</f>
        <v>172145</v>
      </c>
      <c r="R19" s="296">
        <f>SUM(R15:R18)</f>
        <v>280000</v>
      </c>
      <c r="S19" s="298">
        <f t="shared" si="0"/>
        <v>0.38519642857142855</v>
      </c>
    </row>
    <row r="20" spans="1:19" ht="16" customHeight="1" x14ac:dyDescent="0.2">
      <c r="A20" s="202"/>
      <c r="B20" s="508" t="s">
        <v>440</v>
      </c>
      <c r="C20" s="508"/>
      <c r="D20" s="508"/>
      <c r="E20" s="508"/>
      <c r="F20" s="508"/>
      <c r="G20" s="508"/>
      <c r="H20" s="508"/>
      <c r="I20" s="508"/>
      <c r="J20" s="508"/>
      <c r="K20" s="200"/>
    </row>
    <row r="21" spans="1:19" x14ac:dyDescent="0.2">
      <c r="A21" s="202"/>
      <c r="B21" s="508"/>
      <c r="C21" s="508"/>
      <c r="D21" s="508"/>
      <c r="E21" s="508"/>
      <c r="F21" s="508"/>
      <c r="G21" s="508"/>
      <c r="H21" s="508"/>
      <c r="I21" s="508"/>
      <c r="J21" s="508"/>
      <c r="K21" s="200"/>
    </row>
    <row r="22" spans="1:19" x14ac:dyDescent="0.2">
      <c r="A22" s="202"/>
      <c r="B22" s="310"/>
      <c r="C22" s="310"/>
      <c r="D22" s="310"/>
      <c r="E22" s="310"/>
      <c r="F22" s="310"/>
      <c r="G22" s="310"/>
      <c r="H22" s="310"/>
      <c r="I22" s="310"/>
      <c r="J22" s="310"/>
      <c r="K22" s="200"/>
      <c r="M22" s="4" t="s">
        <v>4</v>
      </c>
    </row>
    <row r="23" spans="1:19" ht="17" customHeight="1" thickBot="1" x14ac:dyDescent="0.25">
      <c r="A23" s="301"/>
      <c r="B23" s="216"/>
      <c r="C23" s="302"/>
      <c r="D23" s="302"/>
      <c r="E23" s="302"/>
      <c r="F23" s="216"/>
      <c r="G23" s="216"/>
      <c r="H23" s="216"/>
      <c r="I23" s="216"/>
      <c r="J23" s="216"/>
      <c r="K23" s="217"/>
      <c r="M23" s="566" t="s">
        <v>559</v>
      </c>
      <c r="N23" s="566"/>
      <c r="O23" s="566"/>
      <c r="P23" s="566"/>
      <c r="Q23" s="566"/>
      <c r="R23" s="566"/>
      <c r="S23" s="566"/>
    </row>
    <row r="24" spans="1:19" ht="17" thickBot="1" x14ac:dyDescent="0.25">
      <c r="A24" s="301" t="s">
        <v>88</v>
      </c>
      <c r="B24" s="216"/>
      <c r="C24" s="302"/>
      <c r="D24" s="302"/>
      <c r="E24" s="302"/>
      <c r="F24" s="216"/>
      <c r="G24" s="216"/>
      <c r="H24" s="216"/>
      <c r="I24" s="216"/>
      <c r="J24" s="216"/>
      <c r="K24" s="217"/>
      <c r="M24" s="566"/>
      <c r="N24" s="566"/>
      <c r="O24" s="566"/>
      <c r="P24" s="566"/>
      <c r="Q24" s="566"/>
      <c r="R24" s="566"/>
      <c r="S24" s="566"/>
    </row>
    <row r="25" spans="1:19" x14ac:dyDescent="0.2">
      <c r="M25" s="566"/>
      <c r="N25" s="566"/>
      <c r="O25" s="566"/>
      <c r="P25" s="566"/>
      <c r="Q25" s="566"/>
      <c r="R25" s="566"/>
      <c r="S25" s="566"/>
    </row>
    <row r="26" spans="1:19" x14ac:dyDescent="0.2">
      <c r="M26" s="566"/>
      <c r="N26" s="566"/>
      <c r="O26" s="566"/>
      <c r="P26" s="566"/>
      <c r="Q26" s="566"/>
      <c r="R26" s="566"/>
      <c r="S26" s="566"/>
    </row>
    <row r="27" spans="1:19" x14ac:dyDescent="0.2">
      <c r="M27" s="566"/>
      <c r="N27" s="566"/>
      <c r="O27" s="566"/>
      <c r="P27" s="566"/>
      <c r="Q27" s="566"/>
      <c r="R27" s="566"/>
      <c r="S27" s="566"/>
    </row>
    <row r="28" spans="1:19" x14ac:dyDescent="0.2">
      <c r="M28" s="566"/>
      <c r="N28" s="566"/>
      <c r="O28" s="566"/>
      <c r="P28" s="566"/>
      <c r="Q28" s="566"/>
      <c r="R28" s="566"/>
      <c r="S28" s="566"/>
    </row>
    <row r="29" spans="1:19" x14ac:dyDescent="0.2">
      <c r="M29" s="566"/>
      <c r="N29" s="566"/>
      <c r="O29" s="566"/>
      <c r="P29" s="566"/>
      <c r="Q29" s="566"/>
      <c r="R29" s="566"/>
      <c r="S29" s="566"/>
    </row>
    <row r="30" spans="1:19" x14ac:dyDescent="0.2">
      <c r="M30" s="566"/>
      <c r="N30" s="566"/>
      <c r="O30" s="566"/>
      <c r="P30" s="566"/>
      <c r="Q30" s="566"/>
      <c r="R30" s="566"/>
      <c r="S30" s="566"/>
    </row>
    <row r="31" spans="1:19" x14ac:dyDescent="0.2">
      <c r="M31" s="566"/>
      <c r="N31" s="566"/>
      <c r="O31" s="566"/>
      <c r="P31" s="566"/>
      <c r="Q31" s="566"/>
      <c r="R31" s="566"/>
      <c r="S31" s="566"/>
    </row>
    <row r="33" spans="13:19" ht="19" x14ac:dyDescent="0.25">
      <c r="M33" s="3" t="s">
        <v>85</v>
      </c>
    </row>
    <row r="34" spans="13:19" x14ac:dyDescent="0.2">
      <c r="M34" s="509" t="s">
        <v>442</v>
      </c>
      <c r="N34" s="509"/>
      <c r="O34" s="509"/>
      <c r="P34" s="509"/>
      <c r="Q34" s="509"/>
      <c r="R34" s="509"/>
      <c r="S34" s="509"/>
    </row>
    <row r="35" spans="13:19" x14ac:dyDescent="0.2">
      <c r="M35" s="509"/>
      <c r="N35" s="509"/>
      <c r="O35" s="509"/>
      <c r="P35" s="509"/>
      <c r="Q35" s="509"/>
      <c r="R35" s="509"/>
      <c r="S35" s="509"/>
    </row>
    <row r="37" spans="13:19" ht="19" x14ac:dyDescent="0.25">
      <c r="M37" s="3" t="s">
        <v>107</v>
      </c>
    </row>
    <row r="38" spans="13:19" x14ac:dyDescent="0.2">
      <c r="M38" s="201" t="s">
        <v>376</v>
      </c>
    </row>
    <row r="63" spans="13:15" x14ac:dyDescent="0.2">
      <c r="M63" s="5"/>
      <c r="N63" s="5"/>
      <c r="O63" s="5"/>
    </row>
    <row r="64" spans="13:15" x14ac:dyDescent="0.2">
      <c r="M64" s="5"/>
      <c r="N64" s="5"/>
      <c r="O64" s="5"/>
    </row>
    <row r="65" spans="13:15" x14ac:dyDescent="0.2">
      <c r="M65" s="5"/>
      <c r="N65" s="5"/>
      <c r="O65" s="5"/>
    </row>
    <row r="66" spans="13:15" x14ac:dyDescent="0.2">
      <c r="M66" s="5"/>
      <c r="N66" s="5"/>
      <c r="O66" s="5"/>
    </row>
    <row r="67" spans="13:15" x14ac:dyDescent="0.2">
      <c r="M67" s="5"/>
      <c r="N67" s="5"/>
      <c r="O67" s="5"/>
    </row>
    <row r="68" spans="13:15" x14ac:dyDescent="0.2">
      <c r="M68" s="5"/>
      <c r="N68" s="5"/>
      <c r="O68" s="5"/>
    </row>
    <row r="69" spans="13:15" x14ac:dyDescent="0.2">
      <c r="N69" s="300"/>
    </row>
    <row r="70" spans="13:15" x14ac:dyDescent="0.2">
      <c r="M70" s="5"/>
      <c r="N70" s="5"/>
      <c r="O70" s="5"/>
    </row>
    <row r="71" spans="13:15" x14ac:dyDescent="0.2">
      <c r="M71" s="5"/>
      <c r="N71" s="5"/>
      <c r="O71" s="5"/>
    </row>
    <row r="72" spans="13:15" x14ac:dyDescent="0.2">
      <c r="M72" s="5"/>
      <c r="N72" s="5"/>
      <c r="O72" s="5"/>
    </row>
    <row r="73" spans="13:15" x14ac:dyDescent="0.2">
      <c r="M73" s="5"/>
      <c r="N73" s="5"/>
      <c r="O73" s="5"/>
    </row>
    <row r="74" spans="13:15" x14ac:dyDescent="0.2">
      <c r="M74" s="5"/>
      <c r="N74" s="5"/>
      <c r="O74" s="5"/>
    </row>
    <row r="75" spans="13:15" x14ac:dyDescent="0.2">
      <c r="M75" s="5"/>
      <c r="N75" s="5"/>
      <c r="O75" s="5"/>
    </row>
    <row r="76" spans="13:15" x14ac:dyDescent="0.2">
      <c r="M76" s="5"/>
      <c r="N76" s="5"/>
      <c r="O76" s="5"/>
    </row>
    <row r="77" spans="13:15" x14ac:dyDescent="0.2">
      <c r="M77" s="5"/>
      <c r="N77" s="5"/>
      <c r="O77" s="5"/>
    </row>
    <row r="78" spans="13:15" x14ac:dyDescent="0.2">
      <c r="M78" s="5"/>
      <c r="N78" s="5"/>
      <c r="O78" s="5"/>
    </row>
    <row r="79" spans="13:15" x14ac:dyDescent="0.2">
      <c r="N79" s="300"/>
    </row>
    <row r="80" spans="13:15" x14ac:dyDescent="0.2">
      <c r="M80" s="5"/>
      <c r="N80" s="5"/>
      <c r="O80" s="5"/>
    </row>
    <row r="81" spans="1:66" x14ac:dyDescent="0.2">
      <c r="M81" s="5"/>
      <c r="N81" s="5"/>
      <c r="O81" s="5"/>
    </row>
    <row r="82" spans="1:66" x14ac:dyDescent="0.2">
      <c r="M82" s="5"/>
      <c r="N82" s="5"/>
      <c r="O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row>
    <row r="83" spans="1:66" x14ac:dyDescent="0.2">
      <c r="M83" s="5"/>
      <c r="N83" s="5"/>
      <c r="O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row>
    <row r="84" spans="1:66" x14ac:dyDescent="0.2">
      <c r="M84" s="5"/>
      <c r="N84" s="5"/>
      <c r="O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row>
    <row r="85" spans="1:66" x14ac:dyDescent="0.2">
      <c r="L85" s="5"/>
      <c r="M85" s="5"/>
      <c r="N85" s="5"/>
      <c r="O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row>
    <row r="86" spans="1:66" x14ac:dyDescent="0.2">
      <c r="L86" s="5"/>
      <c r="M86" s="5"/>
      <c r="N86" s="5"/>
      <c r="O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row>
    <row r="87" spans="1:66" x14ac:dyDescent="0.2">
      <c r="L87" s="5"/>
      <c r="M87" s="5"/>
      <c r="N87" s="5"/>
      <c r="O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row>
    <row r="88" spans="1:66" x14ac:dyDescent="0.2">
      <c r="L88" s="5"/>
      <c r="M88" s="5"/>
      <c r="N88" s="5"/>
      <c r="O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row>
    <row r="89" spans="1:66" x14ac:dyDescent="0.2">
      <c r="L89" s="5"/>
      <c r="N89" s="300"/>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row>
    <row r="90" spans="1:66" x14ac:dyDescent="0.2">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row>
    <row r="91" spans="1:66"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66"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66"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66"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66"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66" x14ac:dyDescent="0.2">
      <c r="A187" s="5"/>
      <c r="B187" s="5"/>
      <c r="C187" s="5"/>
      <c r="D187" s="5"/>
      <c r="E187" s="5"/>
      <c r="F187" s="5"/>
      <c r="G187" s="5"/>
      <c r="H187" s="5"/>
      <c r="I187" s="5"/>
      <c r="J187" s="5"/>
      <c r="K187" s="5"/>
      <c r="M187" s="5"/>
      <c r="N187" s="5"/>
      <c r="O187" s="5"/>
      <c r="P187" s="5"/>
      <c r="Q187" s="5"/>
      <c r="R187" s="5"/>
      <c r="S187" s="5"/>
    </row>
    <row r="188" spans="1:66" x14ac:dyDescent="0.2">
      <c r="A188" s="5"/>
      <c r="B188" s="5"/>
      <c r="C188" s="5"/>
      <c r="D188" s="5"/>
      <c r="E188" s="5"/>
      <c r="F188" s="5"/>
      <c r="G188" s="5"/>
      <c r="H188" s="5"/>
      <c r="I188" s="5"/>
      <c r="J188" s="5"/>
      <c r="K188" s="5"/>
      <c r="M188" s="5"/>
      <c r="N188" s="5"/>
      <c r="O188" s="5"/>
      <c r="P188" s="5"/>
      <c r="Q188" s="5"/>
      <c r="R188" s="5"/>
      <c r="S188" s="5"/>
    </row>
    <row r="189" spans="1:66" x14ac:dyDescent="0.2">
      <c r="A189" s="5"/>
      <c r="B189" s="5"/>
      <c r="C189" s="5"/>
      <c r="D189" s="5"/>
      <c r="E189" s="5"/>
      <c r="F189" s="5"/>
      <c r="G189" s="5"/>
      <c r="H189" s="5"/>
      <c r="I189" s="5"/>
      <c r="J189" s="5"/>
      <c r="K189" s="5"/>
      <c r="M189" s="5"/>
      <c r="N189" s="5"/>
      <c r="O189" s="5"/>
      <c r="P189" s="5"/>
      <c r="Q189" s="5"/>
      <c r="R189" s="5"/>
      <c r="S189" s="5"/>
    </row>
    <row r="190" spans="1:66" x14ac:dyDescent="0.2">
      <c r="A190" s="5"/>
      <c r="B190" s="5"/>
      <c r="C190" s="5"/>
      <c r="D190" s="5"/>
      <c r="E190" s="5"/>
      <c r="F190" s="5"/>
      <c r="G190" s="5"/>
      <c r="H190" s="5"/>
      <c r="I190" s="5"/>
      <c r="J190" s="5"/>
      <c r="K190" s="5"/>
      <c r="M190" s="5"/>
      <c r="N190" s="5"/>
      <c r="O190" s="5"/>
      <c r="P190" s="5"/>
      <c r="Q190" s="5"/>
      <c r="R190" s="5"/>
      <c r="S190" s="5"/>
    </row>
    <row r="191" spans="1:66" x14ac:dyDescent="0.2">
      <c r="A191" s="5"/>
      <c r="B191" s="5"/>
      <c r="C191" s="5"/>
      <c r="D191" s="5"/>
      <c r="E191" s="5"/>
      <c r="F191" s="5"/>
      <c r="G191" s="5"/>
      <c r="H191" s="5"/>
      <c r="I191" s="5"/>
      <c r="J191" s="5"/>
      <c r="K191" s="5"/>
      <c r="M191" s="5"/>
      <c r="N191" s="5"/>
      <c r="O191" s="5"/>
      <c r="P191" s="5"/>
      <c r="Q191" s="5"/>
      <c r="R191" s="5"/>
      <c r="S191" s="5"/>
    </row>
    <row r="192" spans="1:66" x14ac:dyDescent="0.2">
      <c r="A192" s="5"/>
      <c r="B192" s="5"/>
      <c r="C192" s="5"/>
      <c r="D192" s="5"/>
      <c r="E192" s="5"/>
      <c r="F192" s="5"/>
      <c r="G192" s="5"/>
      <c r="H192" s="5"/>
      <c r="I192" s="5"/>
      <c r="J192" s="5"/>
      <c r="K192" s="5"/>
    </row>
  </sheetData>
  <mergeCells count="7">
    <mergeCell ref="M3:S5"/>
    <mergeCell ref="B3:J4"/>
    <mergeCell ref="B20:J21"/>
    <mergeCell ref="M34:S35"/>
    <mergeCell ref="F7:F8"/>
    <mergeCell ref="G7:G8"/>
    <mergeCell ref="M23:S31"/>
  </mergeCells>
  <pageMargins left="0.7" right="0.7" top="0.75" bottom="0.75" header="0.3" footer="0.3"/>
  <pageSetup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79DD-1BB9-4E4D-A051-FF10222D02B3}">
  <dimension ref="A1:BM183"/>
  <sheetViews>
    <sheetView zoomScaleNormal="100" workbookViewId="0"/>
  </sheetViews>
  <sheetFormatPr baseColWidth="10" defaultColWidth="10.83203125" defaultRowHeight="16" customHeight="1" outlineLevelCol="1" x14ac:dyDescent="0.2"/>
  <cols>
    <col min="1" max="1" width="4.6640625" style="377" customWidth="1"/>
    <col min="2" max="2" width="10.83203125" style="377"/>
    <col min="3" max="3" width="13.5" style="377" bestFit="1" customWidth="1"/>
    <col min="4" max="11" width="10.83203125" style="377"/>
    <col min="12" max="12" width="11.5" style="377" bestFit="1" customWidth="1"/>
    <col min="13" max="20" width="10.83203125" style="377" hidden="1" customWidth="1" outlineLevel="1"/>
    <col min="21" max="21" width="10.83203125" style="377" collapsed="1"/>
    <col min="22" max="16384" width="10.83203125" style="377"/>
  </cols>
  <sheetData>
    <row r="1" spans="1:20" ht="16" customHeight="1" x14ac:dyDescent="0.25">
      <c r="A1" s="82" t="s">
        <v>505</v>
      </c>
      <c r="B1" s="327"/>
      <c r="C1" s="327"/>
      <c r="D1" s="327"/>
      <c r="E1" s="327"/>
      <c r="F1" s="327"/>
      <c r="G1" s="327"/>
      <c r="H1" s="327"/>
      <c r="I1" s="374"/>
      <c r="J1" s="374"/>
      <c r="K1" s="375"/>
      <c r="L1" s="376" t="s">
        <v>87</v>
      </c>
    </row>
    <row r="2" spans="1:20" ht="16" customHeight="1" x14ac:dyDescent="0.25">
      <c r="A2" s="202"/>
      <c r="B2" s="199"/>
      <c r="C2" s="199"/>
      <c r="D2" s="199"/>
      <c r="E2" s="199"/>
      <c r="F2" s="199"/>
      <c r="G2" s="199"/>
      <c r="H2" s="199"/>
      <c r="I2" s="378"/>
      <c r="J2" s="378"/>
      <c r="K2" s="379"/>
      <c r="L2" s="376"/>
      <c r="M2" s="385" t="s">
        <v>149</v>
      </c>
    </row>
    <row r="3" spans="1:20" ht="16" customHeight="1" x14ac:dyDescent="0.2">
      <c r="A3" s="202"/>
      <c r="B3" s="199" t="s">
        <v>0</v>
      </c>
      <c r="C3" s="199"/>
      <c r="D3" s="199"/>
      <c r="E3" s="199"/>
      <c r="F3" s="199"/>
      <c r="G3" s="199"/>
      <c r="H3" s="199"/>
      <c r="I3" s="378"/>
      <c r="J3" s="378"/>
      <c r="K3" s="379"/>
    </row>
    <row r="4" spans="1:20" ht="16" customHeight="1" x14ac:dyDescent="0.2">
      <c r="A4" s="202"/>
      <c r="B4" s="400" t="s">
        <v>502</v>
      </c>
      <c r="C4" s="199"/>
      <c r="D4" s="199"/>
      <c r="E4" s="199"/>
      <c r="F4" s="199"/>
      <c r="G4" s="199"/>
      <c r="H4" s="199"/>
      <c r="I4" s="378"/>
      <c r="J4" s="378"/>
      <c r="K4" s="379"/>
      <c r="M4" s="580" t="s">
        <v>501</v>
      </c>
      <c r="N4" s="580"/>
      <c r="O4" s="580"/>
      <c r="P4" s="580"/>
      <c r="Q4" s="580"/>
      <c r="R4" s="580"/>
      <c r="S4" s="580"/>
      <c r="T4" s="580"/>
    </row>
    <row r="5" spans="1:20" ht="16" customHeight="1" x14ac:dyDescent="0.2">
      <c r="A5" s="202"/>
      <c r="B5" s="400"/>
      <c r="C5" s="199"/>
      <c r="D5" s="199"/>
      <c r="E5" s="199"/>
      <c r="F5" s="199"/>
      <c r="G5" s="199"/>
      <c r="H5" s="199"/>
      <c r="I5" s="378"/>
      <c r="J5" s="378"/>
      <c r="K5" s="379"/>
      <c r="M5" s="580"/>
      <c r="N5" s="580"/>
      <c r="O5" s="580"/>
      <c r="P5" s="580"/>
      <c r="Q5" s="580"/>
      <c r="R5" s="580"/>
      <c r="S5" s="580"/>
      <c r="T5" s="580"/>
    </row>
    <row r="6" spans="1:20" ht="16" customHeight="1" x14ac:dyDescent="0.2">
      <c r="A6" s="202"/>
      <c r="B6" s="404" t="s">
        <v>1</v>
      </c>
      <c r="C6" s="199"/>
      <c r="D6" s="199"/>
      <c r="E6" s="199"/>
      <c r="F6" s="199"/>
      <c r="G6" s="199"/>
      <c r="H6" s="199"/>
      <c r="I6" s="378"/>
      <c r="J6" s="378"/>
      <c r="K6" s="379"/>
      <c r="M6" s="580"/>
      <c r="N6" s="580"/>
      <c r="O6" s="580"/>
      <c r="P6" s="580"/>
      <c r="Q6" s="580"/>
      <c r="R6" s="580"/>
      <c r="S6" s="580"/>
      <c r="T6" s="580"/>
    </row>
    <row r="7" spans="1:20" ht="16" customHeight="1" x14ac:dyDescent="0.2">
      <c r="A7" s="381"/>
      <c r="B7" s="400" t="s">
        <v>503</v>
      </c>
      <c r="C7" s="378"/>
      <c r="D7" s="378"/>
      <c r="E7" s="378"/>
      <c r="F7" s="378"/>
      <c r="G7" s="378"/>
      <c r="H7" s="378"/>
      <c r="I7" s="378"/>
      <c r="J7" s="378"/>
      <c r="K7" s="379"/>
      <c r="M7" s="580"/>
      <c r="N7" s="580"/>
      <c r="O7" s="580"/>
      <c r="P7" s="580"/>
      <c r="Q7" s="580"/>
      <c r="R7" s="580"/>
      <c r="S7" s="580"/>
      <c r="T7" s="580"/>
    </row>
    <row r="8" spans="1:20" ht="16" customHeight="1" x14ac:dyDescent="0.2">
      <c r="A8" s="381"/>
      <c r="B8" s="378"/>
      <c r="C8" s="378"/>
      <c r="D8" s="378"/>
      <c r="E8" s="378"/>
      <c r="F8" s="378"/>
      <c r="G8" s="378"/>
      <c r="H8" s="378"/>
      <c r="I8" s="378"/>
      <c r="J8" s="378"/>
      <c r="K8" s="379"/>
      <c r="M8" s="580"/>
      <c r="N8" s="580"/>
      <c r="O8" s="580"/>
      <c r="P8" s="580"/>
      <c r="Q8" s="580"/>
      <c r="R8" s="580"/>
      <c r="S8" s="580"/>
      <c r="T8" s="580"/>
    </row>
    <row r="9" spans="1:20" ht="16" customHeight="1" thickBot="1" x14ac:dyDescent="0.25">
      <c r="A9" s="382"/>
      <c r="B9" s="383"/>
      <c r="C9" s="383"/>
      <c r="D9" s="383"/>
      <c r="E9" s="383"/>
      <c r="F9" s="383"/>
      <c r="G9" s="383"/>
      <c r="H9" s="383"/>
      <c r="I9" s="383"/>
      <c r="J9" s="383"/>
      <c r="K9" s="384"/>
      <c r="M9" s="580"/>
      <c r="N9" s="580"/>
      <c r="O9" s="580"/>
      <c r="P9" s="580"/>
      <c r="Q9" s="580"/>
      <c r="R9" s="580"/>
      <c r="S9" s="580"/>
      <c r="T9" s="580"/>
    </row>
    <row r="10" spans="1:20" ht="16" customHeight="1" x14ac:dyDescent="0.2">
      <c r="M10" s="580"/>
      <c r="N10" s="580"/>
      <c r="O10" s="580"/>
      <c r="P10" s="580"/>
      <c r="Q10" s="580"/>
      <c r="R10" s="580"/>
      <c r="S10" s="580"/>
      <c r="T10" s="580"/>
    </row>
    <row r="11" spans="1:20" ht="16" customHeight="1" x14ac:dyDescent="0.25">
      <c r="A11" s="376"/>
      <c r="B11" s="377" t="s">
        <v>498</v>
      </c>
      <c r="M11" s="580"/>
      <c r="N11" s="580"/>
      <c r="O11" s="580"/>
      <c r="P11" s="580"/>
      <c r="Q11" s="580"/>
      <c r="R11" s="580"/>
      <c r="S11" s="580"/>
      <c r="T11" s="580"/>
    </row>
    <row r="12" spans="1:20" ht="16" customHeight="1" x14ac:dyDescent="0.2">
      <c r="A12" s="385"/>
      <c r="B12" s="571"/>
      <c r="C12" s="572"/>
      <c r="D12" s="572"/>
      <c r="E12" s="572"/>
      <c r="F12" s="572"/>
      <c r="G12" s="572"/>
      <c r="H12" s="572"/>
      <c r="I12" s="573"/>
      <c r="J12" s="399"/>
      <c r="M12" s="580"/>
      <c r="N12" s="580"/>
      <c r="O12" s="580"/>
      <c r="P12" s="580"/>
      <c r="Q12" s="580"/>
      <c r="R12" s="580"/>
      <c r="S12" s="580"/>
      <c r="T12" s="580"/>
    </row>
    <row r="13" spans="1:20" ht="16" customHeight="1" x14ac:dyDescent="0.2">
      <c r="B13" s="574"/>
      <c r="C13" s="575"/>
      <c r="D13" s="575"/>
      <c r="E13" s="575"/>
      <c r="F13" s="575"/>
      <c r="G13" s="575"/>
      <c r="H13" s="575"/>
      <c r="I13" s="576"/>
      <c r="J13" s="399"/>
      <c r="M13" s="580"/>
      <c r="N13" s="580"/>
      <c r="O13" s="580"/>
      <c r="P13" s="580"/>
      <c r="Q13" s="580"/>
      <c r="R13" s="580"/>
      <c r="S13" s="580"/>
      <c r="T13" s="580"/>
    </row>
    <row r="14" spans="1:20" ht="16" customHeight="1" x14ac:dyDescent="0.2">
      <c r="B14" s="574"/>
      <c r="C14" s="575"/>
      <c r="D14" s="575"/>
      <c r="E14" s="575"/>
      <c r="F14" s="575"/>
      <c r="G14" s="575"/>
      <c r="H14" s="575"/>
      <c r="I14" s="576"/>
      <c r="J14" s="399"/>
      <c r="M14" s="580"/>
      <c r="N14" s="580"/>
      <c r="O14" s="580"/>
      <c r="P14" s="580"/>
      <c r="Q14" s="580"/>
      <c r="R14" s="580"/>
      <c r="S14" s="580"/>
      <c r="T14" s="580"/>
    </row>
    <row r="15" spans="1:20" ht="16" customHeight="1" x14ac:dyDescent="0.2">
      <c r="B15" s="574"/>
      <c r="C15" s="575"/>
      <c r="D15" s="575"/>
      <c r="E15" s="575"/>
      <c r="F15" s="575"/>
      <c r="G15" s="575"/>
      <c r="H15" s="575"/>
      <c r="I15" s="576"/>
      <c r="J15" s="399"/>
      <c r="M15" s="380"/>
      <c r="N15" s="380"/>
      <c r="O15" s="380"/>
      <c r="P15" s="380"/>
      <c r="Q15" s="380"/>
      <c r="R15" s="380"/>
      <c r="S15" s="380"/>
      <c r="T15" s="380"/>
    </row>
    <row r="16" spans="1:20" ht="16" customHeight="1" x14ac:dyDescent="0.2">
      <c r="B16" s="574"/>
      <c r="C16" s="575"/>
      <c r="D16" s="575"/>
      <c r="E16" s="575"/>
      <c r="F16" s="575"/>
      <c r="G16" s="575"/>
      <c r="H16" s="575"/>
      <c r="I16" s="576"/>
      <c r="J16" s="399"/>
      <c r="M16" s="385" t="s">
        <v>4</v>
      </c>
      <c r="N16" s="380"/>
      <c r="O16" s="380"/>
      <c r="P16" s="380"/>
      <c r="Q16" s="380"/>
      <c r="R16" s="380"/>
      <c r="S16" s="380"/>
      <c r="T16" s="380"/>
    </row>
    <row r="17" spans="1:21" ht="16" customHeight="1" x14ac:dyDescent="0.2">
      <c r="B17" s="574"/>
      <c r="C17" s="575"/>
      <c r="D17" s="575"/>
      <c r="E17" s="575"/>
      <c r="F17" s="575"/>
      <c r="G17" s="575"/>
      <c r="H17" s="575"/>
      <c r="I17" s="576"/>
      <c r="J17" s="399"/>
      <c r="M17" s="581" t="s">
        <v>504</v>
      </c>
      <c r="N17" s="581"/>
      <c r="O17" s="581"/>
      <c r="P17" s="581"/>
      <c r="Q17" s="581"/>
      <c r="R17" s="581"/>
      <c r="S17" s="581"/>
      <c r="T17" s="581"/>
    </row>
    <row r="18" spans="1:21" ht="16" customHeight="1" x14ac:dyDescent="0.2">
      <c r="B18" s="574"/>
      <c r="C18" s="575"/>
      <c r="D18" s="575"/>
      <c r="E18" s="575"/>
      <c r="F18" s="575"/>
      <c r="G18" s="575"/>
      <c r="H18" s="575"/>
      <c r="I18" s="576"/>
      <c r="J18" s="399"/>
      <c r="M18" s="581"/>
      <c r="N18" s="581"/>
      <c r="O18" s="581"/>
      <c r="P18" s="581"/>
      <c r="Q18" s="581"/>
      <c r="R18" s="581"/>
      <c r="S18" s="581"/>
      <c r="T18" s="581"/>
    </row>
    <row r="19" spans="1:21" ht="16" customHeight="1" x14ac:dyDescent="0.2">
      <c r="B19" s="574"/>
      <c r="C19" s="575"/>
      <c r="D19" s="575"/>
      <c r="E19" s="575"/>
      <c r="F19" s="575"/>
      <c r="G19" s="575"/>
      <c r="H19" s="575"/>
      <c r="I19" s="576"/>
      <c r="J19" s="399"/>
      <c r="M19" s="581"/>
      <c r="N19" s="581"/>
      <c r="O19" s="581"/>
      <c r="P19" s="581"/>
      <c r="Q19" s="581"/>
      <c r="R19" s="581"/>
      <c r="S19" s="581"/>
      <c r="T19" s="581"/>
    </row>
    <row r="20" spans="1:21" ht="16" customHeight="1" x14ac:dyDescent="0.2">
      <c r="B20" s="577"/>
      <c r="C20" s="578"/>
      <c r="D20" s="578"/>
      <c r="E20" s="578"/>
      <c r="F20" s="578"/>
      <c r="G20" s="578"/>
      <c r="H20" s="578"/>
      <c r="I20" s="579"/>
      <c r="J20" s="399"/>
      <c r="M20" s="581"/>
      <c r="N20" s="581"/>
      <c r="O20" s="581"/>
      <c r="P20" s="581"/>
      <c r="Q20" s="581"/>
      <c r="R20" s="581"/>
      <c r="S20" s="581"/>
      <c r="T20" s="581"/>
      <c r="U20" s="387"/>
    </row>
    <row r="23" spans="1:21" ht="16" customHeight="1" x14ac:dyDescent="0.2">
      <c r="A23" s="385"/>
      <c r="C23" s="389"/>
    </row>
    <row r="30" spans="1:21" ht="16" customHeight="1" x14ac:dyDescent="0.2">
      <c r="N30" s="389"/>
    </row>
    <row r="31" spans="1:21" ht="16" customHeight="1" x14ac:dyDescent="0.2">
      <c r="M31" s="388"/>
      <c r="N31" s="388"/>
      <c r="O31" s="388"/>
    </row>
    <row r="32" spans="1:21" ht="16" customHeight="1" x14ac:dyDescent="0.2">
      <c r="M32" s="388"/>
      <c r="N32" s="388"/>
      <c r="O32" s="388"/>
    </row>
    <row r="33" spans="1:15" ht="16" customHeight="1" x14ac:dyDescent="0.2">
      <c r="M33" s="388"/>
      <c r="N33" s="388"/>
      <c r="O33" s="388"/>
    </row>
    <row r="34" spans="1:15" ht="16" customHeight="1" x14ac:dyDescent="0.2">
      <c r="A34" s="385"/>
      <c r="C34" s="389"/>
      <c r="M34" s="388"/>
      <c r="N34" s="388"/>
      <c r="O34" s="388"/>
    </row>
    <row r="35" spans="1:15" ht="16" customHeight="1" x14ac:dyDescent="0.2">
      <c r="M35" s="388"/>
      <c r="N35" s="388"/>
      <c r="O35" s="388"/>
    </row>
    <row r="36" spans="1:15" ht="16" customHeight="1" x14ac:dyDescent="0.2">
      <c r="M36" s="388"/>
      <c r="N36" s="388"/>
      <c r="O36" s="388"/>
    </row>
    <row r="37" spans="1:15" ht="16" customHeight="1" x14ac:dyDescent="0.2">
      <c r="M37" s="388"/>
      <c r="N37" s="388"/>
      <c r="O37" s="388"/>
    </row>
    <row r="38" spans="1:15" ht="16" customHeight="1" x14ac:dyDescent="0.2">
      <c r="M38" s="388"/>
      <c r="N38" s="388"/>
      <c r="O38" s="388"/>
    </row>
    <row r="39" spans="1:15" ht="16" customHeight="1" x14ac:dyDescent="0.2">
      <c r="M39" s="388"/>
      <c r="N39" s="388"/>
      <c r="O39" s="388"/>
    </row>
    <row r="40" spans="1:15" ht="16" customHeight="1" x14ac:dyDescent="0.2">
      <c r="N40" s="389"/>
    </row>
    <row r="41" spans="1:15" ht="16" customHeight="1" x14ac:dyDescent="0.2">
      <c r="M41" s="388"/>
      <c r="N41" s="388"/>
      <c r="O41" s="388"/>
    </row>
    <row r="42" spans="1:15" ht="16" customHeight="1" x14ac:dyDescent="0.2">
      <c r="M42" s="388"/>
      <c r="N42" s="388"/>
      <c r="O42" s="388"/>
    </row>
    <row r="43" spans="1:15" ht="16" customHeight="1" x14ac:dyDescent="0.2">
      <c r="M43" s="388"/>
      <c r="N43" s="388"/>
      <c r="O43" s="388"/>
    </row>
    <row r="44" spans="1:15" ht="16" customHeight="1" x14ac:dyDescent="0.2">
      <c r="M44" s="388"/>
      <c r="N44" s="388"/>
      <c r="O44" s="388"/>
    </row>
    <row r="45" spans="1:15" ht="16" customHeight="1" x14ac:dyDescent="0.2">
      <c r="M45" s="388"/>
      <c r="N45" s="388"/>
      <c r="O45" s="388"/>
    </row>
    <row r="46" spans="1:15" ht="16" customHeight="1" x14ac:dyDescent="0.2">
      <c r="M46" s="388"/>
      <c r="N46" s="388"/>
      <c r="O46" s="388"/>
    </row>
    <row r="47" spans="1:15" ht="16" customHeight="1" x14ac:dyDescent="0.2">
      <c r="M47" s="388"/>
      <c r="N47" s="388"/>
      <c r="O47" s="388"/>
    </row>
    <row r="48" spans="1:15" ht="16" customHeight="1" x14ac:dyDescent="0.2">
      <c r="M48" s="388"/>
      <c r="N48" s="388"/>
      <c r="O48" s="388"/>
    </row>
    <row r="49" spans="13:15" ht="16" customHeight="1" x14ac:dyDescent="0.2">
      <c r="M49" s="388"/>
      <c r="N49" s="388"/>
      <c r="O49" s="388"/>
    </row>
    <row r="50" spans="13:15" ht="16" customHeight="1" x14ac:dyDescent="0.2">
      <c r="N50" s="389"/>
    </row>
    <row r="51" spans="13:15" ht="16" customHeight="1" x14ac:dyDescent="0.2">
      <c r="M51" s="388"/>
      <c r="N51" s="388"/>
      <c r="O51" s="388"/>
    </row>
    <row r="52" spans="13:15" ht="16" customHeight="1" x14ac:dyDescent="0.2">
      <c r="M52" s="388"/>
      <c r="N52" s="388"/>
      <c r="O52" s="388"/>
    </row>
    <row r="53" spans="13:15" ht="16" customHeight="1" x14ac:dyDescent="0.2">
      <c r="M53" s="388"/>
      <c r="N53" s="388"/>
      <c r="O53" s="388"/>
    </row>
    <row r="54" spans="13:15" ht="16" customHeight="1" x14ac:dyDescent="0.2">
      <c r="M54" s="388"/>
      <c r="N54" s="388"/>
      <c r="O54" s="388"/>
    </row>
    <row r="55" spans="13:15" ht="16" customHeight="1" x14ac:dyDescent="0.2">
      <c r="M55" s="388"/>
      <c r="N55" s="388"/>
      <c r="O55" s="388"/>
    </row>
    <row r="56" spans="13:15" ht="16" customHeight="1" x14ac:dyDescent="0.2">
      <c r="M56" s="388"/>
      <c r="N56" s="388"/>
      <c r="O56" s="388"/>
    </row>
    <row r="57" spans="13:15" ht="16" customHeight="1" x14ac:dyDescent="0.2">
      <c r="M57" s="388"/>
      <c r="N57" s="388"/>
      <c r="O57" s="388"/>
    </row>
    <row r="58" spans="13:15" ht="16" customHeight="1" x14ac:dyDescent="0.2">
      <c r="M58" s="388"/>
      <c r="N58" s="388"/>
      <c r="O58" s="388"/>
    </row>
    <row r="59" spans="13:15" ht="16" customHeight="1" x14ac:dyDescent="0.2">
      <c r="M59" s="388"/>
      <c r="N59" s="388"/>
      <c r="O59" s="388"/>
    </row>
    <row r="60" spans="13:15" ht="16" customHeight="1" x14ac:dyDescent="0.2">
      <c r="N60" s="389"/>
    </row>
    <row r="61" spans="13:15" ht="16" customHeight="1" x14ac:dyDescent="0.2">
      <c r="M61" s="388"/>
      <c r="N61" s="388"/>
      <c r="O61" s="388"/>
    </row>
    <row r="62" spans="13:15" ht="16" customHeight="1" x14ac:dyDescent="0.2">
      <c r="M62" s="388"/>
      <c r="N62" s="388"/>
      <c r="O62" s="388"/>
    </row>
    <row r="63" spans="13:15" ht="16" customHeight="1" x14ac:dyDescent="0.2">
      <c r="M63" s="388"/>
      <c r="N63" s="388"/>
      <c r="O63" s="388"/>
    </row>
    <row r="64" spans="13:15" ht="16" customHeight="1" x14ac:dyDescent="0.2">
      <c r="M64" s="388"/>
      <c r="N64" s="388"/>
      <c r="O64" s="388"/>
    </row>
    <row r="65" spans="1:65" ht="16" customHeight="1" x14ac:dyDescent="0.2">
      <c r="M65" s="388"/>
      <c r="N65" s="388"/>
      <c r="O65" s="388"/>
    </row>
    <row r="66" spans="1:65" ht="16" customHeight="1" x14ac:dyDescent="0.2">
      <c r="M66" s="388"/>
      <c r="N66" s="388"/>
      <c r="O66" s="388"/>
    </row>
    <row r="67" spans="1:65" ht="16" customHeight="1" x14ac:dyDescent="0.2">
      <c r="M67" s="388"/>
      <c r="N67" s="388"/>
      <c r="O67" s="388"/>
    </row>
    <row r="68" spans="1:65" ht="16" customHeight="1" x14ac:dyDescent="0.2">
      <c r="M68" s="388"/>
      <c r="N68" s="388"/>
      <c r="O68" s="388"/>
    </row>
    <row r="69" spans="1:65" ht="16" customHeight="1" x14ac:dyDescent="0.2">
      <c r="M69" s="388"/>
      <c r="N69" s="388"/>
      <c r="O69" s="388"/>
    </row>
    <row r="70" spans="1:65" ht="16" customHeight="1" x14ac:dyDescent="0.2">
      <c r="L70" s="388"/>
      <c r="N70" s="389"/>
    </row>
    <row r="71" spans="1:65" ht="16" customHeight="1" x14ac:dyDescent="0.2">
      <c r="L71" s="388"/>
      <c r="M71" s="388"/>
      <c r="N71" s="388"/>
      <c r="O71" s="388"/>
      <c r="P71" s="388"/>
      <c r="Q71" s="388"/>
      <c r="R71" s="388"/>
      <c r="S71" s="388"/>
      <c r="T71" s="388"/>
    </row>
    <row r="72" spans="1:65" ht="16" customHeight="1" x14ac:dyDescent="0.2">
      <c r="L72" s="388"/>
      <c r="M72" s="388"/>
      <c r="N72" s="388"/>
      <c r="O72" s="388"/>
      <c r="P72" s="388"/>
      <c r="Q72" s="388"/>
      <c r="R72" s="388"/>
      <c r="S72" s="388"/>
      <c r="T72" s="388"/>
    </row>
    <row r="73" spans="1:65" ht="16" customHeight="1" x14ac:dyDescent="0.2">
      <c r="L73" s="388"/>
      <c r="M73" s="388"/>
      <c r="N73" s="388"/>
      <c r="O73" s="388"/>
      <c r="P73" s="388"/>
      <c r="Q73" s="388"/>
      <c r="R73" s="388"/>
      <c r="S73" s="388"/>
      <c r="T73" s="388"/>
    </row>
    <row r="74" spans="1:65" ht="16" customHeight="1" x14ac:dyDescent="0.2">
      <c r="L74" s="388"/>
      <c r="M74" s="388"/>
      <c r="N74" s="388"/>
      <c r="O74" s="388"/>
      <c r="P74" s="388"/>
      <c r="Q74" s="388"/>
      <c r="R74" s="388"/>
      <c r="S74" s="388"/>
      <c r="T74" s="388"/>
    </row>
    <row r="75" spans="1:65" ht="16" customHeight="1" x14ac:dyDescent="0.2">
      <c r="L75" s="388"/>
      <c r="M75" s="388"/>
      <c r="N75" s="388"/>
      <c r="O75" s="388"/>
      <c r="P75" s="388"/>
      <c r="Q75" s="388"/>
      <c r="R75" s="388"/>
      <c r="S75" s="388"/>
      <c r="T75" s="388"/>
      <c r="V75" s="388"/>
      <c r="W75" s="388"/>
      <c r="X75" s="388"/>
      <c r="Y75" s="388"/>
      <c r="Z75" s="388"/>
      <c r="AA75" s="388"/>
      <c r="AB75" s="388"/>
      <c r="AC75" s="388"/>
      <c r="AD75" s="388"/>
      <c r="AE75" s="388"/>
      <c r="AF75" s="388"/>
      <c r="AG75" s="388"/>
      <c r="AH75" s="388"/>
      <c r="AI75" s="388"/>
      <c r="AJ75" s="388"/>
      <c r="AK75" s="388"/>
      <c r="AL75" s="388"/>
      <c r="AM75" s="388"/>
      <c r="AN75" s="388"/>
      <c r="AO75" s="388"/>
      <c r="AP75" s="388"/>
      <c r="AQ75" s="388"/>
      <c r="AR75" s="388"/>
      <c r="AS75" s="388"/>
      <c r="AT75" s="388"/>
      <c r="AU75" s="388"/>
      <c r="AV75" s="388"/>
      <c r="AW75" s="388"/>
      <c r="AX75" s="388"/>
      <c r="AY75" s="388"/>
      <c r="AZ75" s="388"/>
      <c r="BA75" s="388"/>
      <c r="BB75" s="388"/>
      <c r="BC75" s="388"/>
      <c r="BD75" s="388"/>
      <c r="BE75" s="388"/>
      <c r="BF75" s="388"/>
      <c r="BG75" s="388"/>
      <c r="BH75" s="388"/>
      <c r="BI75" s="388"/>
      <c r="BJ75" s="388"/>
      <c r="BK75" s="388"/>
      <c r="BL75" s="388"/>
      <c r="BM75" s="388"/>
    </row>
    <row r="76" spans="1:65" ht="16" customHeight="1" x14ac:dyDescent="0.2">
      <c r="A76" s="388"/>
      <c r="B76" s="388"/>
      <c r="C76" s="388"/>
      <c r="D76" s="388"/>
      <c r="E76" s="388"/>
      <c r="F76" s="388"/>
      <c r="G76" s="388"/>
      <c r="H76" s="388"/>
      <c r="I76" s="388"/>
      <c r="J76" s="388"/>
      <c r="K76" s="388"/>
      <c r="L76" s="388"/>
      <c r="M76" s="388"/>
      <c r="N76" s="388"/>
      <c r="O76" s="388"/>
      <c r="P76" s="388"/>
      <c r="Q76" s="388"/>
      <c r="R76" s="388"/>
      <c r="S76" s="388"/>
      <c r="T76" s="388"/>
      <c r="V76" s="388"/>
      <c r="W76" s="388"/>
      <c r="X76" s="388"/>
      <c r="Y76" s="388"/>
      <c r="Z76" s="388"/>
      <c r="AA76" s="388"/>
      <c r="AB76" s="388"/>
      <c r="AC76" s="388"/>
      <c r="AD76" s="388"/>
      <c r="AE76" s="388"/>
      <c r="AF76" s="388"/>
      <c r="AG76" s="388"/>
      <c r="AH76" s="388"/>
      <c r="AI76" s="388"/>
      <c r="AJ76" s="388"/>
      <c r="AK76" s="388"/>
      <c r="AL76" s="388"/>
      <c r="AM76" s="388"/>
      <c r="AN76" s="388"/>
      <c r="AO76" s="388"/>
      <c r="AP76" s="388"/>
      <c r="AQ76" s="388"/>
      <c r="AR76" s="388"/>
      <c r="AS76" s="388"/>
      <c r="AT76" s="388"/>
      <c r="AU76" s="388"/>
      <c r="AV76" s="388"/>
      <c r="AW76" s="388"/>
      <c r="AX76" s="388"/>
      <c r="AY76" s="388"/>
      <c r="AZ76" s="388"/>
      <c r="BA76" s="388"/>
      <c r="BB76" s="388"/>
      <c r="BC76" s="388"/>
      <c r="BD76" s="388"/>
      <c r="BE76" s="388"/>
      <c r="BF76" s="388"/>
      <c r="BG76" s="388"/>
      <c r="BH76" s="388"/>
      <c r="BI76" s="388"/>
      <c r="BJ76" s="388"/>
      <c r="BK76" s="388"/>
      <c r="BL76" s="388"/>
      <c r="BM76" s="388"/>
    </row>
    <row r="77" spans="1:65" ht="16" customHeight="1" x14ac:dyDescent="0.2">
      <c r="A77" s="388"/>
      <c r="B77" s="388"/>
      <c r="C77" s="388"/>
      <c r="D77" s="388"/>
      <c r="E77" s="388"/>
      <c r="F77" s="388"/>
      <c r="G77" s="388"/>
      <c r="H77" s="388"/>
      <c r="I77" s="388"/>
      <c r="J77" s="388"/>
      <c r="K77" s="388"/>
      <c r="L77" s="388"/>
      <c r="M77" s="388"/>
      <c r="N77" s="388"/>
      <c r="O77" s="388"/>
      <c r="P77" s="388"/>
      <c r="Q77" s="388"/>
      <c r="R77" s="388"/>
      <c r="S77" s="388"/>
      <c r="T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88"/>
      <c r="AT77" s="388"/>
      <c r="AU77" s="388"/>
      <c r="AV77" s="388"/>
      <c r="AW77" s="388"/>
      <c r="AX77" s="388"/>
      <c r="AY77" s="388"/>
      <c r="AZ77" s="388"/>
      <c r="BA77" s="388"/>
      <c r="BB77" s="388"/>
      <c r="BC77" s="388"/>
      <c r="BD77" s="388"/>
      <c r="BE77" s="388"/>
      <c r="BF77" s="388"/>
      <c r="BG77" s="388"/>
      <c r="BH77" s="388"/>
      <c r="BI77" s="388"/>
      <c r="BJ77" s="388"/>
      <c r="BK77" s="388"/>
      <c r="BL77" s="388"/>
      <c r="BM77" s="388"/>
    </row>
    <row r="78" spans="1:65" ht="16" customHeight="1" x14ac:dyDescent="0.2">
      <c r="A78" s="388"/>
      <c r="B78" s="388"/>
      <c r="C78" s="388"/>
      <c r="D78" s="388"/>
      <c r="E78" s="388"/>
      <c r="F78" s="388"/>
      <c r="G78" s="388"/>
      <c r="H78" s="388"/>
      <c r="I78" s="388"/>
      <c r="J78" s="388"/>
      <c r="K78" s="388"/>
      <c r="L78" s="388"/>
      <c r="M78" s="388"/>
      <c r="N78" s="388"/>
      <c r="O78" s="388"/>
      <c r="P78" s="388"/>
      <c r="Q78" s="388"/>
      <c r="R78" s="388"/>
      <c r="S78" s="388"/>
      <c r="T78" s="388"/>
      <c r="V78" s="388"/>
      <c r="W78" s="388"/>
      <c r="X78" s="388"/>
      <c r="Y78" s="388"/>
      <c r="Z78" s="388"/>
      <c r="AA78" s="388"/>
      <c r="AB78" s="388"/>
      <c r="AC78" s="388"/>
      <c r="AD78" s="388"/>
      <c r="AE78" s="388"/>
      <c r="AF78" s="388"/>
      <c r="AG78" s="388"/>
      <c r="AH78" s="388"/>
      <c r="AI78" s="388"/>
      <c r="AJ78" s="388"/>
      <c r="AK78" s="388"/>
      <c r="AL78" s="388"/>
      <c r="AM78" s="388"/>
      <c r="AN78" s="388"/>
      <c r="AO78" s="388"/>
      <c r="AP78" s="388"/>
      <c r="AQ78" s="388"/>
      <c r="AR78" s="388"/>
      <c r="AS78" s="388"/>
      <c r="AT78" s="388"/>
      <c r="AU78" s="388"/>
      <c r="AV78" s="388"/>
      <c r="AW78" s="388"/>
      <c r="AX78" s="388"/>
      <c r="AY78" s="388"/>
      <c r="AZ78" s="388"/>
      <c r="BA78" s="388"/>
      <c r="BB78" s="388"/>
      <c r="BC78" s="388"/>
      <c r="BD78" s="388"/>
      <c r="BE78" s="388"/>
      <c r="BF78" s="388"/>
      <c r="BG78" s="388"/>
      <c r="BH78" s="388"/>
      <c r="BI78" s="388"/>
      <c r="BJ78" s="388"/>
      <c r="BK78" s="388"/>
      <c r="BL78" s="388"/>
      <c r="BM78" s="388"/>
    </row>
    <row r="79" spans="1:65" ht="16" customHeight="1" x14ac:dyDescent="0.2">
      <c r="A79" s="388"/>
      <c r="B79" s="388"/>
      <c r="C79" s="388"/>
      <c r="D79" s="388"/>
      <c r="E79" s="388"/>
      <c r="F79" s="388"/>
      <c r="G79" s="388"/>
      <c r="H79" s="388"/>
      <c r="I79" s="388"/>
      <c r="J79" s="388"/>
      <c r="K79" s="388"/>
      <c r="L79" s="388"/>
      <c r="M79" s="388"/>
      <c r="N79" s="388"/>
      <c r="O79" s="388"/>
      <c r="P79" s="388"/>
      <c r="Q79" s="388"/>
      <c r="R79" s="388"/>
      <c r="S79" s="388"/>
      <c r="T79" s="388"/>
      <c r="V79" s="388"/>
      <c r="W79" s="388"/>
      <c r="X79" s="388"/>
      <c r="Y79" s="388"/>
      <c r="Z79" s="388"/>
      <c r="AA79" s="388"/>
      <c r="AB79" s="388"/>
      <c r="AC79" s="388"/>
      <c r="AD79" s="388"/>
      <c r="AE79" s="388"/>
      <c r="AF79" s="388"/>
      <c r="AG79" s="388"/>
      <c r="AH79" s="388"/>
      <c r="AI79" s="388"/>
      <c r="AJ79" s="388"/>
      <c r="AK79" s="388"/>
      <c r="AL79" s="388"/>
      <c r="AM79" s="388"/>
      <c r="AN79" s="388"/>
      <c r="AO79" s="388"/>
      <c r="AP79" s="388"/>
      <c r="AQ79" s="388"/>
      <c r="AR79" s="388"/>
      <c r="AS79" s="388"/>
      <c r="AT79" s="388"/>
      <c r="AU79" s="388"/>
      <c r="AV79" s="388"/>
      <c r="AW79" s="388"/>
      <c r="AX79" s="388"/>
      <c r="AY79" s="388"/>
      <c r="AZ79" s="388"/>
      <c r="BA79" s="388"/>
      <c r="BB79" s="388"/>
      <c r="BC79" s="388"/>
      <c r="BD79" s="388"/>
      <c r="BE79" s="388"/>
      <c r="BF79" s="388"/>
      <c r="BG79" s="388"/>
      <c r="BH79" s="388"/>
      <c r="BI79" s="388"/>
      <c r="BJ79" s="388"/>
      <c r="BK79" s="388"/>
      <c r="BL79" s="388"/>
      <c r="BM79" s="388"/>
    </row>
    <row r="80" spans="1:65" ht="16" customHeight="1" x14ac:dyDescent="0.2">
      <c r="A80" s="388"/>
      <c r="B80" s="388"/>
      <c r="C80" s="388"/>
      <c r="D80" s="388"/>
      <c r="E80" s="388"/>
      <c r="F80" s="388"/>
      <c r="G80" s="388"/>
      <c r="H80" s="388"/>
      <c r="I80" s="388"/>
      <c r="J80" s="388"/>
      <c r="K80" s="388"/>
      <c r="L80" s="388"/>
      <c r="M80" s="388"/>
      <c r="N80" s="388"/>
      <c r="O80" s="388"/>
      <c r="P80" s="388"/>
      <c r="Q80" s="388"/>
      <c r="R80" s="388"/>
      <c r="S80" s="388"/>
      <c r="T80" s="388"/>
      <c r="V80" s="388"/>
      <c r="W80" s="388"/>
      <c r="X80" s="388"/>
      <c r="Y80" s="388"/>
      <c r="Z80" s="388"/>
      <c r="AA80" s="388"/>
      <c r="AB80" s="388"/>
      <c r="AC80" s="388"/>
      <c r="AD80" s="388"/>
      <c r="AE80" s="388"/>
      <c r="AF80" s="388"/>
      <c r="AG80" s="388"/>
      <c r="AH80" s="388"/>
      <c r="AI80" s="388"/>
      <c r="AJ80" s="388"/>
      <c r="AK80" s="388"/>
      <c r="AL80" s="388"/>
      <c r="AM80" s="388"/>
      <c r="AN80" s="388"/>
      <c r="AO80" s="388"/>
      <c r="AP80" s="388"/>
      <c r="AQ80" s="388"/>
      <c r="AR80" s="388"/>
      <c r="AS80" s="388"/>
      <c r="AT80" s="388"/>
      <c r="AU80" s="388"/>
      <c r="AV80" s="388"/>
      <c r="AW80" s="388"/>
      <c r="AX80" s="388"/>
      <c r="AY80" s="388"/>
      <c r="AZ80" s="388"/>
      <c r="BA80" s="388"/>
      <c r="BB80" s="388"/>
      <c r="BC80" s="388"/>
      <c r="BD80" s="388"/>
      <c r="BE80" s="388"/>
      <c r="BF80" s="388"/>
      <c r="BG80" s="388"/>
      <c r="BH80" s="388"/>
      <c r="BI80" s="388"/>
      <c r="BJ80" s="388"/>
      <c r="BK80" s="388"/>
      <c r="BL80" s="388"/>
      <c r="BM80" s="388"/>
    </row>
    <row r="81" spans="1:65" ht="16" customHeight="1" x14ac:dyDescent="0.2">
      <c r="A81" s="388"/>
      <c r="B81" s="388"/>
      <c r="C81" s="388"/>
      <c r="D81" s="388"/>
      <c r="E81" s="388"/>
      <c r="F81" s="388"/>
      <c r="G81" s="388"/>
      <c r="H81" s="388"/>
      <c r="I81" s="388"/>
      <c r="J81" s="388"/>
      <c r="K81" s="388"/>
      <c r="L81" s="388"/>
      <c r="M81" s="388"/>
      <c r="N81" s="388"/>
      <c r="O81" s="388"/>
      <c r="P81" s="388"/>
      <c r="Q81" s="388"/>
      <c r="R81" s="388"/>
      <c r="S81" s="388"/>
      <c r="T81" s="388"/>
      <c r="V81" s="388"/>
      <c r="W81" s="388"/>
      <c r="X81" s="388"/>
      <c r="Y81" s="388"/>
      <c r="Z81" s="388"/>
      <c r="AA81" s="388"/>
      <c r="AB81" s="388"/>
      <c r="AC81" s="388"/>
      <c r="AD81" s="388"/>
      <c r="AE81" s="388"/>
      <c r="AF81" s="388"/>
      <c r="AG81" s="388"/>
      <c r="AH81" s="388"/>
      <c r="AI81" s="388"/>
      <c r="AJ81" s="388"/>
      <c r="AK81" s="388"/>
      <c r="AL81" s="388"/>
      <c r="AM81" s="388"/>
      <c r="AN81" s="388"/>
      <c r="AO81" s="388"/>
      <c r="AP81" s="388"/>
      <c r="AQ81" s="388"/>
      <c r="AR81" s="388"/>
      <c r="AS81" s="388"/>
      <c r="AT81" s="388"/>
      <c r="AU81" s="388"/>
      <c r="AV81" s="388"/>
      <c r="AW81" s="388"/>
      <c r="AX81" s="388"/>
      <c r="AY81" s="388"/>
      <c r="AZ81" s="388"/>
      <c r="BA81" s="388"/>
      <c r="BB81" s="388"/>
      <c r="BC81" s="388"/>
      <c r="BD81" s="388"/>
      <c r="BE81" s="388"/>
      <c r="BF81" s="388"/>
      <c r="BG81" s="388"/>
      <c r="BH81" s="388"/>
      <c r="BI81" s="388"/>
      <c r="BJ81" s="388"/>
      <c r="BK81" s="388"/>
      <c r="BL81" s="388"/>
      <c r="BM81" s="388"/>
    </row>
    <row r="82" spans="1:65" ht="16" customHeight="1" x14ac:dyDescent="0.2">
      <c r="A82" s="388"/>
      <c r="B82" s="388"/>
      <c r="C82" s="388"/>
      <c r="D82" s="388"/>
      <c r="E82" s="388"/>
      <c r="F82" s="388"/>
      <c r="G82" s="388"/>
      <c r="H82" s="388"/>
      <c r="I82" s="388"/>
      <c r="J82" s="388"/>
      <c r="K82" s="388"/>
      <c r="L82" s="388"/>
      <c r="M82" s="388"/>
      <c r="N82" s="388"/>
      <c r="O82" s="388"/>
      <c r="P82" s="388"/>
      <c r="Q82" s="388"/>
      <c r="R82" s="388"/>
      <c r="S82" s="388"/>
      <c r="T82" s="388"/>
      <c r="U82" s="388"/>
      <c r="V82" s="388"/>
      <c r="W82" s="388"/>
      <c r="X82" s="388"/>
      <c r="Y82" s="388"/>
      <c r="Z82" s="388"/>
      <c r="AA82" s="388"/>
      <c r="AB82" s="388"/>
      <c r="AC82" s="388"/>
      <c r="AD82" s="388"/>
      <c r="AE82" s="388"/>
      <c r="AF82" s="388"/>
      <c r="AG82" s="388"/>
      <c r="AH82" s="388"/>
      <c r="AI82" s="388"/>
      <c r="AJ82" s="388"/>
      <c r="AK82" s="388"/>
      <c r="AL82" s="388"/>
      <c r="AM82" s="388"/>
      <c r="AN82" s="388"/>
      <c r="AO82" s="388"/>
      <c r="AP82" s="388"/>
      <c r="AQ82" s="388"/>
      <c r="AR82" s="388"/>
      <c r="AS82" s="388"/>
      <c r="AT82" s="388"/>
      <c r="AU82" s="388"/>
      <c r="AV82" s="388"/>
      <c r="AW82" s="388"/>
      <c r="AX82" s="388"/>
      <c r="AY82" s="388"/>
      <c r="AZ82" s="388"/>
      <c r="BA82" s="388"/>
      <c r="BB82" s="388"/>
      <c r="BC82" s="388"/>
      <c r="BD82" s="388"/>
      <c r="BE82" s="388"/>
      <c r="BF82" s="388"/>
      <c r="BG82" s="388"/>
      <c r="BH82" s="388"/>
      <c r="BI82" s="388"/>
      <c r="BJ82" s="388"/>
      <c r="BK82" s="388"/>
      <c r="BL82" s="388"/>
      <c r="BM82" s="388"/>
    </row>
    <row r="83" spans="1:65" ht="16" customHeight="1" x14ac:dyDescent="0.2">
      <c r="A83" s="388"/>
      <c r="B83" s="388"/>
      <c r="C83" s="388"/>
      <c r="D83" s="388"/>
      <c r="E83" s="388"/>
      <c r="F83" s="388"/>
      <c r="G83" s="388"/>
      <c r="H83" s="388"/>
      <c r="I83" s="388"/>
      <c r="J83" s="388"/>
      <c r="K83" s="388"/>
      <c r="L83" s="388"/>
      <c r="M83" s="388"/>
      <c r="N83" s="388"/>
      <c r="O83" s="388"/>
      <c r="P83" s="388"/>
      <c r="Q83" s="388"/>
      <c r="R83" s="388"/>
      <c r="S83" s="388"/>
      <c r="T83" s="388"/>
      <c r="U83" s="388"/>
      <c r="V83" s="388"/>
      <c r="W83" s="388"/>
      <c r="X83" s="388"/>
      <c r="Y83" s="388"/>
      <c r="Z83" s="388"/>
      <c r="AA83" s="388"/>
      <c r="AB83" s="388"/>
      <c r="AC83" s="388"/>
      <c r="AD83" s="388"/>
      <c r="AE83" s="388"/>
      <c r="AF83" s="388"/>
      <c r="AG83" s="388"/>
      <c r="AH83" s="388"/>
      <c r="AI83" s="388"/>
      <c r="AJ83" s="388"/>
      <c r="AK83" s="388"/>
      <c r="AL83" s="388"/>
      <c r="AM83" s="388"/>
      <c r="AN83" s="388"/>
      <c r="AO83" s="388"/>
      <c r="AP83" s="388"/>
      <c r="AQ83" s="388"/>
      <c r="AR83" s="388"/>
      <c r="AS83" s="388"/>
      <c r="AT83" s="388"/>
      <c r="AU83" s="388"/>
      <c r="AV83" s="388"/>
      <c r="AW83" s="388"/>
      <c r="AX83" s="388"/>
      <c r="AY83" s="388"/>
      <c r="AZ83" s="388"/>
      <c r="BA83" s="388"/>
      <c r="BB83" s="388"/>
      <c r="BC83" s="388"/>
      <c r="BD83" s="388"/>
      <c r="BE83" s="388"/>
      <c r="BF83" s="388"/>
      <c r="BG83" s="388"/>
      <c r="BH83" s="388"/>
      <c r="BI83" s="388"/>
      <c r="BJ83" s="388"/>
      <c r="BK83" s="388"/>
      <c r="BL83" s="388"/>
      <c r="BM83" s="388"/>
    </row>
    <row r="84" spans="1:65" ht="16" customHeight="1" x14ac:dyDescent="0.2">
      <c r="A84" s="388"/>
      <c r="B84" s="388"/>
      <c r="C84" s="388"/>
      <c r="D84" s="388"/>
      <c r="E84" s="388"/>
      <c r="F84" s="388"/>
      <c r="G84" s="388"/>
      <c r="H84" s="388"/>
      <c r="I84" s="388"/>
      <c r="J84" s="388"/>
      <c r="K84" s="388"/>
      <c r="L84" s="388"/>
      <c r="M84" s="388"/>
      <c r="N84" s="388"/>
      <c r="O84" s="388"/>
      <c r="P84" s="388"/>
      <c r="Q84" s="388"/>
      <c r="R84" s="388"/>
      <c r="S84" s="388"/>
      <c r="T84" s="388"/>
      <c r="U84" s="388"/>
      <c r="V84" s="388"/>
      <c r="W84" s="388"/>
      <c r="X84" s="388"/>
      <c r="Y84" s="388"/>
      <c r="Z84" s="388"/>
      <c r="AA84" s="388"/>
      <c r="AB84" s="388"/>
      <c r="AC84" s="388"/>
      <c r="AD84" s="388"/>
      <c r="AE84" s="388"/>
      <c r="AF84" s="388"/>
      <c r="AG84" s="388"/>
      <c r="AH84" s="388"/>
      <c r="AI84" s="388"/>
      <c r="AJ84" s="388"/>
      <c r="AK84" s="388"/>
      <c r="AL84" s="388"/>
      <c r="AM84" s="388"/>
      <c r="AN84" s="388"/>
      <c r="AO84" s="388"/>
      <c r="AP84" s="388"/>
      <c r="AQ84" s="388"/>
      <c r="AR84" s="388"/>
      <c r="AS84" s="388"/>
      <c r="AT84" s="388"/>
      <c r="AU84" s="388"/>
      <c r="AV84" s="388"/>
      <c r="AW84" s="388"/>
      <c r="AX84" s="388"/>
      <c r="AY84" s="388"/>
      <c r="AZ84" s="388"/>
      <c r="BA84" s="388"/>
      <c r="BB84" s="388"/>
      <c r="BC84" s="388"/>
      <c r="BD84" s="388"/>
      <c r="BE84" s="388"/>
      <c r="BF84" s="388"/>
      <c r="BG84" s="388"/>
      <c r="BH84" s="388"/>
      <c r="BI84" s="388"/>
      <c r="BJ84" s="388"/>
      <c r="BK84" s="388"/>
      <c r="BL84" s="388"/>
      <c r="BM84" s="388"/>
    </row>
    <row r="85" spans="1:65" ht="16" customHeight="1" x14ac:dyDescent="0.2">
      <c r="A85" s="388"/>
      <c r="B85" s="388"/>
      <c r="C85" s="388"/>
      <c r="D85" s="388"/>
      <c r="E85" s="388"/>
      <c r="F85" s="388"/>
      <c r="G85" s="388"/>
      <c r="H85" s="388"/>
      <c r="I85" s="388"/>
      <c r="J85" s="388"/>
      <c r="K85" s="388"/>
      <c r="L85" s="388"/>
      <c r="M85" s="388"/>
      <c r="N85" s="388"/>
      <c r="O85" s="388"/>
      <c r="P85" s="388"/>
      <c r="Q85" s="388"/>
      <c r="R85" s="388"/>
      <c r="S85" s="388"/>
      <c r="T85" s="388"/>
      <c r="U85" s="388"/>
      <c r="V85" s="388"/>
      <c r="W85" s="388"/>
      <c r="X85" s="388"/>
      <c r="Y85" s="388"/>
      <c r="Z85" s="388"/>
      <c r="AA85" s="388"/>
      <c r="AB85" s="388"/>
      <c r="AC85" s="388"/>
      <c r="AD85" s="388"/>
      <c r="AE85" s="388"/>
      <c r="AF85" s="388"/>
      <c r="AG85" s="388"/>
      <c r="AH85" s="388"/>
      <c r="AI85" s="388"/>
      <c r="AJ85" s="388"/>
      <c r="AK85" s="388"/>
      <c r="AL85" s="388"/>
      <c r="AM85" s="388"/>
      <c r="AN85" s="388"/>
      <c r="AO85" s="388"/>
      <c r="AP85" s="388"/>
      <c r="AQ85" s="388"/>
      <c r="AR85" s="388"/>
      <c r="AS85" s="388"/>
      <c r="AT85" s="388"/>
      <c r="AU85" s="388"/>
      <c r="AV85" s="388"/>
      <c r="AW85" s="388"/>
      <c r="AX85" s="388"/>
      <c r="AY85" s="388"/>
      <c r="AZ85" s="388"/>
      <c r="BA85" s="388"/>
      <c r="BB85" s="388"/>
      <c r="BC85" s="388"/>
      <c r="BD85" s="388"/>
      <c r="BE85" s="388"/>
      <c r="BF85" s="388"/>
      <c r="BG85" s="388"/>
      <c r="BH85" s="388"/>
      <c r="BI85" s="388"/>
      <c r="BJ85" s="388"/>
      <c r="BK85" s="388"/>
      <c r="BL85" s="388"/>
      <c r="BM85" s="388"/>
    </row>
    <row r="86" spans="1:65" ht="16" customHeight="1" x14ac:dyDescent="0.2">
      <c r="A86" s="388"/>
      <c r="B86" s="388"/>
      <c r="C86" s="388"/>
      <c r="D86" s="388"/>
      <c r="E86" s="388"/>
      <c r="F86" s="388"/>
      <c r="G86" s="388"/>
      <c r="H86" s="388"/>
      <c r="I86" s="388"/>
      <c r="J86" s="388"/>
      <c r="K86" s="388"/>
      <c r="L86" s="388"/>
      <c r="M86" s="388"/>
      <c r="N86" s="388"/>
      <c r="O86" s="388"/>
      <c r="P86" s="388"/>
      <c r="Q86" s="388"/>
      <c r="R86" s="388"/>
      <c r="S86" s="388"/>
      <c r="T86" s="388"/>
      <c r="U86" s="388"/>
      <c r="V86" s="388"/>
      <c r="W86" s="388"/>
      <c r="X86" s="388"/>
      <c r="Y86" s="388"/>
      <c r="Z86" s="388"/>
      <c r="AA86" s="388"/>
      <c r="AB86" s="388"/>
      <c r="AC86" s="388"/>
      <c r="AD86" s="388"/>
      <c r="AE86" s="388"/>
      <c r="AF86" s="388"/>
      <c r="AG86" s="388"/>
      <c r="AH86" s="388"/>
      <c r="AI86" s="388"/>
      <c r="AJ86" s="388"/>
      <c r="AK86" s="388"/>
      <c r="AL86" s="388"/>
      <c r="AM86" s="388"/>
      <c r="AN86" s="388"/>
      <c r="AO86" s="388"/>
      <c r="AP86" s="388"/>
      <c r="AQ86" s="388"/>
      <c r="AR86" s="388"/>
      <c r="AS86" s="388"/>
      <c r="AT86" s="388"/>
      <c r="AU86" s="388"/>
      <c r="AV86" s="388"/>
      <c r="AW86" s="388"/>
      <c r="AX86" s="388"/>
      <c r="AY86" s="388"/>
      <c r="AZ86" s="388"/>
      <c r="BA86" s="388"/>
      <c r="BB86" s="388"/>
      <c r="BC86" s="388"/>
      <c r="BD86" s="388"/>
      <c r="BE86" s="388"/>
      <c r="BF86" s="388"/>
      <c r="BG86" s="388"/>
      <c r="BH86" s="388"/>
      <c r="BI86" s="388"/>
      <c r="BJ86" s="388"/>
      <c r="BK86" s="388"/>
      <c r="BL86" s="388"/>
      <c r="BM86" s="388"/>
    </row>
    <row r="87" spans="1:65" ht="16" customHeight="1" x14ac:dyDescent="0.2">
      <c r="A87" s="388"/>
      <c r="B87" s="388"/>
      <c r="C87" s="388"/>
      <c r="D87" s="388"/>
      <c r="E87" s="388"/>
      <c r="F87" s="388"/>
      <c r="G87" s="388"/>
      <c r="H87" s="388"/>
      <c r="I87" s="388"/>
      <c r="J87" s="388"/>
      <c r="K87" s="388"/>
      <c r="L87" s="388"/>
      <c r="M87" s="388"/>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88"/>
      <c r="AT87" s="388"/>
      <c r="AU87" s="388"/>
      <c r="AV87" s="388"/>
      <c r="AW87" s="388"/>
      <c r="AX87" s="388"/>
      <c r="AY87" s="388"/>
      <c r="AZ87" s="388"/>
      <c r="BA87" s="388"/>
      <c r="BB87" s="388"/>
      <c r="BC87" s="388"/>
      <c r="BD87" s="388"/>
      <c r="BE87" s="388"/>
      <c r="BF87" s="388"/>
      <c r="BG87" s="388"/>
      <c r="BH87" s="388"/>
      <c r="BI87" s="388"/>
      <c r="BJ87" s="388"/>
      <c r="BK87" s="388"/>
      <c r="BL87" s="388"/>
      <c r="BM87" s="388"/>
    </row>
    <row r="88" spans="1:65" ht="16" customHeight="1" x14ac:dyDescent="0.2">
      <c r="A88" s="388"/>
      <c r="B88" s="388"/>
      <c r="C88" s="388"/>
      <c r="D88" s="388"/>
      <c r="E88" s="388"/>
      <c r="F88" s="388"/>
      <c r="G88" s="388"/>
      <c r="H88" s="388"/>
      <c r="I88" s="388"/>
      <c r="J88" s="388"/>
      <c r="K88" s="388"/>
      <c r="L88" s="388"/>
      <c r="M88" s="388"/>
      <c r="N88" s="388"/>
      <c r="O88" s="388"/>
      <c r="P88" s="388"/>
      <c r="Q88" s="388"/>
      <c r="R88" s="388"/>
      <c r="S88" s="388"/>
      <c r="T88" s="388"/>
      <c r="U88" s="388"/>
      <c r="V88" s="388"/>
      <c r="W88" s="388"/>
      <c r="X88" s="388"/>
      <c r="Y88" s="388"/>
      <c r="Z88" s="388"/>
      <c r="AA88" s="388"/>
      <c r="AB88" s="388"/>
      <c r="AC88" s="388"/>
      <c r="AD88" s="388"/>
      <c r="AE88" s="388"/>
      <c r="AF88" s="388"/>
      <c r="AG88" s="388"/>
      <c r="AH88" s="388"/>
      <c r="AI88" s="388"/>
      <c r="AJ88" s="388"/>
      <c r="AK88" s="388"/>
      <c r="AL88" s="388"/>
      <c r="AM88" s="388"/>
      <c r="AN88" s="388"/>
      <c r="AO88" s="388"/>
      <c r="AP88" s="388"/>
      <c r="AQ88" s="388"/>
      <c r="AR88" s="388"/>
      <c r="AS88" s="388"/>
      <c r="AT88" s="388"/>
      <c r="AU88" s="388"/>
      <c r="AV88" s="388"/>
      <c r="AW88" s="388"/>
      <c r="AX88" s="388"/>
      <c r="AY88" s="388"/>
      <c r="AZ88" s="388"/>
      <c r="BA88" s="388"/>
      <c r="BB88" s="388"/>
      <c r="BC88" s="388"/>
      <c r="BD88" s="388"/>
      <c r="BE88" s="388"/>
      <c r="BF88" s="388"/>
      <c r="BG88" s="388"/>
      <c r="BH88" s="388"/>
      <c r="BI88" s="388"/>
      <c r="BJ88" s="388"/>
      <c r="BK88" s="388"/>
      <c r="BL88" s="388"/>
      <c r="BM88" s="388"/>
    </row>
    <row r="89" spans="1:65" ht="16" customHeight="1" x14ac:dyDescent="0.2">
      <c r="A89" s="388"/>
      <c r="B89" s="388"/>
      <c r="C89" s="388"/>
      <c r="D89" s="388"/>
      <c r="E89" s="388"/>
      <c r="F89" s="388"/>
      <c r="G89" s="388"/>
      <c r="H89" s="388"/>
      <c r="I89" s="388"/>
      <c r="J89" s="388"/>
      <c r="K89" s="388"/>
      <c r="L89" s="388"/>
      <c r="M89" s="388"/>
      <c r="N89" s="388"/>
      <c r="O89" s="388"/>
      <c r="P89" s="388"/>
      <c r="Q89" s="388"/>
      <c r="R89" s="388"/>
      <c r="S89" s="388"/>
      <c r="T89" s="388"/>
      <c r="U89" s="388"/>
      <c r="V89" s="388"/>
      <c r="W89" s="388"/>
      <c r="X89" s="388"/>
      <c r="Y89" s="388"/>
      <c r="Z89" s="388"/>
      <c r="AA89" s="388"/>
      <c r="AB89" s="388"/>
      <c r="AC89" s="388"/>
      <c r="AD89" s="388"/>
      <c r="AE89" s="388"/>
      <c r="AF89" s="388"/>
      <c r="AG89" s="388"/>
      <c r="AH89" s="388"/>
      <c r="AI89" s="388"/>
      <c r="AJ89" s="388"/>
      <c r="AK89" s="388"/>
      <c r="AL89" s="388"/>
      <c r="AM89" s="388"/>
      <c r="AN89" s="388"/>
      <c r="AO89" s="388"/>
      <c r="AP89" s="388"/>
      <c r="AQ89" s="388"/>
      <c r="AR89" s="388"/>
      <c r="AS89" s="388"/>
      <c r="AT89" s="388"/>
      <c r="AU89" s="388"/>
      <c r="AV89" s="388"/>
      <c r="AW89" s="388"/>
      <c r="AX89" s="388"/>
      <c r="AY89" s="388"/>
      <c r="AZ89" s="388"/>
      <c r="BA89" s="388"/>
      <c r="BB89" s="388"/>
      <c r="BC89" s="388"/>
      <c r="BD89" s="388"/>
      <c r="BE89" s="388"/>
      <c r="BF89" s="388"/>
      <c r="BG89" s="388"/>
      <c r="BH89" s="388"/>
      <c r="BI89" s="388"/>
      <c r="BJ89" s="388"/>
      <c r="BK89" s="388"/>
      <c r="BL89" s="388"/>
      <c r="BM89" s="388"/>
    </row>
    <row r="90" spans="1:65" ht="16" customHeight="1" x14ac:dyDescent="0.2">
      <c r="A90" s="388"/>
      <c r="B90" s="388"/>
      <c r="C90" s="388"/>
      <c r="D90" s="388"/>
      <c r="E90" s="388"/>
      <c r="F90" s="388"/>
      <c r="G90" s="388"/>
      <c r="H90" s="388"/>
      <c r="I90" s="388"/>
      <c r="J90" s="388"/>
      <c r="K90" s="388"/>
      <c r="L90" s="388"/>
      <c r="M90" s="388"/>
      <c r="N90" s="388"/>
      <c r="O90" s="388"/>
      <c r="P90" s="388"/>
      <c r="Q90" s="388"/>
      <c r="R90" s="388"/>
      <c r="S90" s="388"/>
      <c r="T90" s="388"/>
      <c r="U90" s="388"/>
      <c r="V90" s="388"/>
      <c r="W90" s="388"/>
      <c r="X90" s="388"/>
      <c r="Y90" s="388"/>
      <c r="Z90" s="388"/>
      <c r="AA90" s="388"/>
      <c r="AB90" s="388"/>
      <c r="AC90" s="388"/>
      <c r="AD90" s="388"/>
      <c r="AE90" s="388"/>
      <c r="AF90" s="388"/>
      <c r="AG90" s="388"/>
      <c r="AH90" s="388"/>
      <c r="AI90" s="388"/>
      <c r="AJ90" s="388"/>
      <c r="AK90" s="388"/>
      <c r="AL90" s="388"/>
      <c r="AM90" s="388"/>
      <c r="AN90" s="388"/>
      <c r="AO90" s="388"/>
      <c r="AP90" s="388"/>
      <c r="AQ90" s="388"/>
      <c r="AR90" s="388"/>
      <c r="AS90" s="388"/>
      <c r="AT90" s="388"/>
      <c r="AU90" s="388"/>
      <c r="AV90" s="388"/>
      <c r="AW90" s="388"/>
      <c r="AX90" s="388"/>
      <c r="AY90" s="388"/>
      <c r="AZ90" s="388"/>
      <c r="BA90" s="388"/>
      <c r="BB90" s="388"/>
      <c r="BC90" s="388"/>
      <c r="BD90" s="388"/>
      <c r="BE90" s="388"/>
      <c r="BF90" s="388"/>
      <c r="BG90" s="388"/>
      <c r="BH90" s="388"/>
      <c r="BI90" s="388"/>
      <c r="BJ90" s="388"/>
      <c r="BK90" s="388"/>
      <c r="BL90" s="388"/>
      <c r="BM90" s="388"/>
    </row>
    <row r="91" spans="1:65" ht="16" customHeight="1" x14ac:dyDescent="0.2">
      <c r="A91" s="388"/>
      <c r="B91" s="388"/>
      <c r="C91" s="388"/>
      <c r="D91" s="388"/>
      <c r="E91" s="388"/>
      <c r="F91" s="388"/>
      <c r="G91" s="388"/>
      <c r="H91" s="388"/>
      <c r="I91" s="388"/>
      <c r="J91" s="388"/>
      <c r="K91" s="388"/>
      <c r="L91" s="388"/>
      <c r="M91" s="388"/>
      <c r="N91" s="388"/>
      <c r="O91" s="388"/>
      <c r="P91" s="388"/>
      <c r="Q91" s="388"/>
      <c r="R91" s="388"/>
      <c r="S91" s="388"/>
      <c r="T91" s="388"/>
      <c r="U91" s="388"/>
      <c r="V91" s="388"/>
      <c r="W91" s="388"/>
      <c r="X91" s="388"/>
      <c r="Y91" s="388"/>
      <c r="Z91" s="388"/>
      <c r="AA91" s="388"/>
      <c r="AB91" s="388"/>
      <c r="AC91" s="388"/>
      <c r="AD91" s="388"/>
      <c r="AE91" s="388"/>
      <c r="AF91" s="388"/>
      <c r="AG91" s="388"/>
      <c r="AH91" s="388"/>
      <c r="AI91" s="388"/>
      <c r="AJ91" s="388"/>
      <c r="AK91" s="388"/>
      <c r="AL91" s="388"/>
      <c r="AM91" s="388"/>
      <c r="AN91" s="388"/>
      <c r="AO91" s="388"/>
      <c r="AP91" s="388"/>
      <c r="AQ91" s="388"/>
      <c r="AR91" s="388"/>
      <c r="AS91" s="388"/>
      <c r="AT91" s="388"/>
      <c r="AU91" s="388"/>
      <c r="AV91" s="388"/>
      <c r="AW91" s="388"/>
      <c r="AX91" s="388"/>
      <c r="AY91" s="388"/>
      <c r="AZ91" s="388"/>
      <c r="BA91" s="388"/>
      <c r="BB91" s="388"/>
      <c r="BC91" s="388"/>
      <c r="BD91" s="388"/>
      <c r="BE91" s="388"/>
      <c r="BF91" s="388"/>
      <c r="BG91" s="388"/>
      <c r="BH91" s="388"/>
      <c r="BI91" s="388"/>
      <c r="BJ91" s="388"/>
      <c r="BK91" s="388"/>
      <c r="BL91" s="388"/>
      <c r="BM91" s="388"/>
    </row>
    <row r="92" spans="1:65" ht="16" customHeight="1" x14ac:dyDescent="0.2">
      <c r="A92" s="388"/>
      <c r="B92" s="388"/>
      <c r="C92" s="388"/>
      <c r="D92" s="388"/>
      <c r="E92" s="388"/>
      <c r="F92" s="388"/>
      <c r="G92" s="388"/>
      <c r="H92" s="388"/>
      <c r="I92" s="388"/>
      <c r="J92" s="388"/>
      <c r="K92" s="388"/>
      <c r="L92" s="388"/>
      <c r="M92" s="388"/>
      <c r="N92" s="388"/>
      <c r="O92" s="388"/>
      <c r="P92" s="388"/>
      <c r="Q92" s="388"/>
      <c r="R92" s="388"/>
      <c r="S92" s="388"/>
      <c r="T92" s="388"/>
      <c r="U92" s="388"/>
      <c r="V92" s="388"/>
      <c r="W92" s="388"/>
      <c r="X92" s="388"/>
      <c r="Y92" s="388"/>
      <c r="Z92" s="388"/>
      <c r="AA92" s="388"/>
      <c r="AB92" s="388"/>
      <c r="AC92" s="388"/>
      <c r="AD92" s="388"/>
      <c r="AE92" s="388"/>
      <c r="AF92" s="388"/>
      <c r="AG92" s="388"/>
      <c r="AH92" s="388"/>
      <c r="AI92" s="388"/>
      <c r="AJ92" s="388"/>
      <c r="AK92" s="388"/>
      <c r="AL92" s="388"/>
      <c r="AM92" s="388"/>
      <c r="AN92" s="388"/>
      <c r="AO92" s="388"/>
      <c r="AP92" s="388"/>
      <c r="AQ92" s="388"/>
      <c r="AR92" s="388"/>
      <c r="AS92" s="388"/>
      <c r="AT92" s="388"/>
      <c r="AU92" s="388"/>
      <c r="AV92" s="388"/>
      <c r="AW92" s="388"/>
      <c r="AX92" s="388"/>
      <c r="AY92" s="388"/>
      <c r="AZ92" s="388"/>
      <c r="BA92" s="388"/>
      <c r="BB92" s="388"/>
      <c r="BC92" s="388"/>
      <c r="BD92" s="388"/>
      <c r="BE92" s="388"/>
      <c r="BF92" s="388"/>
      <c r="BG92" s="388"/>
      <c r="BH92" s="388"/>
      <c r="BI92" s="388"/>
      <c r="BJ92" s="388"/>
      <c r="BK92" s="388"/>
      <c r="BL92" s="388"/>
      <c r="BM92" s="388"/>
    </row>
    <row r="93" spans="1:65" ht="16" customHeight="1" x14ac:dyDescent="0.2">
      <c r="A93" s="388"/>
      <c r="B93" s="388"/>
      <c r="C93" s="388"/>
      <c r="D93" s="388"/>
      <c r="E93" s="388"/>
      <c r="F93" s="388"/>
      <c r="G93" s="388"/>
      <c r="H93" s="388"/>
      <c r="I93" s="388"/>
      <c r="J93" s="388"/>
      <c r="K93" s="388"/>
      <c r="L93" s="388"/>
      <c r="M93" s="388"/>
      <c r="N93" s="388"/>
      <c r="O93" s="388"/>
      <c r="P93" s="388"/>
      <c r="Q93" s="388"/>
      <c r="R93" s="388"/>
      <c r="S93" s="388"/>
      <c r="T93" s="388"/>
      <c r="U93" s="388"/>
      <c r="V93" s="388"/>
      <c r="W93" s="388"/>
      <c r="X93" s="388"/>
      <c r="Y93" s="388"/>
      <c r="Z93" s="388"/>
      <c r="AA93" s="388"/>
      <c r="AB93" s="388"/>
      <c r="AC93" s="388"/>
      <c r="AD93" s="388"/>
      <c r="AE93" s="388"/>
      <c r="AF93" s="388"/>
      <c r="AG93" s="388"/>
      <c r="AH93" s="388"/>
      <c r="AI93" s="388"/>
      <c r="AJ93" s="388"/>
      <c r="AK93" s="388"/>
      <c r="AL93" s="388"/>
      <c r="AM93" s="388"/>
      <c r="AN93" s="388"/>
      <c r="AO93" s="388"/>
      <c r="AP93" s="388"/>
      <c r="AQ93" s="388"/>
      <c r="AR93" s="388"/>
      <c r="AS93" s="388"/>
      <c r="AT93" s="388"/>
      <c r="AU93" s="388"/>
      <c r="AV93" s="388"/>
      <c r="AW93" s="388"/>
      <c r="AX93" s="388"/>
      <c r="AY93" s="388"/>
      <c r="AZ93" s="388"/>
      <c r="BA93" s="388"/>
      <c r="BB93" s="388"/>
      <c r="BC93" s="388"/>
      <c r="BD93" s="388"/>
      <c r="BE93" s="388"/>
      <c r="BF93" s="388"/>
      <c r="BG93" s="388"/>
      <c r="BH93" s="388"/>
      <c r="BI93" s="388"/>
      <c r="BJ93" s="388"/>
      <c r="BK93" s="388"/>
      <c r="BL93" s="388"/>
      <c r="BM93" s="388"/>
    </row>
    <row r="94" spans="1:65" ht="16" customHeight="1" x14ac:dyDescent="0.2">
      <c r="A94" s="388"/>
      <c r="B94" s="388"/>
      <c r="C94" s="388"/>
      <c r="D94" s="388"/>
      <c r="E94" s="388"/>
      <c r="F94" s="388"/>
      <c r="G94" s="388"/>
      <c r="H94" s="388"/>
      <c r="I94" s="388"/>
      <c r="J94" s="388"/>
      <c r="K94" s="388"/>
      <c r="L94" s="388"/>
      <c r="M94" s="388"/>
      <c r="N94" s="388"/>
      <c r="O94" s="388"/>
      <c r="P94" s="388"/>
      <c r="Q94" s="388"/>
      <c r="R94" s="388"/>
      <c r="S94" s="388"/>
      <c r="T94" s="388"/>
      <c r="U94" s="388"/>
      <c r="V94" s="388"/>
      <c r="W94" s="388"/>
      <c r="X94" s="388"/>
      <c r="Y94" s="388"/>
      <c r="Z94" s="388"/>
      <c r="AA94" s="388"/>
      <c r="AB94" s="388"/>
      <c r="AC94" s="388"/>
      <c r="AD94" s="388"/>
      <c r="AE94" s="388"/>
      <c r="AF94" s="388"/>
      <c r="AG94" s="388"/>
      <c r="AH94" s="388"/>
      <c r="AI94" s="388"/>
      <c r="AJ94" s="388"/>
      <c r="AK94" s="388"/>
      <c r="AL94" s="388"/>
      <c r="AM94" s="388"/>
      <c r="AN94" s="388"/>
      <c r="AO94" s="388"/>
      <c r="AP94" s="388"/>
      <c r="AQ94" s="388"/>
      <c r="AR94" s="388"/>
      <c r="AS94" s="388"/>
      <c r="AT94" s="388"/>
      <c r="AU94" s="388"/>
      <c r="AV94" s="388"/>
      <c r="AW94" s="388"/>
      <c r="AX94" s="388"/>
      <c r="AY94" s="388"/>
      <c r="AZ94" s="388"/>
      <c r="BA94" s="388"/>
      <c r="BB94" s="388"/>
      <c r="BC94" s="388"/>
      <c r="BD94" s="388"/>
      <c r="BE94" s="388"/>
      <c r="BF94" s="388"/>
      <c r="BG94" s="388"/>
      <c r="BH94" s="388"/>
      <c r="BI94" s="388"/>
      <c r="BJ94" s="388"/>
      <c r="BK94" s="388"/>
      <c r="BL94" s="388"/>
      <c r="BM94" s="388"/>
    </row>
    <row r="95" spans="1:65" ht="16" customHeight="1" x14ac:dyDescent="0.2">
      <c r="A95" s="388"/>
      <c r="B95" s="388"/>
      <c r="C95" s="388"/>
      <c r="D95" s="388"/>
      <c r="E95" s="388"/>
      <c r="F95" s="388"/>
      <c r="G95" s="388"/>
      <c r="H95" s="388"/>
      <c r="I95" s="388"/>
      <c r="J95" s="388"/>
      <c r="K95" s="388"/>
      <c r="L95" s="388"/>
      <c r="M95" s="388"/>
      <c r="N95" s="388"/>
      <c r="O95" s="388"/>
      <c r="P95" s="388"/>
      <c r="Q95" s="388"/>
      <c r="R95" s="388"/>
      <c r="S95" s="388"/>
      <c r="T95" s="388"/>
      <c r="U95" s="388"/>
      <c r="V95" s="388"/>
      <c r="W95" s="388"/>
      <c r="X95" s="388"/>
      <c r="Y95" s="388"/>
      <c r="Z95" s="388"/>
      <c r="AA95" s="388"/>
      <c r="AB95" s="388"/>
      <c r="AC95" s="388"/>
      <c r="AD95" s="388"/>
      <c r="AE95" s="388"/>
      <c r="AF95" s="388"/>
      <c r="AG95" s="388"/>
      <c r="AH95" s="388"/>
      <c r="AI95" s="388"/>
      <c r="AJ95" s="388"/>
      <c r="AK95" s="388"/>
      <c r="AL95" s="388"/>
      <c r="AM95" s="388"/>
      <c r="AN95" s="388"/>
      <c r="AO95" s="388"/>
      <c r="AP95" s="388"/>
      <c r="AQ95" s="388"/>
      <c r="AR95" s="388"/>
      <c r="AS95" s="388"/>
      <c r="AT95" s="388"/>
      <c r="AU95" s="388"/>
      <c r="AV95" s="388"/>
      <c r="AW95" s="388"/>
      <c r="AX95" s="388"/>
      <c r="AY95" s="388"/>
      <c r="AZ95" s="388"/>
      <c r="BA95" s="388"/>
      <c r="BB95" s="388"/>
      <c r="BC95" s="388"/>
      <c r="BD95" s="388"/>
      <c r="BE95" s="388"/>
      <c r="BF95" s="388"/>
      <c r="BG95" s="388"/>
      <c r="BH95" s="388"/>
      <c r="BI95" s="388"/>
      <c r="BJ95" s="388"/>
      <c r="BK95" s="388"/>
      <c r="BL95" s="388"/>
      <c r="BM95" s="388"/>
    </row>
    <row r="96" spans="1:65" ht="16" customHeight="1" x14ac:dyDescent="0.2">
      <c r="A96" s="388"/>
      <c r="B96" s="388"/>
      <c r="C96" s="388"/>
      <c r="D96" s="388"/>
      <c r="E96" s="388"/>
      <c r="F96" s="388"/>
      <c r="G96" s="388"/>
      <c r="H96" s="388"/>
      <c r="I96" s="388"/>
      <c r="J96" s="388"/>
      <c r="K96" s="388"/>
      <c r="L96" s="388"/>
      <c r="M96" s="388"/>
      <c r="N96" s="388"/>
      <c r="O96" s="388"/>
      <c r="P96" s="388"/>
      <c r="Q96" s="388"/>
      <c r="R96" s="388"/>
      <c r="S96" s="388"/>
      <c r="T96" s="388"/>
      <c r="U96" s="388"/>
      <c r="V96" s="388"/>
      <c r="W96" s="388"/>
      <c r="X96" s="388"/>
      <c r="Y96" s="388"/>
      <c r="Z96" s="388"/>
      <c r="AA96" s="388"/>
      <c r="AB96" s="388"/>
      <c r="AC96" s="388"/>
      <c r="AD96" s="388"/>
      <c r="AE96" s="388"/>
      <c r="AF96" s="388"/>
      <c r="AG96" s="388"/>
      <c r="AH96" s="388"/>
      <c r="AI96" s="388"/>
      <c r="AJ96" s="388"/>
      <c r="AK96" s="388"/>
      <c r="AL96" s="388"/>
      <c r="AM96" s="388"/>
      <c r="AN96" s="388"/>
      <c r="AO96" s="388"/>
      <c r="AP96" s="388"/>
      <c r="AQ96" s="388"/>
      <c r="AR96" s="388"/>
      <c r="AS96" s="388"/>
      <c r="AT96" s="388"/>
      <c r="AU96" s="388"/>
      <c r="AV96" s="388"/>
      <c r="AW96" s="388"/>
      <c r="AX96" s="388"/>
      <c r="AY96" s="388"/>
      <c r="AZ96" s="388"/>
      <c r="BA96" s="388"/>
      <c r="BB96" s="388"/>
      <c r="BC96" s="388"/>
      <c r="BD96" s="388"/>
      <c r="BE96" s="388"/>
      <c r="BF96" s="388"/>
      <c r="BG96" s="388"/>
      <c r="BH96" s="388"/>
      <c r="BI96" s="388"/>
      <c r="BJ96" s="388"/>
      <c r="BK96" s="388"/>
      <c r="BL96" s="388"/>
      <c r="BM96" s="388"/>
    </row>
    <row r="97" spans="1:65" ht="16" customHeight="1" x14ac:dyDescent="0.2">
      <c r="A97" s="388"/>
      <c r="B97" s="388"/>
      <c r="C97" s="388"/>
      <c r="D97" s="388"/>
      <c r="E97" s="388"/>
      <c r="F97" s="388"/>
      <c r="G97" s="388"/>
      <c r="H97" s="388"/>
      <c r="I97" s="388"/>
      <c r="J97" s="388"/>
      <c r="K97" s="388"/>
      <c r="L97" s="388"/>
      <c r="M97" s="388"/>
      <c r="N97" s="388"/>
      <c r="O97" s="388"/>
      <c r="P97" s="388"/>
      <c r="Q97" s="388"/>
      <c r="R97" s="388"/>
      <c r="S97" s="388"/>
      <c r="T97" s="388"/>
      <c r="U97" s="388"/>
      <c r="V97" s="388"/>
      <c r="W97" s="388"/>
      <c r="X97" s="388"/>
      <c r="Y97" s="388"/>
      <c r="Z97" s="388"/>
      <c r="AA97" s="388"/>
      <c r="AB97" s="388"/>
      <c r="AC97" s="388"/>
      <c r="AD97" s="388"/>
      <c r="AE97" s="388"/>
      <c r="AF97" s="388"/>
      <c r="AG97" s="388"/>
      <c r="AH97" s="388"/>
      <c r="AI97" s="388"/>
      <c r="AJ97" s="388"/>
      <c r="AK97" s="388"/>
      <c r="AL97" s="388"/>
      <c r="AM97" s="388"/>
      <c r="AN97" s="388"/>
      <c r="AO97" s="388"/>
      <c r="AP97" s="388"/>
      <c r="AQ97" s="388"/>
      <c r="AR97" s="388"/>
      <c r="AS97" s="388"/>
      <c r="AT97" s="388"/>
      <c r="AU97" s="388"/>
      <c r="AV97" s="388"/>
      <c r="AW97" s="388"/>
      <c r="AX97" s="388"/>
      <c r="AY97" s="388"/>
      <c r="AZ97" s="388"/>
      <c r="BA97" s="388"/>
      <c r="BB97" s="388"/>
      <c r="BC97" s="388"/>
      <c r="BD97" s="388"/>
      <c r="BE97" s="388"/>
      <c r="BF97" s="388"/>
      <c r="BG97" s="388"/>
      <c r="BH97" s="388"/>
      <c r="BI97" s="388"/>
      <c r="BJ97" s="388"/>
      <c r="BK97" s="388"/>
      <c r="BL97" s="388"/>
      <c r="BM97" s="388"/>
    </row>
    <row r="98" spans="1:65" ht="16" customHeight="1" x14ac:dyDescent="0.2">
      <c r="A98" s="388"/>
      <c r="B98" s="388"/>
      <c r="C98" s="388"/>
      <c r="D98" s="388"/>
      <c r="E98" s="388"/>
      <c r="F98" s="388"/>
      <c r="G98" s="388"/>
      <c r="H98" s="388"/>
      <c r="I98" s="388"/>
      <c r="J98" s="388"/>
      <c r="K98" s="388"/>
      <c r="L98" s="388"/>
      <c r="M98" s="388"/>
      <c r="N98" s="388"/>
      <c r="O98" s="388"/>
      <c r="P98" s="388"/>
      <c r="Q98" s="388"/>
      <c r="R98" s="388"/>
      <c r="S98" s="388"/>
      <c r="T98" s="388"/>
      <c r="U98" s="388"/>
      <c r="V98" s="388"/>
      <c r="W98" s="388"/>
      <c r="X98" s="388"/>
      <c r="Y98" s="388"/>
      <c r="Z98" s="388"/>
      <c r="AA98" s="388"/>
      <c r="AB98" s="388"/>
      <c r="AC98" s="388"/>
      <c r="AD98" s="388"/>
      <c r="AE98" s="388"/>
      <c r="AF98" s="388"/>
      <c r="AG98" s="388"/>
      <c r="AH98" s="388"/>
      <c r="AI98" s="388"/>
      <c r="AJ98" s="388"/>
      <c r="AK98" s="388"/>
      <c r="AL98" s="388"/>
      <c r="AM98" s="388"/>
      <c r="AN98" s="388"/>
      <c r="AO98" s="388"/>
      <c r="AP98" s="388"/>
      <c r="AQ98" s="388"/>
      <c r="AR98" s="388"/>
      <c r="AS98" s="388"/>
      <c r="AT98" s="388"/>
      <c r="AU98" s="388"/>
      <c r="AV98" s="388"/>
      <c r="AW98" s="388"/>
      <c r="AX98" s="388"/>
      <c r="AY98" s="388"/>
      <c r="AZ98" s="388"/>
      <c r="BA98" s="388"/>
      <c r="BB98" s="388"/>
      <c r="BC98" s="388"/>
      <c r="BD98" s="388"/>
      <c r="BE98" s="388"/>
      <c r="BF98" s="388"/>
      <c r="BG98" s="388"/>
      <c r="BH98" s="388"/>
      <c r="BI98" s="388"/>
      <c r="BJ98" s="388"/>
      <c r="BK98" s="388"/>
      <c r="BL98" s="388"/>
      <c r="BM98" s="388"/>
    </row>
    <row r="99" spans="1:65" ht="16" customHeight="1" x14ac:dyDescent="0.2">
      <c r="A99" s="388"/>
      <c r="B99" s="388"/>
      <c r="C99" s="388"/>
      <c r="D99" s="388"/>
      <c r="E99" s="388"/>
      <c r="F99" s="388"/>
      <c r="G99" s="388"/>
      <c r="H99" s="388"/>
      <c r="I99" s="388"/>
      <c r="J99" s="388"/>
      <c r="K99" s="388"/>
      <c r="L99" s="388"/>
      <c r="M99" s="388"/>
      <c r="N99" s="388"/>
      <c r="O99" s="388"/>
      <c r="P99" s="388"/>
      <c r="Q99" s="388"/>
      <c r="R99" s="388"/>
      <c r="S99" s="388"/>
      <c r="T99" s="388"/>
      <c r="U99" s="388"/>
      <c r="V99" s="388"/>
      <c r="W99" s="388"/>
      <c r="X99" s="388"/>
      <c r="Y99" s="388"/>
      <c r="Z99" s="388"/>
      <c r="AA99" s="388"/>
      <c r="AB99" s="388"/>
      <c r="AC99" s="388"/>
      <c r="AD99" s="388"/>
      <c r="AE99" s="388"/>
      <c r="AF99" s="388"/>
      <c r="AG99" s="388"/>
      <c r="AH99" s="388"/>
      <c r="AI99" s="388"/>
      <c r="AJ99" s="388"/>
      <c r="AK99" s="388"/>
      <c r="AL99" s="388"/>
      <c r="AM99" s="388"/>
      <c r="AN99" s="388"/>
      <c r="AO99" s="388"/>
      <c r="AP99" s="388"/>
      <c r="AQ99" s="388"/>
      <c r="AR99" s="388"/>
      <c r="AS99" s="388"/>
      <c r="AT99" s="388"/>
      <c r="AU99" s="388"/>
      <c r="AV99" s="388"/>
      <c r="AW99" s="388"/>
      <c r="AX99" s="388"/>
      <c r="AY99" s="388"/>
      <c r="AZ99" s="388"/>
      <c r="BA99" s="388"/>
      <c r="BB99" s="388"/>
      <c r="BC99" s="388"/>
      <c r="BD99" s="388"/>
      <c r="BE99" s="388"/>
      <c r="BF99" s="388"/>
      <c r="BG99" s="388"/>
      <c r="BH99" s="388"/>
      <c r="BI99" s="388"/>
      <c r="BJ99" s="388"/>
      <c r="BK99" s="388"/>
      <c r="BL99" s="388"/>
      <c r="BM99" s="388"/>
    </row>
    <row r="100" spans="1:65" ht="16" customHeight="1" x14ac:dyDescent="0.2">
      <c r="A100" s="388"/>
      <c r="B100" s="388"/>
      <c r="C100" s="388"/>
      <c r="D100" s="388"/>
      <c r="E100" s="388"/>
      <c r="F100" s="388"/>
      <c r="G100" s="388"/>
      <c r="H100" s="388"/>
      <c r="I100" s="388"/>
      <c r="J100" s="388"/>
      <c r="K100" s="388"/>
      <c r="L100" s="388"/>
      <c r="M100" s="388"/>
      <c r="N100" s="388"/>
      <c r="O100" s="388"/>
      <c r="P100" s="388"/>
      <c r="Q100" s="388"/>
      <c r="R100" s="388"/>
      <c r="S100" s="388"/>
      <c r="T100" s="388"/>
      <c r="U100" s="388"/>
      <c r="V100" s="388"/>
      <c r="W100" s="388"/>
      <c r="X100" s="388"/>
      <c r="Y100" s="388"/>
      <c r="Z100" s="388"/>
      <c r="AA100" s="388"/>
      <c r="AB100" s="388"/>
      <c r="AC100" s="388"/>
      <c r="AD100" s="388"/>
      <c r="AE100" s="388"/>
      <c r="AF100" s="388"/>
      <c r="AG100" s="388"/>
      <c r="AH100" s="388"/>
      <c r="AI100" s="388"/>
      <c r="AJ100" s="388"/>
      <c r="AK100" s="388"/>
      <c r="AL100" s="388"/>
      <c r="AM100" s="388"/>
      <c r="AN100" s="388"/>
      <c r="AO100" s="388"/>
      <c r="AP100" s="388"/>
      <c r="AQ100" s="388"/>
      <c r="AR100" s="388"/>
      <c r="AS100" s="388"/>
      <c r="AT100" s="388"/>
      <c r="AU100" s="388"/>
      <c r="AV100" s="388"/>
      <c r="AW100" s="388"/>
      <c r="AX100" s="388"/>
      <c r="AY100" s="388"/>
      <c r="AZ100" s="388"/>
      <c r="BA100" s="388"/>
      <c r="BB100" s="388"/>
      <c r="BC100" s="388"/>
      <c r="BD100" s="388"/>
      <c r="BE100" s="388"/>
      <c r="BF100" s="388"/>
      <c r="BG100" s="388"/>
      <c r="BH100" s="388"/>
      <c r="BI100" s="388"/>
      <c r="BJ100" s="388"/>
      <c r="BK100" s="388"/>
      <c r="BL100" s="388"/>
      <c r="BM100" s="388"/>
    </row>
    <row r="101" spans="1:65" ht="16" customHeight="1" x14ac:dyDescent="0.2">
      <c r="A101" s="388"/>
      <c r="B101" s="388"/>
      <c r="C101" s="388"/>
      <c r="D101" s="388"/>
      <c r="E101" s="388"/>
      <c r="F101" s="388"/>
      <c r="G101" s="388"/>
      <c r="H101" s="388"/>
      <c r="I101" s="388"/>
      <c r="J101" s="388"/>
      <c r="K101" s="388"/>
      <c r="L101" s="388"/>
      <c r="M101" s="388"/>
      <c r="N101" s="388"/>
      <c r="O101" s="388"/>
      <c r="P101" s="388"/>
      <c r="Q101" s="388"/>
      <c r="R101" s="388"/>
      <c r="S101" s="388"/>
      <c r="T101" s="388"/>
      <c r="U101" s="388"/>
      <c r="V101" s="388"/>
      <c r="W101" s="388"/>
      <c r="X101" s="388"/>
      <c r="Y101" s="388"/>
      <c r="Z101" s="388"/>
      <c r="AA101" s="388"/>
      <c r="AB101" s="388"/>
      <c r="AC101" s="388"/>
      <c r="AD101" s="388"/>
      <c r="AE101" s="388"/>
      <c r="AF101" s="388"/>
      <c r="AG101" s="388"/>
      <c r="AH101" s="388"/>
      <c r="AI101" s="388"/>
      <c r="AJ101" s="388"/>
      <c r="AK101" s="388"/>
      <c r="AL101" s="388"/>
      <c r="AM101" s="388"/>
      <c r="AN101" s="388"/>
      <c r="AO101" s="388"/>
      <c r="AP101" s="388"/>
      <c r="AQ101" s="388"/>
      <c r="AR101" s="388"/>
      <c r="AS101" s="388"/>
      <c r="AT101" s="388"/>
      <c r="AU101" s="388"/>
      <c r="AV101" s="388"/>
      <c r="AW101" s="388"/>
      <c r="AX101" s="388"/>
      <c r="AY101" s="388"/>
      <c r="AZ101" s="388"/>
      <c r="BA101" s="388"/>
      <c r="BB101" s="388"/>
      <c r="BC101" s="388"/>
      <c r="BD101" s="388"/>
      <c r="BE101" s="388"/>
      <c r="BF101" s="388"/>
      <c r="BG101" s="388"/>
      <c r="BH101" s="388"/>
      <c r="BI101" s="388"/>
      <c r="BJ101" s="388"/>
      <c r="BK101" s="388"/>
      <c r="BL101" s="388"/>
      <c r="BM101" s="388"/>
    </row>
    <row r="102" spans="1:65" ht="16" customHeight="1" x14ac:dyDescent="0.2">
      <c r="A102" s="388"/>
      <c r="B102" s="388"/>
      <c r="C102" s="388"/>
      <c r="D102" s="388"/>
      <c r="E102" s="388"/>
      <c r="F102" s="388"/>
      <c r="G102" s="388"/>
      <c r="H102" s="388"/>
      <c r="I102" s="388"/>
      <c r="J102" s="388"/>
      <c r="K102" s="388"/>
      <c r="L102" s="388"/>
      <c r="M102" s="388"/>
      <c r="N102" s="388"/>
      <c r="O102" s="388"/>
      <c r="P102" s="388"/>
      <c r="Q102" s="388"/>
      <c r="R102" s="388"/>
      <c r="S102" s="388"/>
      <c r="T102" s="388"/>
      <c r="U102" s="388"/>
      <c r="V102" s="388"/>
      <c r="W102" s="388"/>
      <c r="X102" s="388"/>
      <c r="Y102" s="388"/>
      <c r="Z102" s="388"/>
      <c r="AA102" s="388"/>
      <c r="AB102" s="388"/>
      <c r="AC102" s="388"/>
      <c r="AD102" s="388"/>
      <c r="AE102" s="388"/>
      <c r="AF102" s="388"/>
      <c r="AG102" s="388"/>
      <c r="AH102" s="388"/>
      <c r="AI102" s="388"/>
      <c r="AJ102" s="388"/>
      <c r="AK102" s="388"/>
      <c r="AL102" s="388"/>
      <c r="AM102" s="388"/>
      <c r="AN102" s="388"/>
      <c r="AO102" s="388"/>
      <c r="AP102" s="388"/>
      <c r="AQ102" s="388"/>
      <c r="AR102" s="388"/>
      <c r="AS102" s="388"/>
      <c r="AT102" s="388"/>
      <c r="AU102" s="388"/>
      <c r="AV102" s="388"/>
      <c r="AW102" s="388"/>
      <c r="AX102" s="388"/>
      <c r="AY102" s="388"/>
      <c r="AZ102" s="388"/>
      <c r="BA102" s="388"/>
      <c r="BB102" s="388"/>
      <c r="BC102" s="388"/>
      <c r="BD102" s="388"/>
      <c r="BE102" s="388"/>
      <c r="BF102" s="388"/>
      <c r="BG102" s="388"/>
      <c r="BH102" s="388"/>
      <c r="BI102" s="388"/>
      <c r="BJ102" s="388"/>
      <c r="BK102" s="388"/>
      <c r="BL102" s="388"/>
      <c r="BM102" s="388"/>
    </row>
    <row r="103" spans="1:65" ht="16" customHeight="1" x14ac:dyDescent="0.2">
      <c r="A103" s="388"/>
      <c r="B103" s="388"/>
      <c r="C103" s="388"/>
      <c r="D103" s="388"/>
      <c r="E103" s="388"/>
      <c r="F103" s="388"/>
      <c r="G103" s="388"/>
      <c r="H103" s="388"/>
      <c r="I103" s="388"/>
      <c r="J103" s="388"/>
      <c r="K103" s="388"/>
      <c r="L103" s="388"/>
      <c r="M103" s="388"/>
      <c r="N103" s="388"/>
      <c r="O103" s="388"/>
      <c r="P103" s="388"/>
      <c r="Q103" s="388"/>
      <c r="R103" s="388"/>
      <c r="S103" s="388"/>
      <c r="T103" s="388"/>
      <c r="U103" s="388"/>
      <c r="V103" s="388"/>
      <c r="W103" s="388"/>
      <c r="X103" s="388"/>
      <c r="Y103" s="388"/>
      <c r="Z103" s="388"/>
      <c r="AA103" s="388"/>
      <c r="AB103" s="388"/>
      <c r="AC103" s="388"/>
      <c r="AD103" s="388"/>
      <c r="AE103" s="388"/>
      <c r="AF103" s="388"/>
      <c r="AG103" s="388"/>
      <c r="AH103" s="388"/>
      <c r="AI103" s="388"/>
      <c r="AJ103" s="388"/>
      <c r="AK103" s="388"/>
      <c r="AL103" s="388"/>
      <c r="AM103" s="388"/>
      <c r="AN103" s="388"/>
      <c r="AO103" s="388"/>
      <c r="AP103" s="388"/>
      <c r="AQ103" s="388"/>
      <c r="AR103" s="388"/>
      <c r="AS103" s="388"/>
      <c r="AT103" s="388"/>
      <c r="AU103" s="388"/>
      <c r="AV103" s="388"/>
      <c r="AW103" s="388"/>
      <c r="AX103" s="388"/>
      <c r="AY103" s="388"/>
      <c r="AZ103" s="388"/>
      <c r="BA103" s="388"/>
      <c r="BB103" s="388"/>
      <c r="BC103" s="388"/>
      <c r="BD103" s="388"/>
      <c r="BE103" s="388"/>
      <c r="BF103" s="388"/>
      <c r="BG103" s="388"/>
      <c r="BH103" s="388"/>
      <c r="BI103" s="388"/>
      <c r="BJ103" s="388"/>
      <c r="BK103" s="388"/>
      <c r="BL103" s="388"/>
      <c r="BM103" s="388"/>
    </row>
    <row r="104" spans="1:65" ht="16" customHeight="1" x14ac:dyDescent="0.2">
      <c r="A104" s="388"/>
      <c r="B104" s="388"/>
      <c r="C104" s="388"/>
      <c r="D104" s="388"/>
      <c r="E104" s="388"/>
      <c r="F104" s="388"/>
      <c r="G104" s="388"/>
      <c r="H104" s="388"/>
      <c r="I104" s="388"/>
      <c r="J104" s="388"/>
      <c r="K104" s="388"/>
      <c r="L104" s="388"/>
      <c r="M104" s="388"/>
      <c r="N104" s="388"/>
      <c r="O104" s="388"/>
      <c r="P104" s="388"/>
      <c r="Q104" s="388"/>
      <c r="R104" s="388"/>
      <c r="S104" s="388"/>
      <c r="T104" s="388"/>
      <c r="U104" s="388"/>
      <c r="V104" s="388"/>
      <c r="W104" s="388"/>
      <c r="X104" s="388"/>
      <c r="Y104" s="388"/>
      <c r="Z104" s="388"/>
      <c r="AA104" s="388"/>
      <c r="AB104" s="388"/>
      <c r="AC104" s="388"/>
      <c r="AD104" s="388"/>
      <c r="AE104" s="388"/>
      <c r="AF104" s="388"/>
      <c r="AG104" s="388"/>
      <c r="AH104" s="388"/>
      <c r="AI104" s="388"/>
      <c r="AJ104" s="388"/>
      <c r="AK104" s="388"/>
      <c r="AL104" s="388"/>
      <c r="AM104" s="388"/>
      <c r="AN104" s="388"/>
      <c r="AO104" s="388"/>
      <c r="AP104" s="388"/>
      <c r="AQ104" s="388"/>
      <c r="AR104" s="388"/>
      <c r="AS104" s="388"/>
      <c r="AT104" s="388"/>
      <c r="AU104" s="388"/>
      <c r="AV104" s="388"/>
      <c r="AW104" s="388"/>
      <c r="AX104" s="388"/>
      <c r="AY104" s="388"/>
      <c r="AZ104" s="388"/>
      <c r="BA104" s="388"/>
      <c r="BB104" s="388"/>
      <c r="BC104" s="388"/>
      <c r="BD104" s="388"/>
      <c r="BE104" s="388"/>
      <c r="BF104" s="388"/>
      <c r="BG104" s="388"/>
      <c r="BH104" s="388"/>
      <c r="BI104" s="388"/>
      <c r="BJ104" s="388"/>
      <c r="BK104" s="388"/>
      <c r="BL104" s="388"/>
      <c r="BM104" s="388"/>
    </row>
    <row r="105" spans="1:65" ht="16" customHeight="1" x14ac:dyDescent="0.2">
      <c r="A105" s="388"/>
      <c r="B105" s="388"/>
      <c r="C105" s="388"/>
      <c r="D105" s="388"/>
      <c r="E105" s="388"/>
      <c r="F105" s="388"/>
      <c r="G105" s="388"/>
      <c r="H105" s="388"/>
      <c r="I105" s="388"/>
      <c r="J105" s="388"/>
      <c r="K105" s="388"/>
      <c r="L105" s="388"/>
      <c r="M105" s="388"/>
      <c r="N105" s="388"/>
      <c r="O105" s="388"/>
      <c r="P105" s="388"/>
      <c r="Q105" s="388"/>
      <c r="R105" s="388"/>
      <c r="S105" s="388"/>
      <c r="T105" s="388"/>
      <c r="U105" s="388"/>
      <c r="V105" s="388"/>
      <c r="W105" s="388"/>
      <c r="X105" s="388"/>
      <c r="Y105" s="388"/>
      <c r="Z105" s="388"/>
      <c r="AA105" s="388"/>
      <c r="AB105" s="388"/>
      <c r="AC105" s="388"/>
      <c r="AD105" s="388"/>
      <c r="AE105" s="388"/>
      <c r="AF105" s="388"/>
      <c r="AG105" s="388"/>
      <c r="AH105" s="388"/>
      <c r="AI105" s="388"/>
      <c r="AJ105" s="388"/>
      <c r="AK105" s="388"/>
      <c r="AL105" s="388"/>
      <c r="AM105" s="388"/>
      <c r="AN105" s="388"/>
      <c r="AO105" s="388"/>
      <c r="AP105" s="388"/>
      <c r="AQ105" s="388"/>
      <c r="AR105" s="388"/>
      <c r="AS105" s="388"/>
      <c r="AT105" s="388"/>
      <c r="AU105" s="388"/>
      <c r="AV105" s="388"/>
      <c r="AW105" s="388"/>
      <c r="AX105" s="388"/>
      <c r="AY105" s="388"/>
      <c r="AZ105" s="388"/>
      <c r="BA105" s="388"/>
      <c r="BB105" s="388"/>
      <c r="BC105" s="388"/>
      <c r="BD105" s="388"/>
      <c r="BE105" s="388"/>
      <c r="BF105" s="388"/>
      <c r="BG105" s="388"/>
      <c r="BH105" s="388"/>
      <c r="BI105" s="388"/>
      <c r="BJ105" s="388"/>
      <c r="BK105" s="388"/>
      <c r="BL105" s="388"/>
      <c r="BM105" s="388"/>
    </row>
    <row r="106" spans="1:65" ht="16" customHeight="1" x14ac:dyDescent="0.2">
      <c r="A106" s="388"/>
      <c r="B106" s="388"/>
      <c r="C106" s="388"/>
      <c r="D106" s="388"/>
      <c r="E106" s="388"/>
      <c r="F106" s="388"/>
      <c r="G106" s="388"/>
      <c r="H106" s="388"/>
      <c r="I106" s="388"/>
      <c r="J106" s="388"/>
      <c r="K106" s="388"/>
      <c r="L106" s="388"/>
      <c r="M106" s="388"/>
      <c r="N106" s="388"/>
      <c r="O106" s="388"/>
      <c r="P106" s="388"/>
      <c r="Q106" s="388"/>
      <c r="R106" s="388"/>
      <c r="S106" s="388"/>
      <c r="T106" s="388"/>
      <c r="U106" s="388"/>
      <c r="V106" s="388"/>
      <c r="W106" s="388"/>
      <c r="X106" s="388"/>
      <c r="Y106" s="388"/>
      <c r="Z106" s="388"/>
      <c r="AA106" s="388"/>
      <c r="AB106" s="388"/>
      <c r="AC106" s="388"/>
      <c r="AD106" s="388"/>
      <c r="AE106" s="388"/>
      <c r="AF106" s="388"/>
      <c r="AG106" s="388"/>
      <c r="AH106" s="388"/>
      <c r="AI106" s="388"/>
      <c r="AJ106" s="388"/>
      <c r="AK106" s="388"/>
      <c r="AL106" s="388"/>
      <c r="AM106" s="388"/>
      <c r="AN106" s="388"/>
      <c r="AO106" s="388"/>
      <c r="AP106" s="388"/>
      <c r="AQ106" s="388"/>
      <c r="AR106" s="388"/>
      <c r="AS106" s="388"/>
      <c r="AT106" s="388"/>
      <c r="AU106" s="388"/>
      <c r="AV106" s="388"/>
      <c r="AW106" s="388"/>
      <c r="AX106" s="388"/>
      <c r="AY106" s="388"/>
      <c r="AZ106" s="388"/>
      <c r="BA106" s="388"/>
      <c r="BB106" s="388"/>
      <c r="BC106" s="388"/>
      <c r="BD106" s="388"/>
      <c r="BE106" s="388"/>
      <c r="BF106" s="388"/>
      <c r="BG106" s="388"/>
      <c r="BH106" s="388"/>
      <c r="BI106" s="388"/>
      <c r="BJ106" s="388"/>
      <c r="BK106" s="388"/>
      <c r="BL106" s="388"/>
      <c r="BM106" s="388"/>
    </row>
    <row r="107" spans="1:65" ht="16" customHeight="1" x14ac:dyDescent="0.2">
      <c r="A107" s="388"/>
      <c r="B107" s="388"/>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8"/>
      <c r="AF107" s="388"/>
      <c r="AG107" s="388"/>
      <c r="AH107" s="388"/>
      <c r="AI107" s="388"/>
      <c r="AJ107" s="388"/>
      <c r="AK107" s="388"/>
      <c r="AL107" s="388"/>
      <c r="AM107" s="388"/>
      <c r="AN107" s="388"/>
      <c r="AO107" s="388"/>
      <c r="AP107" s="388"/>
      <c r="AQ107" s="388"/>
      <c r="AR107" s="388"/>
      <c r="AS107" s="388"/>
      <c r="AT107" s="388"/>
      <c r="AU107" s="388"/>
      <c r="AV107" s="388"/>
      <c r="AW107" s="388"/>
      <c r="AX107" s="388"/>
      <c r="AY107" s="388"/>
      <c r="AZ107" s="388"/>
      <c r="BA107" s="388"/>
      <c r="BB107" s="388"/>
      <c r="BC107" s="388"/>
      <c r="BD107" s="388"/>
      <c r="BE107" s="388"/>
      <c r="BF107" s="388"/>
      <c r="BG107" s="388"/>
      <c r="BH107" s="388"/>
      <c r="BI107" s="388"/>
      <c r="BJ107" s="388"/>
      <c r="BK107" s="388"/>
      <c r="BL107" s="388"/>
      <c r="BM107" s="388"/>
    </row>
    <row r="108" spans="1:65" ht="16" customHeight="1" x14ac:dyDescent="0.2">
      <c r="A108" s="388"/>
      <c r="B108" s="388"/>
      <c r="C108" s="388"/>
      <c r="D108" s="388"/>
      <c r="E108" s="388"/>
      <c r="F108" s="388"/>
      <c r="G108" s="388"/>
      <c r="H108" s="388"/>
      <c r="I108" s="388"/>
      <c r="J108" s="388"/>
      <c r="K108" s="388"/>
      <c r="L108" s="388"/>
      <c r="M108" s="388"/>
      <c r="N108" s="388"/>
      <c r="O108" s="388"/>
      <c r="P108" s="388"/>
      <c r="Q108" s="388"/>
      <c r="R108" s="388"/>
      <c r="S108" s="388"/>
      <c r="T108" s="388"/>
      <c r="U108" s="388"/>
      <c r="V108" s="388"/>
      <c r="W108" s="388"/>
      <c r="X108" s="388"/>
      <c r="Y108" s="388"/>
      <c r="Z108" s="388"/>
      <c r="AA108" s="388"/>
      <c r="AB108" s="388"/>
      <c r="AC108" s="388"/>
      <c r="AD108" s="388"/>
      <c r="AE108" s="388"/>
      <c r="AF108" s="388"/>
      <c r="AG108" s="388"/>
      <c r="AH108" s="388"/>
      <c r="AI108" s="388"/>
      <c r="AJ108" s="388"/>
      <c r="AK108" s="388"/>
      <c r="AL108" s="388"/>
      <c r="AM108" s="388"/>
      <c r="AN108" s="388"/>
      <c r="AO108" s="388"/>
      <c r="AP108" s="388"/>
      <c r="AQ108" s="388"/>
      <c r="AR108" s="388"/>
      <c r="AS108" s="388"/>
      <c r="AT108" s="388"/>
      <c r="AU108" s="388"/>
      <c r="AV108" s="388"/>
      <c r="AW108" s="388"/>
      <c r="AX108" s="388"/>
      <c r="AY108" s="388"/>
      <c r="AZ108" s="388"/>
      <c r="BA108" s="388"/>
      <c r="BB108" s="388"/>
      <c r="BC108" s="388"/>
      <c r="BD108" s="388"/>
      <c r="BE108" s="388"/>
      <c r="BF108" s="388"/>
      <c r="BG108" s="388"/>
      <c r="BH108" s="388"/>
      <c r="BI108" s="388"/>
      <c r="BJ108" s="388"/>
      <c r="BK108" s="388"/>
      <c r="BL108" s="388"/>
      <c r="BM108" s="388"/>
    </row>
    <row r="109" spans="1:65" ht="16" customHeight="1" x14ac:dyDescent="0.2">
      <c r="A109" s="388"/>
      <c r="B109" s="388"/>
      <c r="C109" s="388"/>
      <c r="D109" s="388"/>
      <c r="E109" s="388"/>
      <c r="F109" s="388"/>
      <c r="G109" s="388"/>
      <c r="H109" s="388"/>
      <c r="I109" s="388"/>
      <c r="J109" s="388"/>
      <c r="K109" s="388"/>
      <c r="L109" s="388"/>
      <c r="M109" s="388"/>
      <c r="N109" s="388"/>
      <c r="O109" s="388"/>
      <c r="P109" s="388"/>
      <c r="Q109" s="388"/>
      <c r="R109" s="388"/>
      <c r="S109" s="388"/>
      <c r="T109" s="388"/>
      <c r="U109" s="388"/>
      <c r="V109" s="388"/>
      <c r="W109" s="388"/>
      <c r="X109" s="388"/>
      <c r="Y109" s="388"/>
      <c r="Z109" s="388"/>
      <c r="AA109" s="388"/>
      <c r="AB109" s="388"/>
      <c r="AC109" s="388"/>
      <c r="AD109" s="388"/>
      <c r="AE109" s="388"/>
      <c r="AF109" s="388"/>
      <c r="AG109" s="388"/>
      <c r="AH109" s="388"/>
      <c r="AI109" s="388"/>
      <c r="AJ109" s="388"/>
      <c r="AK109" s="388"/>
      <c r="AL109" s="388"/>
      <c r="AM109" s="388"/>
      <c r="AN109" s="388"/>
      <c r="AO109" s="388"/>
      <c r="AP109" s="388"/>
      <c r="AQ109" s="388"/>
      <c r="AR109" s="388"/>
      <c r="AS109" s="388"/>
      <c r="AT109" s="388"/>
      <c r="AU109" s="388"/>
      <c r="AV109" s="388"/>
      <c r="AW109" s="388"/>
      <c r="AX109" s="388"/>
      <c r="AY109" s="388"/>
      <c r="AZ109" s="388"/>
      <c r="BA109" s="388"/>
      <c r="BB109" s="388"/>
      <c r="BC109" s="388"/>
      <c r="BD109" s="388"/>
      <c r="BE109" s="388"/>
      <c r="BF109" s="388"/>
      <c r="BG109" s="388"/>
      <c r="BH109" s="388"/>
      <c r="BI109" s="388"/>
      <c r="BJ109" s="388"/>
      <c r="BK109" s="388"/>
      <c r="BL109" s="388"/>
      <c r="BM109" s="388"/>
    </row>
    <row r="110" spans="1:65" ht="16" customHeight="1" x14ac:dyDescent="0.2">
      <c r="A110" s="388"/>
      <c r="B110" s="388"/>
      <c r="C110" s="388"/>
      <c r="D110" s="388"/>
      <c r="E110" s="388"/>
      <c r="F110" s="388"/>
      <c r="G110" s="388"/>
      <c r="H110" s="388"/>
      <c r="I110" s="388"/>
      <c r="J110" s="388"/>
      <c r="K110" s="388"/>
      <c r="L110" s="388"/>
      <c r="M110" s="388"/>
      <c r="N110" s="388"/>
      <c r="O110" s="388"/>
      <c r="P110" s="388"/>
      <c r="Q110" s="388"/>
      <c r="R110" s="388"/>
      <c r="S110" s="388"/>
      <c r="T110" s="388"/>
      <c r="U110" s="388"/>
      <c r="V110" s="388"/>
      <c r="W110" s="388"/>
      <c r="X110" s="388"/>
      <c r="Y110" s="388"/>
      <c r="Z110" s="388"/>
      <c r="AA110" s="388"/>
      <c r="AB110" s="388"/>
      <c r="AC110" s="388"/>
      <c r="AD110" s="388"/>
      <c r="AE110" s="388"/>
      <c r="AF110" s="388"/>
      <c r="AG110" s="388"/>
      <c r="AH110" s="388"/>
      <c r="AI110" s="388"/>
      <c r="AJ110" s="388"/>
      <c r="AK110" s="388"/>
      <c r="AL110" s="388"/>
      <c r="AM110" s="388"/>
      <c r="AN110" s="388"/>
      <c r="AO110" s="388"/>
      <c r="AP110" s="388"/>
      <c r="AQ110" s="388"/>
      <c r="AR110" s="388"/>
      <c r="AS110" s="388"/>
      <c r="AT110" s="388"/>
      <c r="AU110" s="388"/>
      <c r="AV110" s="388"/>
      <c r="AW110" s="388"/>
      <c r="AX110" s="388"/>
      <c r="AY110" s="388"/>
      <c r="AZ110" s="388"/>
      <c r="BA110" s="388"/>
      <c r="BB110" s="388"/>
      <c r="BC110" s="388"/>
      <c r="BD110" s="388"/>
      <c r="BE110" s="388"/>
      <c r="BF110" s="388"/>
      <c r="BG110" s="388"/>
      <c r="BH110" s="388"/>
      <c r="BI110" s="388"/>
      <c r="BJ110" s="388"/>
      <c r="BK110" s="388"/>
      <c r="BL110" s="388"/>
      <c r="BM110" s="388"/>
    </row>
    <row r="111" spans="1:65" ht="16" customHeight="1" x14ac:dyDescent="0.2">
      <c r="A111" s="388"/>
      <c r="B111" s="388"/>
      <c r="C111" s="388"/>
      <c r="D111" s="388"/>
      <c r="E111" s="388"/>
      <c r="F111" s="388"/>
      <c r="G111" s="388"/>
      <c r="H111" s="388"/>
      <c r="I111" s="388"/>
      <c r="J111" s="388"/>
      <c r="K111" s="388"/>
      <c r="L111" s="388"/>
      <c r="M111" s="388"/>
      <c r="N111" s="388"/>
      <c r="O111" s="388"/>
      <c r="P111" s="388"/>
      <c r="Q111" s="388"/>
      <c r="R111" s="388"/>
      <c r="S111" s="388"/>
      <c r="T111" s="388"/>
      <c r="U111" s="388"/>
      <c r="V111" s="388"/>
      <c r="W111" s="388"/>
      <c r="X111" s="388"/>
      <c r="Y111" s="388"/>
      <c r="Z111" s="388"/>
      <c r="AA111" s="388"/>
      <c r="AB111" s="388"/>
      <c r="AC111" s="388"/>
      <c r="AD111" s="388"/>
      <c r="AE111" s="388"/>
      <c r="AF111" s="388"/>
      <c r="AG111" s="388"/>
      <c r="AH111" s="388"/>
      <c r="AI111" s="388"/>
      <c r="AJ111" s="388"/>
      <c r="AK111" s="388"/>
      <c r="AL111" s="388"/>
      <c r="AM111" s="388"/>
      <c r="AN111" s="388"/>
      <c r="AO111" s="388"/>
      <c r="AP111" s="388"/>
      <c r="AQ111" s="388"/>
      <c r="AR111" s="388"/>
      <c r="AS111" s="388"/>
      <c r="AT111" s="388"/>
      <c r="AU111" s="388"/>
      <c r="AV111" s="388"/>
      <c r="AW111" s="388"/>
      <c r="AX111" s="388"/>
      <c r="AY111" s="388"/>
      <c r="AZ111" s="388"/>
      <c r="BA111" s="388"/>
      <c r="BB111" s="388"/>
      <c r="BC111" s="388"/>
      <c r="BD111" s="388"/>
      <c r="BE111" s="388"/>
      <c r="BF111" s="388"/>
      <c r="BG111" s="388"/>
      <c r="BH111" s="388"/>
      <c r="BI111" s="388"/>
      <c r="BJ111" s="388"/>
      <c r="BK111" s="388"/>
      <c r="BL111" s="388"/>
      <c r="BM111" s="388"/>
    </row>
    <row r="112" spans="1:65" ht="16" customHeight="1" x14ac:dyDescent="0.2">
      <c r="A112" s="388"/>
      <c r="B112" s="388"/>
      <c r="C112" s="388"/>
      <c r="D112" s="388"/>
      <c r="E112" s="388"/>
      <c r="F112" s="388"/>
      <c r="G112" s="388"/>
      <c r="H112" s="388"/>
      <c r="I112" s="388"/>
      <c r="J112" s="388"/>
      <c r="K112" s="388"/>
      <c r="L112" s="388"/>
      <c r="M112" s="388"/>
      <c r="N112" s="388"/>
      <c r="O112" s="388"/>
      <c r="P112" s="388"/>
      <c r="Q112" s="388"/>
      <c r="R112" s="388"/>
      <c r="S112" s="388"/>
      <c r="T112" s="388"/>
      <c r="U112" s="388"/>
      <c r="V112" s="388"/>
      <c r="W112" s="388"/>
      <c r="X112" s="388"/>
      <c r="Y112" s="388"/>
      <c r="Z112" s="388"/>
      <c r="AA112" s="388"/>
      <c r="AB112" s="388"/>
      <c r="AC112" s="388"/>
      <c r="AD112" s="388"/>
      <c r="AE112" s="388"/>
      <c r="AF112" s="388"/>
      <c r="AG112" s="388"/>
      <c r="AH112" s="388"/>
      <c r="AI112" s="388"/>
      <c r="AJ112" s="388"/>
      <c r="AK112" s="388"/>
      <c r="AL112" s="388"/>
      <c r="AM112" s="388"/>
      <c r="AN112" s="388"/>
      <c r="AO112" s="388"/>
      <c r="AP112" s="388"/>
      <c r="AQ112" s="388"/>
      <c r="AR112" s="388"/>
      <c r="AS112" s="388"/>
      <c r="AT112" s="388"/>
      <c r="AU112" s="388"/>
      <c r="AV112" s="388"/>
      <c r="AW112" s="388"/>
      <c r="AX112" s="388"/>
      <c r="AY112" s="388"/>
      <c r="AZ112" s="388"/>
      <c r="BA112" s="388"/>
      <c r="BB112" s="388"/>
      <c r="BC112" s="388"/>
      <c r="BD112" s="388"/>
      <c r="BE112" s="388"/>
      <c r="BF112" s="388"/>
      <c r="BG112" s="388"/>
      <c r="BH112" s="388"/>
      <c r="BI112" s="388"/>
      <c r="BJ112" s="388"/>
      <c r="BK112" s="388"/>
      <c r="BL112" s="388"/>
      <c r="BM112" s="388"/>
    </row>
    <row r="113" spans="1:65" ht="16" customHeight="1" x14ac:dyDescent="0.2">
      <c r="A113" s="388"/>
      <c r="B113" s="388"/>
      <c r="C113" s="388"/>
      <c r="D113" s="388"/>
      <c r="E113" s="388"/>
      <c r="F113" s="388"/>
      <c r="G113" s="388"/>
      <c r="H113" s="388"/>
      <c r="I113" s="388"/>
      <c r="J113" s="388"/>
      <c r="K113" s="388"/>
      <c r="L113" s="388"/>
      <c r="M113" s="388"/>
      <c r="N113" s="388"/>
      <c r="O113" s="388"/>
      <c r="P113" s="388"/>
      <c r="Q113" s="388"/>
      <c r="R113" s="388"/>
      <c r="S113" s="388"/>
      <c r="T113" s="388"/>
      <c r="U113" s="388"/>
      <c r="V113" s="388"/>
      <c r="W113" s="388"/>
      <c r="X113" s="388"/>
      <c r="Y113" s="388"/>
      <c r="Z113" s="388"/>
      <c r="AA113" s="388"/>
      <c r="AB113" s="388"/>
      <c r="AC113" s="388"/>
      <c r="AD113" s="388"/>
      <c r="AE113" s="388"/>
      <c r="AF113" s="388"/>
      <c r="AG113" s="388"/>
      <c r="AH113" s="388"/>
      <c r="AI113" s="388"/>
      <c r="AJ113" s="388"/>
      <c r="AK113" s="388"/>
      <c r="AL113" s="388"/>
      <c r="AM113" s="388"/>
      <c r="AN113" s="388"/>
      <c r="AO113" s="388"/>
      <c r="AP113" s="388"/>
      <c r="AQ113" s="388"/>
      <c r="AR113" s="388"/>
      <c r="AS113" s="388"/>
      <c r="AT113" s="388"/>
      <c r="AU113" s="388"/>
      <c r="AV113" s="388"/>
      <c r="AW113" s="388"/>
      <c r="AX113" s="388"/>
      <c r="AY113" s="388"/>
      <c r="AZ113" s="388"/>
      <c r="BA113" s="388"/>
      <c r="BB113" s="388"/>
      <c r="BC113" s="388"/>
      <c r="BD113" s="388"/>
      <c r="BE113" s="388"/>
      <c r="BF113" s="388"/>
      <c r="BG113" s="388"/>
      <c r="BH113" s="388"/>
      <c r="BI113" s="388"/>
      <c r="BJ113" s="388"/>
      <c r="BK113" s="388"/>
      <c r="BL113" s="388"/>
      <c r="BM113" s="388"/>
    </row>
    <row r="114" spans="1:65" ht="16" customHeight="1" x14ac:dyDescent="0.2">
      <c r="A114" s="388"/>
      <c r="B114" s="388"/>
      <c r="C114" s="388"/>
      <c r="D114" s="388"/>
      <c r="E114" s="388"/>
      <c r="F114" s="388"/>
      <c r="G114" s="388"/>
      <c r="H114" s="388"/>
      <c r="I114" s="388"/>
      <c r="J114" s="388"/>
      <c r="K114" s="388"/>
      <c r="L114" s="388"/>
      <c r="M114" s="388"/>
      <c r="N114" s="388"/>
      <c r="O114" s="388"/>
      <c r="P114" s="388"/>
      <c r="Q114" s="388"/>
      <c r="R114" s="388"/>
      <c r="S114" s="388"/>
      <c r="T114" s="388"/>
      <c r="U114" s="388"/>
      <c r="V114" s="388"/>
      <c r="W114" s="388"/>
      <c r="X114" s="388"/>
      <c r="Y114" s="388"/>
      <c r="Z114" s="388"/>
      <c r="AA114" s="388"/>
      <c r="AB114" s="388"/>
      <c r="AC114" s="388"/>
      <c r="AD114" s="388"/>
      <c r="AE114" s="388"/>
      <c r="AF114" s="388"/>
      <c r="AG114" s="388"/>
      <c r="AH114" s="388"/>
      <c r="AI114" s="388"/>
      <c r="AJ114" s="388"/>
      <c r="AK114" s="388"/>
      <c r="AL114" s="388"/>
      <c r="AM114" s="388"/>
      <c r="AN114" s="388"/>
      <c r="AO114" s="388"/>
      <c r="AP114" s="388"/>
      <c r="AQ114" s="388"/>
      <c r="AR114" s="388"/>
      <c r="AS114" s="388"/>
      <c r="AT114" s="388"/>
      <c r="AU114" s="388"/>
      <c r="AV114" s="388"/>
      <c r="AW114" s="388"/>
      <c r="AX114" s="388"/>
      <c r="AY114" s="388"/>
      <c r="AZ114" s="388"/>
      <c r="BA114" s="388"/>
      <c r="BB114" s="388"/>
      <c r="BC114" s="388"/>
      <c r="BD114" s="388"/>
      <c r="BE114" s="388"/>
      <c r="BF114" s="388"/>
      <c r="BG114" s="388"/>
      <c r="BH114" s="388"/>
      <c r="BI114" s="388"/>
      <c r="BJ114" s="388"/>
      <c r="BK114" s="388"/>
      <c r="BL114" s="388"/>
      <c r="BM114" s="388"/>
    </row>
    <row r="115" spans="1:65" ht="16" customHeight="1" x14ac:dyDescent="0.2">
      <c r="A115" s="388"/>
      <c r="B115" s="388"/>
      <c r="C115" s="388"/>
      <c r="D115" s="388"/>
      <c r="E115" s="388"/>
      <c r="F115" s="388"/>
      <c r="G115" s="388"/>
      <c r="H115" s="388"/>
      <c r="I115" s="388"/>
      <c r="J115" s="388"/>
      <c r="K115" s="388"/>
      <c r="L115" s="388"/>
      <c r="M115" s="388"/>
      <c r="N115" s="388"/>
      <c r="O115" s="388"/>
      <c r="P115" s="388"/>
      <c r="Q115" s="388"/>
      <c r="R115" s="388"/>
      <c r="S115" s="388"/>
      <c r="T115" s="388"/>
      <c r="U115" s="388"/>
      <c r="V115" s="388"/>
      <c r="W115" s="388"/>
      <c r="X115" s="388"/>
      <c r="Y115" s="388"/>
      <c r="Z115" s="388"/>
      <c r="AA115" s="388"/>
      <c r="AB115" s="388"/>
      <c r="AC115" s="388"/>
      <c r="AD115" s="388"/>
      <c r="AE115" s="388"/>
      <c r="AF115" s="388"/>
      <c r="AG115" s="388"/>
      <c r="AH115" s="388"/>
      <c r="AI115" s="388"/>
      <c r="AJ115" s="388"/>
      <c r="AK115" s="388"/>
      <c r="AL115" s="388"/>
      <c r="AM115" s="388"/>
      <c r="AN115" s="388"/>
      <c r="AO115" s="388"/>
      <c r="AP115" s="388"/>
      <c r="AQ115" s="388"/>
      <c r="AR115" s="388"/>
      <c r="AS115" s="388"/>
      <c r="AT115" s="388"/>
      <c r="AU115" s="388"/>
      <c r="AV115" s="388"/>
      <c r="AW115" s="388"/>
      <c r="AX115" s="388"/>
      <c r="AY115" s="388"/>
      <c r="AZ115" s="388"/>
      <c r="BA115" s="388"/>
      <c r="BB115" s="388"/>
      <c r="BC115" s="388"/>
      <c r="BD115" s="388"/>
      <c r="BE115" s="388"/>
      <c r="BF115" s="388"/>
      <c r="BG115" s="388"/>
      <c r="BH115" s="388"/>
      <c r="BI115" s="388"/>
      <c r="BJ115" s="388"/>
      <c r="BK115" s="388"/>
      <c r="BL115" s="388"/>
      <c r="BM115" s="388"/>
    </row>
    <row r="116" spans="1:65" ht="16" customHeight="1" x14ac:dyDescent="0.2">
      <c r="A116" s="388"/>
      <c r="B116" s="388"/>
      <c r="C116" s="388"/>
      <c r="D116" s="388"/>
      <c r="E116" s="388"/>
      <c r="F116" s="388"/>
      <c r="G116" s="388"/>
      <c r="H116" s="388"/>
      <c r="I116" s="388"/>
      <c r="J116" s="388"/>
      <c r="K116" s="388"/>
      <c r="L116" s="388"/>
      <c r="M116" s="388"/>
      <c r="N116" s="388"/>
      <c r="O116" s="388"/>
      <c r="P116" s="388"/>
      <c r="Q116" s="388"/>
      <c r="R116" s="388"/>
      <c r="S116" s="388"/>
      <c r="T116" s="388"/>
      <c r="U116" s="388"/>
      <c r="V116" s="388"/>
      <c r="W116" s="388"/>
      <c r="X116" s="388"/>
      <c r="Y116" s="388"/>
      <c r="Z116" s="388"/>
      <c r="AA116" s="388"/>
      <c r="AB116" s="388"/>
      <c r="AC116" s="388"/>
      <c r="AD116" s="388"/>
      <c r="AE116" s="388"/>
      <c r="AF116" s="388"/>
      <c r="AG116" s="388"/>
      <c r="AH116" s="388"/>
      <c r="AI116" s="388"/>
      <c r="AJ116" s="388"/>
      <c r="AK116" s="388"/>
      <c r="AL116" s="388"/>
      <c r="AM116" s="388"/>
      <c r="AN116" s="388"/>
      <c r="AO116" s="388"/>
      <c r="AP116" s="388"/>
      <c r="AQ116" s="388"/>
      <c r="AR116" s="388"/>
      <c r="AS116" s="388"/>
      <c r="AT116" s="388"/>
      <c r="AU116" s="388"/>
      <c r="AV116" s="388"/>
      <c r="AW116" s="388"/>
      <c r="AX116" s="388"/>
      <c r="AY116" s="388"/>
      <c r="AZ116" s="388"/>
      <c r="BA116" s="388"/>
      <c r="BB116" s="388"/>
      <c r="BC116" s="388"/>
      <c r="BD116" s="388"/>
      <c r="BE116" s="388"/>
      <c r="BF116" s="388"/>
      <c r="BG116" s="388"/>
      <c r="BH116" s="388"/>
      <c r="BI116" s="388"/>
      <c r="BJ116" s="388"/>
      <c r="BK116" s="388"/>
      <c r="BL116" s="388"/>
      <c r="BM116" s="388"/>
    </row>
    <row r="117" spans="1:65" ht="16" customHeight="1" x14ac:dyDescent="0.2">
      <c r="A117" s="388"/>
      <c r="B117" s="388"/>
      <c r="C117" s="388"/>
      <c r="D117" s="388"/>
      <c r="E117" s="388"/>
      <c r="F117" s="388"/>
      <c r="G117" s="388"/>
      <c r="H117" s="388"/>
      <c r="I117" s="388"/>
      <c r="J117" s="388"/>
      <c r="K117" s="388"/>
      <c r="L117" s="388"/>
      <c r="M117" s="388"/>
      <c r="N117" s="388"/>
      <c r="O117" s="388"/>
      <c r="P117" s="388"/>
      <c r="Q117" s="388"/>
      <c r="R117" s="388"/>
      <c r="S117" s="388"/>
      <c r="T117" s="388"/>
      <c r="U117" s="388"/>
      <c r="V117" s="388"/>
      <c r="W117" s="388"/>
      <c r="X117" s="388"/>
      <c r="Y117" s="388"/>
      <c r="Z117" s="388"/>
      <c r="AA117" s="388"/>
      <c r="AB117" s="388"/>
      <c r="AC117" s="388"/>
      <c r="AD117" s="388"/>
      <c r="AE117" s="388"/>
      <c r="AF117" s="388"/>
      <c r="AG117" s="388"/>
      <c r="AH117" s="388"/>
      <c r="AI117" s="388"/>
      <c r="AJ117" s="388"/>
      <c r="AK117" s="388"/>
      <c r="AL117" s="388"/>
      <c r="AM117" s="388"/>
      <c r="AN117" s="388"/>
      <c r="AO117" s="388"/>
      <c r="AP117" s="388"/>
      <c r="AQ117" s="388"/>
      <c r="AR117" s="388"/>
      <c r="AS117" s="388"/>
      <c r="AT117" s="388"/>
      <c r="AU117" s="388"/>
      <c r="AV117" s="388"/>
      <c r="AW117" s="388"/>
      <c r="AX117" s="388"/>
      <c r="AY117" s="388"/>
      <c r="AZ117" s="388"/>
      <c r="BA117" s="388"/>
      <c r="BB117" s="388"/>
      <c r="BC117" s="388"/>
      <c r="BD117" s="388"/>
      <c r="BE117" s="388"/>
      <c r="BF117" s="388"/>
      <c r="BG117" s="388"/>
      <c r="BH117" s="388"/>
      <c r="BI117" s="388"/>
      <c r="BJ117" s="388"/>
      <c r="BK117" s="388"/>
      <c r="BL117" s="388"/>
      <c r="BM117" s="388"/>
    </row>
    <row r="118" spans="1:65" ht="16" customHeight="1" x14ac:dyDescent="0.2">
      <c r="A118" s="388"/>
      <c r="B118" s="388"/>
      <c r="C118" s="388"/>
      <c r="D118" s="388"/>
      <c r="E118" s="388"/>
      <c r="F118" s="388"/>
      <c r="G118" s="388"/>
      <c r="H118" s="388"/>
      <c r="I118" s="388"/>
      <c r="J118" s="388"/>
      <c r="K118" s="388"/>
      <c r="L118" s="388"/>
      <c r="M118" s="388"/>
      <c r="N118" s="388"/>
      <c r="O118" s="388"/>
      <c r="P118" s="388"/>
      <c r="Q118" s="388"/>
      <c r="R118" s="388"/>
      <c r="S118" s="388"/>
      <c r="T118" s="388"/>
      <c r="U118" s="388"/>
      <c r="V118" s="388"/>
      <c r="W118" s="388"/>
      <c r="X118" s="388"/>
      <c r="Y118" s="388"/>
      <c r="Z118" s="388"/>
      <c r="AA118" s="388"/>
      <c r="AB118" s="388"/>
      <c r="AC118" s="388"/>
      <c r="AD118" s="388"/>
      <c r="AE118" s="388"/>
      <c r="AF118" s="388"/>
      <c r="AG118" s="388"/>
      <c r="AH118" s="388"/>
      <c r="AI118" s="388"/>
      <c r="AJ118" s="388"/>
      <c r="AK118" s="388"/>
      <c r="AL118" s="388"/>
      <c r="AM118" s="388"/>
      <c r="AN118" s="388"/>
      <c r="AO118" s="388"/>
      <c r="AP118" s="388"/>
      <c r="AQ118" s="388"/>
      <c r="AR118" s="388"/>
      <c r="AS118" s="388"/>
      <c r="AT118" s="388"/>
      <c r="AU118" s="388"/>
      <c r="AV118" s="388"/>
      <c r="AW118" s="388"/>
      <c r="AX118" s="388"/>
      <c r="AY118" s="388"/>
      <c r="AZ118" s="388"/>
      <c r="BA118" s="388"/>
      <c r="BB118" s="388"/>
      <c r="BC118" s="388"/>
      <c r="BD118" s="388"/>
      <c r="BE118" s="388"/>
      <c r="BF118" s="388"/>
      <c r="BG118" s="388"/>
      <c r="BH118" s="388"/>
      <c r="BI118" s="388"/>
      <c r="BJ118" s="388"/>
      <c r="BK118" s="388"/>
      <c r="BL118" s="388"/>
      <c r="BM118" s="388"/>
    </row>
    <row r="119" spans="1:65" ht="16" customHeight="1" x14ac:dyDescent="0.2">
      <c r="A119" s="388"/>
      <c r="B119" s="388"/>
      <c r="C119" s="388"/>
      <c r="D119" s="388"/>
      <c r="E119" s="388"/>
      <c r="F119" s="388"/>
      <c r="G119" s="388"/>
      <c r="H119" s="388"/>
      <c r="I119" s="388"/>
      <c r="J119" s="388"/>
      <c r="K119" s="388"/>
      <c r="L119" s="388"/>
      <c r="M119" s="388"/>
      <c r="N119" s="388"/>
      <c r="O119" s="388"/>
      <c r="P119" s="388"/>
      <c r="Q119" s="388"/>
      <c r="R119" s="388"/>
      <c r="S119" s="388"/>
      <c r="T119" s="388"/>
      <c r="U119" s="388"/>
      <c r="V119" s="388"/>
      <c r="W119" s="388"/>
      <c r="X119" s="388"/>
      <c r="Y119" s="388"/>
      <c r="Z119" s="388"/>
      <c r="AA119" s="388"/>
      <c r="AB119" s="388"/>
      <c r="AC119" s="388"/>
      <c r="AD119" s="388"/>
      <c r="AE119" s="388"/>
      <c r="AF119" s="388"/>
      <c r="AG119" s="388"/>
      <c r="AH119" s="388"/>
      <c r="AI119" s="388"/>
      <c r="AJ119" s="388"/>
      <c r="AK119" s="388"/>
      <c r="AL119" s="388"/>
      <c r="AM119" s="388"/>
      <c r="AN119" s="388"/>
      <c r="AO119" s="388"/>
      <c r="AP119" s="388"/>
      <c r="AQ119" s="388"/>
      <c r="AR119" s="388"/>
      <c r="AS119" s="388"/>
      <c r="AT119" s="388"/>
      <c r="AU119" s="388"/>
      <c r="AV119" s="388"/>
      <c r="AW119" s="388"/>
      <c r="AX119" s="388"/>
      <c r="AY119" s="388"/>
      <c r="AZ119" s="388"/>
      <c r="BA119" s="388"/>
      <c r="BB119" s="388"/>
      <c r="BC119" s="388"/>
      <c r="BD119" s="388"/>
      <c r="BE119" s="388"/>
      <c r="BF119" s="388"/>
      <c r="BG119" s="388"/>
      <c r="BH119" s="388"/>
      <c r="BI119" s="388"/>
      <c r="BJ119" s="388"/>
      <c r="BK119" s="388"/>
      <c r="BL119" s="388"/>
      <c r="BM119" s="388"/>
    </row>
    <row r="120" spans="1:65" ht="16" customHeight="1" x14ac:dyDescent="0.2">
      <c r="A120" s="388"/>
      <c r="B120" s="388"/>
      <c r="C120" s="388"/>
      <c r="D120" s="388"/>
      <c r="E120" s="388"/>
      <c r="F120" s="388"/>
      <c r="G120" s="388"/>
      <c r="H120" s="388"/>
      <c r="I120" s="388"/>
      <c r="J120" s="388"/>
      <c r="K120" s="388"/>
      <c r="L120" s="388"/>
      <c r="M120" s="388"/>
      <c r="N120" s="388"/>
      <c r="O120" s="388"/>
      <c r="P120" s="388"/>
      <c r="Q120" s="388"/>
      <c r="R120" s="388"/>
      <c r="S120" s="388"/>
      <c r="T120" s="388"/>
      <c r="U120" s="388"/>
      <c r="V120" s="388"/>
      <c r="W120" s="388"/>
      <c r="X120" s="388"/>
      <c r="Y120" s="388"/>
      <c r="Z120" s="388"/>
      <c r="AA120" s="388"/>
      <c r="AB120" s="388"/>
      <c r="AC120" s="388"/>
      <c r="AD120" s="388"/>
      <c r="AE120" s="388"/>
      <c r="AF120" s="388"/>
      <c r="AG120" s="388"/>
      <c r="AH120" s="388"/>
      <c r="AI120" s="388"/>
      <c r="AJ120" s="388"/>
      <c r="AK120" s="388"/>
      <c r="AL120" s="388"/>
      <c r="AM120" s="388"/>
      <c r="AN120" s="388"/>
      <c r="AO120" s="388"/>
      <c r="AP120" s="388"/>
      <c r="AQ120" s="388"/>
      <c r="AR120" s="388"/>
      <c r="AS120" s="388"/>
      <c r="AT120" s="388"/>
      <c r="AU120" s="388"/>
      <c r="AV120" s="388"/>
      <c r="AW120" s="388"/>
      <c r="AX120" s="388"/>
      <c r="AY120" s="388"/>
      <c r="AZ120" s="388"/>
      <c r="BA120" s="388"/>
      <c r="BB120" s="388"/>
      <c r="BC120" s="388"/>
      <c r="BD120" s="388"/>
      <c r="BE120" s="388"/>
      <c r="BF120" s="388"/>
      <c r="BG120" s="388"/>
      <c r="BH120" s="388"/>
      <c r="BI120" s="388"/>
      <c r="BJ120" s="388"/>
      <c r="BK120" s="388"/>
      <c r="BL120" s="388"/>
      <c r="BM120" s="388"/>
    </row>
    <row r="121" spans="1:65" ht="16" customHeight="1" x14ac:dyDescent="0.2">
      <c r="A121" s="388"/>
      <c r="B121" s="388"/>
      <c r="C121" s="388"/>
      <c r="D121" s="388"/>
      <c r="E121" s="388"/>
      <c r="F121" s="388"/>
      <c r="G121" s="388"/>
      <c r="H121" s="388"/>
      <c r="I121" s="388"/>
      <c r="J121" s="388"/>
      <c r="K121" s="388"/>
      <c r="L121" s="388"/>
      <c r="M121" s="388"/>
      <c r="N121" s="388"/>
      <c r="O121" s="388"/>
      <c r="P121" s="388"/>
      <c r="Q121" s="388"/>
      <c r="R121" s="388"/>
      <c r="S121" s="388"/>
      <c r="T121" s="388"/>
      <c r="U121" s="388"/>
      <c r="V121" s="388"/>
      <c r="W121" s="388"/>
      <c r="X121" s="388"/>
      <c r="Y121" s="388"/>
      <c r="Z121" s="388"/>
      <c r="AA121" s="388"/>
      <c r="AB121" s="388"/>
      <c r="AC121" s="388"/>
      <c r="AD121" s="388"/>
      <c r="AE121" s="388"/>
      <c r="AF121" s="388"/>
      <c r="AG121" s="388"/>
      <c r="AH121" s="388"/>
      <c r="AI121" s="388"/>
      <c r="AJ121" s="388"/>
      <c r="AK121" s="388"/>
      <c r="AL121" s="388"/>
      <c r="AM121" s="388"/>
      <c r="AN121" s="388"/>
      <c r="AO121" s="388"/>
      <c r="AP121" s="388"/>
      <c r="AQ121" s="388"/>
      <c r="AR121" s="388"/>
      <c r="AS121" s="388"/>
      <c r="AT121" s="388"/>
      <c r="AU121" s="388"/>
      <c r="AV121" s="388"/>
      <c r="AW121" s="388"/>
      <c r="AX121" s="388"/>
      <c r="AY121" s="388"/>
      <c r="AZ121" s="388"/>
      <c r="BA121" s="388"/>
      <c r="BB121" s="388"/>
      <c r="BC121" s="388"/>
      <c r="BD121" s="388"/>
      <c r="BE121" s="388"/>
      <c r="BF121" s="388"/>
      <c r="BG121" s="388"/>
      <c r="BH121" s="388"/>
      <c r="BI121" s="388"/>
      <c r="BJ121" s="388"/>
      <c r="BK121" s="388"/>
      <c r="BL121" s="388"/>
      <c r="BM121" s="388"/>
    </row>
    <row r="122" spans="1:65" ht="16" customHeight="1" x14ac:dyDescent="0.2">
      <c r="A122" s="388"/>
      <c r="B122" s="388"/>
      <c r="C122" s="388"/>
      <c r="D122" s="388"/>
      <c r="E122" s="388"/>
      <c r="F122" s="388"/>
      <c r="G122" s="388"/>
      <c r="H122" s="388"/>
      <c r="I122" s="388"/>
      <c r="J122" s="388"/>
      <c r="K122" s="388"/>
      <c r="L122" s="388"/>
      <c r="M122" s="388"/>
      <c r="N122" s="388"/>
      <c r="O122" s="388"/>
      <c r="P122" s="388"/>
      <c r="Q122" s="388"/>
      <c r="R122" s="388"/>
      <c r="S122" s="388"/>
      <c r="T122" s="388"/>
      <c r="U122" s="388"/>
      <c r="V122" s="388"/>
      <c r="W122" s="388"/>
      <c r="X122" s="388"/>
      <c r="Y122" s="388"/>
      <c r="Z122" s="388"/>
      <c r="AA122" s="388"/>
      <c r="AB122" s="388"/>
      <c r="AC122" s="388"/>
      <c r="AD122" s="388"/>
      <c r="AE122" s="388"/>
      <c r="AF122" s="388"/>
      <c r="AG122" s="388"/>
      <c r="AH122" s="388"/>
      <c r="AI122" s="388"/>
      <c r="AJ122" s="388"/>
      <c r="AK122" s="388"/>
      <c r="AL122" s="388"/>
      <c r="AM122" s="388"/>
      <c r="AN122" s="388"/>
      <c r="AO122" s="388"/>
      <c r="AP122" s="388"/>
      <c r="AQ122" s="388"/>
      <c r="AR122" s="388"/>
      <c r="AS122" s="388"/>
      <c r="AT122" s="388"/>
      <c r="AU122" s="388"/>
      <c r="AV122" s="388"/>
      <c r="AW122" s="388"/>
      <c r="AX122" s="388"/>
      <c r="AY122" s="388"/>
      <c r="AZ122" s="388"/>
      <c r="BA122" s="388"/>
      <c r="BB122" s="388"/>
      <c r="BC122" s="388"/>
      <c r="BD122" s="388"/>
      <c r="BE122" s="388"/>
      <c r="BF122" s="388"/>
      <c r="BG122" s="388"/>
      <c r="BH122" s="388"/>
      <c r="BI122" s="388"/>
      <c r="BJ122" s="388"/>
      <c r="BK122" s="388"/>
      <c r="BL122" s="388"/>
      <c r="BM122" s="388"/>
    </row>
    <row r="123" spans="1:65" ht="16" customHeight="1" x14ac:dyDescent="0.2">
      <c r="A123" s="388"/>
      <c r="B123" s="388"/>
      <c r="C123" s="388"/>
      <c r="D123" s="388"/>
      <c r="E123" s="388"/>
      <c r="F123" s="388"/>
      <c r="G123" s="388"/>
      <c r="H123" s="388"/>
      <c r="I123" s="388"/>
      <c r="J123" s="388"/>
      <c r="K123" s="388"/>
      <c r="L123" s="388"/>
      <c r="M123" s="388"/>
      <c r="N123" s="388"/>
      <c r="O123" s="388"/>
      <c r="P123" s="388"/>
      <c r="Q123" s="388"/>
      <c r="R123" s="388"/>
      <c r="S123" s="388"/>
      <c r="T123" s="388"/>
      <c r="U123" s="388"/>
      <c r="V123" s="388"/>
      <c r="W123" s="388"/>
      <c r="X123" s="388"/>
      <c r="Y123" s="388"/>
      <c r="Z123" s="388"/>
      <c r="AA123" s="388"/>
      <c r="AB123" s="388"/>
      <c r="AC123" s="388"/>
      <c r="AD123" s="388"/>
      <c r="AE123" s="388"/>
      <c r="AF123" s="388"/>
      <c r="AG123" s="388"/>
      <c r="AH123" s="388"/>
      <c r="AI123" s="388"/>
      <c r="AJ123" s="388"/>
      <c r="AK123" s="388"/>
      <c r="AL123" s="388"/>
      <c r="AM123" s="388"/>
      <c r="AN123" s="388"/>
      <c r="AO123" s="388"/>
      <c r="AP123" s="388"/>
      <c r="AQ123" s="388"/>
      <c r="AR123" s="388"/>
      <c r="AS123" s="388"/>
      <c r="AT123" s="388"/>
      <c r="AU123" s="388"/>
      <c r="AV123" s="388"/>
      <c r="AW123" s="388"/>
      <c r="AX123" s="388"/>
      <c r="AY123" s="388"/>
      <c r="AZ123" s="388"/>
      <c r="BA123" s="388"/>
      <c r="BB123" s="388"/>
      <c r="BC123" s="388"/>
      <c r="BD123" s="388"/>
      <c r="BE123" s="388"/>
      <c r="BF123" s="388"/>
      <c r="BG123" s="388"/>
      <c r="BH123" s="388"/>
      <c r="BI123" s="388"/>
      <c r="BJ123" s="388"/>
      <c r="BK123" s="388"/>
      <c r="BL123" s="388"/>
      <c r="BM123" s="388"/>
    </row>
    <row r="124" spans="1:65" ht="16" customHeight="1" x14ac:dyDescent="0.2">
      <c r="A124" s="388"/>
      <c r="B124" s="388"/>
      <c r="C124" s="388"/>
      <c r="D124" s="388"/>
      <c r="E124" s="388"/>
      <c r="F124" s="388"/>
      <c r="G124" s="388"/>
      <c r="H124" s="388"/>
      <c r="I124" s="388"/>
      <c r="J124" s="388"/>
      <c r="K124" s="388"/>
      <c r="L124" s="388"/>
      <c r="M124" s="388"/>
      <c r="N124" s="388"/>
      <c r="O124" s="388"/>
      <c r="P124" s="388"/>
      <c r="Q124" s="388"/>
      <c r="R124" s="388"/>
      <c r="S124" s="388"/>
      <c r="T124" s="388"/>
      <c r="U124" s="388"/>
      <c r="V124" s="388"/>
      <c r="W124" s="388"/>
      <c r="X124" s="388"/>
      <c r="Y124" s="388"/>
      <c r="Z124" s="388"/>
      <c r="AA124" s="388"/>
      <c r="AB124" s="388"/>
      <c r="AC124" s="388"/>
      <c r="AD124" s="388"/>
      <c r="AE124" s="388"/>
      <c r="AF124" s="388"/>
      <c r="AG124" s="388"/>
      <c r="AH124" s="388"/>
      <c r="AI124" s="388"/>
      <c r="AJ124" s="388"/>
      <c r="AK124" s="388"/>
      <c r="AL124" s="388"/>
      <c r="AM124" s="388"/>
      <c r="AN124" s="388"/>
      <c r="AO124" s="388"/>
      <c r="AP124" s="388"/>
      <c r="AQ124" s="388"/>
      <c r="AR124" s="388"/>
      <c r="AS124" s="388"/>
      <c r="AT124" s="388"/>
      <c r="AU124" s="388"/>
      <c r="AV124" s="388"/>
      <c r="AW124" s="388"/>
      <c r="AX124" s="388"/>
      <c r="AY124" s="388"/>
      <c r="AZ124" s="388"/>
      <c r="BA124" s="388"/>
      <c r="BB124" s="388"/>
      <c r="BC124" s="388"/>
      <c r="BD124" s="388"/>
      <c r="BE124" s="388"/>
      <c r="BF124" s="388"/>
      <c r="BG124" s="388"/>
      <c r="BH124" s="388"/>
      <c r="BI124" s="388"/>
      <c r="BJ124" s="388"/>
      <c r="BK124" s="388"/>
      <c r="BL124" s="388"/>
      <c r="BM124" s="388"/>
    </row>
    <row r="125" spans="1:65" ht="16" customHeight="1" x14ac:dyDescent="0.2">
      <c r="A125" s="388"/>
      <c r="B125" s="388"/>
      <c r="C125" s="388"/>
      <c r="D125" s="388"/>
      <c r="E125" s="388"/>
      <c r="F125" s="388"/>
      <c r="G125" s="388"/>
      <c r="H125" s="388"/>
      <c r="I125" s="388"/>
      <c r="J125" s="388"/>
      <c r="K125" s="388"/>
      <c r="L125" s="388"/>
      <c r="M125" s="388"/>
      <c r="N125" s="388"/>
      <c r="O125" s="388"/>
      <c r="P125" s="388"/>
      <c r="Q125" s="388"/>
      <c r="R125" s="388"/>
      <c r="S125" s="388"/>
      <c r="T125" s="388"/>
      <c r="U125" s="388"/>
      <c r="V125" s="388"/>
      <c r="W125" s="388"/>
      <c r="X125" s="388"/>
      <c r="Y125" s="388"/>
      <c r="Z125" s="388"/>
      <c r="AA125" s="388"/>
      <c r="AB125" s="388"/>
      <c r="AC125" s="388"/>
      <c r="AD125" s="388"/>
      <c r="AE125" s="388"/>
      <c r="AF125" s="388"/>
      <c r="AG125" s="388"/>
      <c r="AH125" s="388"/>
      <c r="AI125" s="388"/>
      <c r="AJ125" s="388"/>
      <c r="AK125" s="388"/>
      <c r="AL125" s="388"/>
      <c r="AM125" s="388"/>
      <c r="AN125" s="388"/>
      <c r="AO125" s="388"/>
      <c r="AP125" s="388"/>
      <c r="AQ125" s="388"/>
      <c r="AR125" s="388"/>
      <c r="AS125" s="388"/>
      <c r="AT125" s="388"/>
      <c r="AU125" s="388"/>
      <c r="AV125" s="388"/>
      <c r="AW125" s="388"/>
      <c r="AX125" s="388"/>
      <c r="AY125" s="388"/>
      <c r="AZ125" s="388"/>
      <c r="BA125" s="388"/>
      <c r="BB125" s="388"/>
      <c r="BC125" s="388"/>
      <c r="BD125" s="388"/>
      <c r="BE125" s="388"/>
      <c r="BF125" s="388"/>
      <c r="BG125" s="388"/>
      <c r="BH125" s="388"/>
      <c r="BI125" s="388"/>
      <c r="BJ125" s="388"/>
      <c r="BK125" s="388"/>
      <c r="BL125" s="388"/>
      <c r="BM125" s="388"/>
    </row>
    <row r="126" spans="1:65" ht="16" customHeight="1" x14ac:dyDescent="0.2">
      <c r="A126" s="388"/>
      <c r="B126" s="388"/>
      <c r="C126" s="388"/>
      <c r="D126" s="388"/>
      <c r="E126" s="388"/>
      <c r="F126" s="388"/>
      <c r="G126" s="388"/>
      <c r="H126" s="388"/>
      <c r="I126" s="388"/>
      <c r="J126" s="388"/>
      <c r="K126" s="388"/>
      <c r="L126" s="388"/>
      <c r="M126" s="388"/>
      <c r="N126" s="388"/>
      <c r="O126" s="388"/>
      <c r="P126" s="388"/>
      <c r="Q126" s="388"/>
      <c r="R126" s="388"/>
      <c r="S126" s="388"/>
      <c r="T126" s="388"/>
      <c r="U126" s="388"/>
      <c r="V126" s="388"/>
      <c r="W126" s="388"/>
      <c r="X126" s="388"/>
      <c r="Y126" s="388"/>
      <c r="Z126" s="388"/>
      <c r="AA126" s="388"/>
      <c r="AB126" s="388"/>
      <c r="AC126" s="388"/>
      <c r="AD126" s="388"/>
      <c r="AE126" s="388"/>
      <c r="AF126" s="388"/>
      <c r="AG126" s="388"/>
      <c r="AH126" s="388"/>
      <c r="AI126" s="388"/>
      <c r="AJ126" s="388"/>
      <c r="AK126" s="388"/>
      <c r="AL126" s="388"/>
      <c r="AM126" s="388"/>
      <c r="AN126" s="388"/>
      <c r="AO126" s="388"/>
      <c r="AP126" s="388"/>
      <c r="AQ126" s="388"/>
      <c r="AR126" s="388"/>
      <c r="AS126" s="388"/>
      <c r="AT126" s="388"/>
      <c r="AU126" s="388"/>
      <c r="AV126" s="388"/>
      <c r="AW126" s="388"/>
      <c r="AX126" s="388"/>
      <c r="AY126" s="388"/>
      <c r="AZ126" s="388"/>
      <c r="BA126" s="388"/>
      <c r="BB126" s="388"/>
      <c r="BC126" s="388"/>
      <c r="BD126" s="388"/>
      <c r="BE126" s="388"/>
      <c r="BF126" s="388"/>
      <c r="BG126" s="388"/>
      <c r="BH126" s="388"/>
      <c r="BI126" s="388"/>
      <c r="BJ126" s="388"/>
      <c r="BK126" s="388"/>
      <c r="BL126" s="388"/>
      <c r="BM126" s="388"/>
    </row>
    <row r="127" spans="1:65" ht="16" customHeight="1" x14ac:dyDescent="0.2">
      <c r="A127" s="388"/>
      <c r="B127" s="388"/>
      <c r="C127" s="388"/>
      <c r="D127" s="388"/>
      <c r="E127" s="388"/>
      <c r="F127" s="388"/>
      <c r="G127" s="388"/>
      <c r="H127" s="388"/>
      <c r="I127" s="388"/>
      <c r="J127" s="388"/>
      <c r="K127" s="388"/>
      <c r="L127" s="388"/>
      <c r="M127" s="388"/>
      <c r="N127" s="388"/>
      <c r="O127" s="388"/>
      <c r="P127" s="388"/>
      <c r="Q127" s="388"/>
      <c r="R127" s="388"/>
      <c r="S127" s="388"/>
      <c r="T127" s="388"/>
      <c r="U127" s="388"/>
      <c r="V127" s="388"/>
      <c r="W127" s="388"/>
      <c r="X127" s="388"/>
      <c r="Y127" s="388"/>
      <c r="Z127" s="388"/>
      <c r="AA127" s="388"/>
      <c r="AB127" s="388"/>
      <c r="AC127" s="388"/>
      <c r="AD127" s="388"/>
      <c r="AE127" s="388"/>
      <c r="AF127" s="388"/>
      <c r="AG127" s="388"/>
      <c r="AH127" s="388"/>
      <c r="AI127" s="388"/>
      <c r="AJ127" s="388"/>
      <c r="AK127" s="388"/>
      <c r="AL127" s="388"/>
      <c r="AM127" s="388"/>
      <c r="AN127" s="388"/>
      <c r="AO127" s="388"/>
      <c r="AP127" s="388"/>
      <c r="AQ127" s="388"/>
      <c r="AR127" s="388"/>
      <c r="AS127" s="388"/>
      <c r="AT127" s="388"/>
      <c r="AU127" s="388"/>
      <c r="AV127" s="388"/>
      <c r="AW127" s="388"/>
      <c r="AX127" s="388"/>
      <c r="AY127" s="388"/>
      <c r="AZ127" s="388"/>
      <c r="BA127" s="388"/>
      <c r="BB127" s="388"/>
      <c r="BC127" s="388"/>
      <c r="BD127" s="388"/>
      <c r="BE127" s="388"/>
      <c r="BF127" s="388"/>
      <c r="BG127" s="388"/>
      <c r="BH127" s="388"/>
      <c r="BI127" s="388"/>
      <c r="BJ127" s="388"/>
      <c r="BK127" s="388"/>
      <c r="BL127" s="388"/>
      <c r="BM127" s="388"/>
    </row>
    <row r="128" spans="1:65" ht="16" customHeight="1" x14ac:dyDescent="0.2">
      <c r="A128" s="388"/>
      <c r="B128" s="388"/>
      <c r="C128" s="388"/>
      <c r="D128" s="388"/>
      <c r="E128" s="388"/>
      <c r="F128" s="388"/>
      <c r="G128" s="388"/>
      <c r="H128" s="388"/>
      <c r="I128" s="388"/>
      <c r="J128" s="388"/>
      <c r="K128" s="388"/>
      <c r="L128" s="388"/>
      <c r="M128" s="388"/>
      <c r="N128" s="388"/>
      <c r="O128" s="388"/>
      <c r="P128" s="388"/>
      <c r="Q128" s="388"/>
      <c r="R128" s="388"/>
      <c r="S128" s="388"/>
      <c r="T128" s="388"/>
      <c r="U128" s="388"/>
      <c r="V128" s="388"/>
      <c r="W128" s="388"/>
      <c r="X128" s="388"/>
      <c r="Y128" s="388"/>
      <c r="Z128" s="388"/>
      <c r="AA128" s="388"/>
      <c r="AB128" s="388"/>
      <c r="AC128" s="388"/>
      <c r="AD128" s="388"/>
      <c r="AE128" s="388"/>
      <c r="AF128" s="388"/>
      <c r="AG128" s="388"/>
      <c r="AH128" s="388"/>
      <c r="AI128" s="388"/>
      <c r="AJ128" s="388"/>
      <c r="AK128" s="388"/>
      <c r="AL128" s="388"/>
      <c r="AM128" s="388"/>
      <c r="AN128" s="388"/>
      <c r="AO128" s="388"/>
      <c r="AP128" s="388"/>
      <c r="AQ128" s="388"/>
      <c r="AR128" s="388"/>
      <c r="AS128" s="388"/>
      <c r="AT128" s="388"/>
      <c r="AU128" s="388"/>
      <c r="AV128" s="388"/>
      <c r="AW128" s="388"/>
      <c r="AX128" s="388"/>
      <c r="AY128" s="388"/>
      <c r="AZ128" s="388"/>
      <c r="BA128" s="388"/>
      <c r="BB128" s="388"/>
      <c r="BC128" s="388"/>
      <c r="BD128" s="388"/>
      <c r="BE128" s="388"/>
      <c r="BF128" s="388"/>
      <c r="BG128" s="388"/>
      <c r="BH128" s="388"/>
      <c r="BI128" s="388"/>
      <c r="BJ128" s="388"/>
      <c r="BK128" s="388"/>
      <c r="BL128" s="388"/>
      <c r="BM128" s="388"/>
    </row>
    <row r="129" spans="1:65" ht="16" customHeight="1" x14ac:dyDescent="0.2">
      <c r="A129" s="388"/>
      <c r="B129" s="388"/>
      <c r="C129" s="388"/>
      <c r="D129" s="388"/>
      <c r="E129" s="388"/>
      <c r="F129" s="388"/>
      <c r="G129" s="388"/>
      <c r="H129" s="388"/>
      <c r="I129" s="388"/>
      <c r="J129" s="388"/>
      <c r="K129" s="388"/>
      <c r="L129" s="388"/>
      <c r="M129" s="388"/>
      <c r="N129" s="388"/>
      <c r="O129" s="388"/>
      <c r="P129" s="388"/>
      <c r="Q129" s="388"/>
      <c r="R129" s="388"/>
      <c r="S129" s="388"/>
      <c r="T129" s="388"/>
      <c r="U129" s="388"/>
      <c r="V129" s="388"/>
      <c r="W129" s="388"/>
      <c r="X129" s="388"/>
      <c r="Y129" s="388"/>
      <c r="Z129" s="388"/>
      <c r="AA129" s="388"/>
      <c r="AB129" s="388"/>
      <c r="AC129" s="388"/>
      <c r="AD129" s="388"/>
      <c r="AE129" s="388"/>
      <c r="AF129" s="388"/>
      <c r="AG129" s="388"/>
      <c r="AH129" s="388"/>
      <c r="AI129" s="388"/>
      <c r="AJ129" s="388"/>
      <c r="AK129" s="388"/>
      <c r="AL129" s="388"/>
      <c r="AM129" s="388"/>
      <c r="AN129" s="388"/>
      <c r="AO129" s="388"/>
      <c r="AP129" s="388"/>
      <c r="AQ129" s="388"/>
      <c r="AR129" s="388"/>
      <c r="AS129" s="388"/>
      <c r="AT129" s="388"/>
      <c r="AU129" s="388"/>
      <c r="AV129" s="388"/>
      <c r="AW129" s="388"/>
      <c r="AX129" s="388"/>
      <c r="AY129" s="388"/>
      <c r="AZ129" s="388"/>
      <c r="BA129" s="388"/>
      <c r="BB129" s="388"/>
      <c r="BC129" s="388"/>
      <c r="BD129" s="388"/>
      <c r="BE129" s="388"/>
      <c r="BF129" s="388"/>
      <c r="BG129" s="388"/>
      <c r="BH129" s="388"/>
      <c r="BI129" s="388"/>
      <c r="BJ129" s="388"/>
      <c r="BK129" s="388"/>
      <c r="BL129" s="388"/>
      <c r="BM129" s="388"/>
    </row>
    <row r="130" spans="1:65" ht="16" customHeight="1" x14ac:dyDescent="0.2">
      <c r="A130" s="388"/>
      <c r="B130" s="388"/>
      <c r="C130" s="388"/>
      <c r="D130" s="388"/>
      <c r="E130" s="388"/>
      <c r="F130" s="388"/>
      <c r="G130" s="388"/>
      <c r="H130" s="388"/>
      <c r="I130" s="388"/>
      <c r="J130" s="388"/>
      <c r="K130" s="388"/>
      <c r="L130" s="388"/>
      <c r="M130" s="388"/>
      <c r="N130" s="388"/>
      <c r="O130" s="388"/>
      <c r="P130" s="388"/>
      <c r="Q130" s="388"/>
      <c r="R130" s="388"/>
      <c r="S130" s="388"/>
      <c r="T130" s="388"/>
      <c r="U130" s="388"/>
      <c r="V130" s="388"/>
      <c r="W130" s="388"/>
      <c r="X130" s="388"/>
      <c r="Y130" s="388"/>
      <c r="Z130" s="388"/>
      <c r="AA130" s="388"/>
      <c r="AB130" s="388"/>
      <c r="AC130" s="388"/>
      <c r="AD130" s="388"/>
      <c r="AE130" s="388"/>
      <c r="AF130" s="388"/>
      <c r="AG130" s="388"/>
      <c r="AH130" s="388"/>
      <c r="AI130" s="388"/>
      <c r="AJ130" s="388"/>
      <c r="AK130" s="388"/>
      <c r="AL130" s="388"/>
      <c r="AM130" s="388"/>
      <c r="AN130" s="388"/>
      <c r="AO130" s="388"/>
      <c r="AP130" s="388"/>
      <c r="AQ130" s="388"/>
      <c r="AR130" s="388"/>
      <c r="AS130" s="388"/>
      <c r="AT130" s="388"/>
      <c r="AU130" s="388"/>
      <c r="AV130" s="388"/>
      <c r="AW130" s="388"/>
      <c r="AX130" s="388"/>
      <c r="AY130" s="388"/>
      <c r="AZ130" s="388"/>
      <c r="BA130" s="388"/>
      <c r="BB130" s="388"/>
      <c r="BC130" s="388"/>
      <c r="BD130" s="388"/>
      <c r="BE130" s="388"/>
      <c r="BF130" s="388"/>
      <c r="BG130" s="388"/>
      <c r="BH130" s="388"/>
      <c r="BI130" s="388"/>
      <c r="BJ130" s="388"/>
      <c r="BK130" s="388"/>
      <c r="BL130" s="388"/>
      <c r="BM130" s="388"/>
    </row>
    <row r="131" spans="1:65" ht="16" customHeight="1" x14ac:dyDescent="0.2">
      <c r="A131" s="388"/>
      <c r="B131" s="388"/>
      <c r="C131" s="388"/>
      <c r="D131" s="388"/>
      <c r="E131" s="388"/>
      <c r="F131" s="388"/>
      <c r="G131" s="388"/>
      <c r="H131" s="388"/>
      <c r="I131" s="388"/>
      <c r="J131" s="388"/>
      <c r="K131" s="388"/>
      <c r="L131" s="388"/>
      <c r="M131" s="388"/>
      <c r="N131" s="388"/>
      <c r="O131" s="388"/>
      <c r="P131" s="388"/>
      <c r="Q131" s="388"/>
      <c r="R131" s="388"/>
      <c r="S131" s="388"/>
      <c r="T131" s="388"/>
      <c r="U131" s="388"/>
      <c r="V131" s="388"/>
      <c r="W131" s="388"/>
      <c r="X131" s="388"/>
      <c r="Y131" s="388"/>
      <c r="Z131" s="388"/>
      <c r="AA131" s="388"/>
      <c r="AB131" s="388"/>
      <c r="AC131" s="388"/>
      <c r="AD131" s="388"/>
      <c r="AE131" s="388"/>
      <c r="AF131" s="388"/>
      <c r="AG131" s="388"/>
      <c r="AH131" s="388"/>
      <c r="AI131" s="388"/>
      <c r="AJ131" s="388"/>
      <c r="AK131" s="388"/>
      <c r="AL131" s="388"/>
      <c r="AM131" s="388"/>
      <c r="AN131" s="388"/>
      <c r="AO131" s="388"/>
      <c r="AP131" s="388"/>
      <c r="AQ131" s="388"/>
      <c r="AR131" s="388"/>
      <c r="AS131" s="388"/>
      <c r="AT131" s="388"/>
      <c r="AU131" s="388"/>
      <c r="AV131" s="388"/>
      <c r="AW131" s="388"/>
      <c r="AX131" s="388"/>
      <c r="AY131" s="388"/>
      <c r="AZ131" s="388"/>
      <c r="BA131" s="388"/>
      <c r="BB131" s="388"/>
      <c r="BC131" s="388"/>
      <c r="BD131" s="388"/>
      <c r="BE131" s="388"/>
      <c r="BF131" s="388"/>
      <c r="BG131" s="388"/>
      <c r="BH131" s="388"/>
      <c r="BI131" s="388"/>
      <c r="BJ131" s="388"/>
      <c r="BK131" s="388"/>
      <c r="BL131" s="388"/>
      <c r="BM131" s="388"/>
    </row>
    <row r="132" spans="1:65" ht="16" customHeight="1" x14ac:dyDescent="0.2">
      <c r="A132" s="388"/>
      <c r="B132" s="388"/>
      <c r="C132" s="388"/>
      <c r="D132" s="388"/>
      <c r="E132" s="388"/>
      <c r="F132" s="388"/>
      <c r="G132" s="388"/>
      <c r="H132" s="388"/>
      <c r="I132" s="388"/>
      <c r="J132" s="388"/>
      <c r="K132" s="388"/>
      <c r="L132" s="388"/>
      <c r="M132" s="388"/>
      <c r="N132" s="388"/>
      <c r="O132" s="388"/>
      <c r="P132" s="388"/>
      <c r="Q132" s="388"/>
      <c r="R132" s="388"/>
      <c r="S132" s="388"/>
      <c r="T132" s="388"/>
      <c r="U132" s="388"/>
      <c r="V132" s="388"/>
      <c r="W132" s="388"/>
      <c r="X132" s="388"/>
      <c r="Y132" s="388"/>
      <c r="Z132" s="388"/>
      <c r="AA132" s="388"/>
      <c r="AB132" s="388"/>
      <c r="AC132" s="388"/>
      <c r="AD132" s="388"/>
      <c r="AE132" s="388"/>
      <c r="AF132" s="388"/>
      <c r="AG132" s="388"/>
      <c r="AH132" s="388"/>
      <c r="AI132" s="388"/>
      <c r="AJ132" s="388"/>
      <c r="AK132" s="388"/>
      <c r="AL132" s="388"/>
      <c r="AM132" s="388"/>
      <c r="AN132" s="388"/>
      <c r="AO132" s="388"/>
      <c r="AP132" s="388"/>
      <c r="AQ132" s="388"/>
      <c r="AR132" s="388"/>
      <c r="AS132" s="388"/>
      <c r="AT132" s="388"/>
      <c r="AU132" s="388"/>
      <c r="AV132" s="388"/>
      <c r="AW132" s="388"/>
      <c r="AX132" s="388"/>
      <c r="AY132" s="388"/>
      <c r="AZ132" s="388"/>
      <c r="BA132" s="388"/>
      <c r="BB132" s="388"/>
      <c r="BC132" s="388"/>
      <c r="BD132" s="388"/>
      <c r="BE132" s="388"/>
      <c r="BF132" s="388"/>
      <c r="BG132" s="388"/>
      <c r="BH132" s="388"/>
      <c r="BI132" s="388"/>
      <c r="BJ132" s="388"/>
      <c r="BK132" s="388"/>
      <c r="BL132" s="388"/>
      <c r="BM132" s="388"/>
    </row>
    <row r="133" spans="1:65" ht="16" customHeight="1" x14ac:dyDescent="0.2">
      <c r="A133" s="388"/>
      <c r="B133" s="388"/>
      <c r="C133" s="388"/>
      <c r="D133" s="388"/>
      <c r="E133" s="388"/>
      <c r="F133" s="388"/>
      <c r="G133" s="388"/>
      <c r="H133" s="388"/>
      <c r="I133" s="388"/>
      <c r="J133" s="388"/>
      <c r="K133" s="388"/>
      <c r="L133" s="388"/>
      <c r="M133" s="388"/>
      <c r="N133" s="388"/>
      <c r="O133" s="388"/>
      <c r="P133" s="388"/>
      <c r="Q133" s="388"/>
      <c r="R133" s="388"/>
      <c r="S133" s="388"/>
      <c r="T133" s="388"/>
      <c r="U133" s="388"/>
      <c r="V133" s="388"/>
      <c r="W133" s="388"/>
      <c r="X133" s="388"/>
      <c r="Y133" s="388"/>
      <c r="Z133" s="388"/>
      <c r="AA133" s="388"/>
      <c r="AB133" s="388"/>
      <c r="AC133" s="388"/>
      <c r="AD133" s="388"/>
      <c r="AE133" s="388"/>
      <c r="AF133" s="388"/>
      <c r="AG133" s="388"/>
      <c r="AH133" s="388"/>
      <c r="AI133" s="388"/>
      <c r="AJ133" s="388"/>
      <c r="AK133" s="388"/>
      <c r="AL133" s="388"/>
      <c r="AM133" s="388"/>
      <c r="AN133" s="388"/>
      <c r="AO133" s="388"/>
      <c r="AP133" s="388"/>
      <c r="AQ133" s="388"/>
      <c r="AR133" s="388"/>
      <c r="AS133" s="388"/>
      <c r="AT133" s="388"/>
      <c r="AU133" s="388"/>
      <c r="AV133" s="388"/>
      <c r="AW133" s="388"/>
      <c r="AX133" s="388"/>
      <c r="AY133" s="388"/>
      <c r="AZ133" s="388"/>
      <c r="BA133" s="388"/>
      <c r="BB133" s="388"/>
      <c r="BC133" s="388"/>
      <c r="BD133" s="388"/>
      <c r="BE133" s="388"/>
      <c r="BF133" s="388"/>
      <c r="BG133" s="388"/>
      <c r="BH133" s="388"/>
      <c r="BI133" s="388"/>
      <c r="BJ133" s="388"/>
      <c r="BK133" s="388"/>
      <c r="BL133" s="388"/>
      <c r="BM133" s="388"/>
    </row>
    <row r="134" spans="1:65" ht="16" customHeight="1" x14ac:dyDescent="0.2">
      <c r="A134" s="388"/>
      <c r="B134" s="388"/>
      <c r="C134" s="388"/>
      <c r="D134" s="388"/>
      <c r="E134" s="388"/>
      <c r="F134" s="388"/>
      <c r="G134" s="388"/>
      <c r="H134" s="388"/>
      <c r="I134" s="388"/>
      <c r="J134" s="388"/>
      <c r="K134" s="388"/>
      <c r="L134" s="388"/>
      <c r="M134" s="388"/>
      <c r="N134" s="388"/>
      <c r="O134" s="388"/>
      <c r="P134" s="388"/>
      <c r="Q134" s="388"/>
      <c r="R134" s="388"/>
      <c r="S134" s="388"/>
      <c r="T134" s="388"/>
      <c r="U134" s="388"/>
      <c r="V134" s="388"/>
      <c r="W134" s="388"/>
      <c r="X134" s="388"/>
      <c r="Y134" s="388"/>
      <c r="Z134" s="388"/>
      <c r="AA134" s="388"/>
      <c r="AB134" s="388"/>
      <c r="AC134" s="388"/>
      <c r="AD134" s="388"/>
      <c r="AE134" s="388"/>
      <c r="AF134" s="388"/>
      <c r="AG134" s="388"/>
      <c r="AH134" s="388"/>
      <c r="AI134" s="388"/>
      <c r="AJ134" s="388"/>
      <c r="AK134" s="388"/>
      <c r="AL134" s="388"/>
      <c r="AM134" s="388"/>
      <c r="AN134" s="388"/>
      <c r="AO134" s="388"/>
      <c r="AP134" s="388"/>
      <c r="AQ134" s="388"/>
      <c r="AR134" s="388"/>
      <c r="AS134" s="388"/>
      <c r="AT134" s="388"/>
      <c r="AU134" s="388"/>
      <c r="AV134" s="388"/>
      <c r="AW134" s="388"/>
      <c r="AX134" s="388"/>
      <c r="AY134" s="388"/>
      <c r="AZ134" s="388"/>
      <c r="BA134" s="388"/>
      <c r="BB134" s="388"/>
      <c r="BC134" s="388"/>
      <c r="BD134" s="388"/>
      <c r="BE134" s="388"/>
      <c r="BF134" s="388"/>
      <c r="BG134" s="388"/>
      <c r="BH134" s="388"/>
      <c r="BI134" s="388"/>
      <c r="BJ134" s="388"/>
      <c r="BK134" s="388"/>
      <c r="BL134" s="388"/>
      <c r="BM134" s="388"/>
    </row>
    <row r="135" spans="1:65" ht="16" customHeight="1" x14ac:dyDescent="0.2">
      <c r="A135" s="388"/>
      <c r="B135" s="388"/>
      <c r="C135" s="388"/>
      <c r="D135" s="388"/>
      <c r="E135" s="388"/>
      <c r="F135" s="388"/>
      <c r="G135" s="388"/>
      <c r="H135" s="388"/>
      <c r="I135" s="388"/>
      <c r="J135" s="388"/>
      <c r="K135" s="388"/>
      <c r="L135" s="388"/>
      <c r="M135" s="388"/>
      <c r="N135" s="388"/>
      <c r="O135" s="388"/>
      <c r="P135" s="388"/>
      <c r="Q135" s="388"/>
      <c r="R135" s="388"/>
      <c r="S135" s="388"/>
      <c r="T135" s="388"/>
      <c r="U135" s="388"/>
      <c r="V135" s="388"/>
      <c r="W135" s="388"/>
      <c r="X135" s="388"/>
      <c r="Y135" s="388"/>
      <c r="Z135" s="388"/>
      <c r="AA135" s="388"/>
      <c r="AB135" s="388"/>
      <c r="AC135" s="388"/>
      <c r="AD135" s="388"/>
      <c r="AE135" s="388"/>
      <c r="AF135" s="388"/>
      <c r="AG135" s="388"/>
      <c r="AH135" s="388"/>
      <c r="AI135" s="388"/>
      <c r="AJ135" s="388"/>
      <c r="AK135" s="388"/>
      <c r="AL135" s="388"/>
      <c r="AM135" s="388"/>
      <c r="AN135" s="388"/>
      <c r="AO135" s="388"/>
      <c r="AP135" s="388"/>
      <c r="AQ135" s="388"/>
      <c r="AR135" s="388"/>
      <c r="AS135" s="388"/>
      <c r="AT135" s="388"/>
      <c r="AU135" s="388"/>
      <c r="AV135" s="388"/>
      <c r="AW135" s="388"/>
      <c r="AX135" s="388"/>
      <c r="AY135" s="388"/>
      <c r="AZ135" s="388"/>
      <c r="BA135" s="388"/>
      <c r="BB135" s="388"/>
      <c r="BC135" s="388"/>
      <c r="BD135" s="388"/>
      <c r="BE135" s="388"/>
      <c r="BF135" s="388"/>
      <c r="BG135" s="388"/>
      <c r="BH135" s="388"/>
      <c r="BI135" s="388"/>
      <c r="BJ135" s="388"/>
      <c r="BK135" s="388"/>
      <c r="BL135" s="388"/>
      <c r="BM135" s="388"/>
    </row>
    <row r="136" spans="1:65" ht="16" customHeight="1" x14ac:dyDescent="0.2">
      <c r="A136" s="388"/>
      <c r="B136" s="388"/>
      <c r="C136" s="388"/>
      <c r="D136" s="388"/>
      <c r="E136" s="388"/>
      <c r="F136" s="388"/>
      <c r="G136" s="388"/>
      <c r="H136" s="388"/>
      <c r="I136" s="388"/>
      <c r="J136" s="388"/>
      <c r="K136" s="388"/>
      <c r="L136" s="388"/>
      <c r="M136" s="388"/>
      <c r="N136" s="388"/>
      <c r="O136" s="388"/>
      <c r="P136" s="388"/>
      <c r="Q136" s="388"/>
      <c r="R136" s="388"/>
      <c r="S136" s="388"/>
      <c r="T136" s="388"/>
      <c r="U136" s="388"/>
      <c r="V136" s="388"/>
      <c r="W136" s="388"/>
      <c r="X136" s="388"/>
      <c r="Y136" s="388"/>
      <c r="Z136" s="388"/>
      <c r="AA136" s="388"/>
      <c r="AB136" s="388"/>
      <c r="AC136" s="388"/>
      <c r="AD136" s="388"/>
      <c r="AE136" s="388"/>
      <c r="AF136" s="388"/>
      <c r="AG136" s="388"/>
      <c r="AH136" s="388"/>
      <c r="AI136" s="388"/>
      <c r="AJ136" s="388"/>
      <c r="AK136" s="388"/>
      <c r="AL136" s="388"/>
      <c r="AM136" s="388"/>
      <c r="AN136" s="388"/>
      <c r="AO136" s="388"/>
      <c r="AP136" s="388"/>
      <c r="AQ136" s="388"/>
      <c r="AR136" s="388"/>
      <c r="AS136" s="388"/>
      <c r="AT136" s="388"/>
      <c r="AU136" s="388"/>
      <c r="AV136" s="388"/>
      <c r="AW136" s="388"/>
      <c r="AX136" s="388"/>
      <c r="AY136" s="388"/>
      <c r="AZ136" s="388"/>
      <c r="BA136" s="388"/>
      <c r="BB136" s="388"/>
      <c r="BC136" s="388"/>
      <c r="BD136" s="388"/>
      <c r="BE136" s="388"/>
      <c r="BF136" s="388"/>
      <c r="BG136" s="388"/>
      <c r="BH136" s="388"/>
      <c r="BI136" s="388"/>
      <c r="BJ136" s="388"/>
      <c r="BK136" s="388"/>
      <c r="BL136" s="388"/>
      <c r="BM136" s="388"/>
    </row>
    <row r="137" spans="1:65" ht="16" customHeight="1" x14ac:dyDescent="0.2">
      <c r="A137" s="388"/>
      <c r="B137" s="388"/>
      <c r="C137" s="388"/>
      <c r="D137" s="388"/>
      <c r="E137" s="388"/>
      <c r="F137" s="388"/>
      <c r="G137" s="388"/>
      <c r="H137" s="388"/>
      <c r="I137" s="388"/>
      <c r="J137" s="388"/>
      <c r="K137" s="388"/>
      <c r="L137" s="388"/>
      <c r="M137" s="388"/>
      <c r="N137" s="388"/>
      <c r="O137" s="388"/>
      <c r="P137" s="388"/>
      <c r="Q137" s="388"/>
      <c r="R137" s="388"/>
      <c r="S137" s="388"/>
      <c r="T137" s="388"/>
      <c r="U137" s="388"/>
      <c r="V137" s="388"/>
      <c r="W137" s="388"/>
      <c r="X137" s="388"/>
      <c r="Y137" s="388"/>
      <c r="Z137" s="388"/>
      <c r="AA137" s="388"/>
      <c r="AB137" s="388"/>
      <c r="AC137" s="388"/>
      <c r="AD137" s="388"/>
      <c r="AE137" s="388"/>
      <c r="AF137" s="388"/>
      <c r="AG137" s="388"/>
      <c r="AH137" s="388"/>
      <c r="AI137" s="388"/>
      <c r="AJ137" s="388"/>
      <c r="AK137" s="388"/>
      <c r="AL137" s="388"/>
      <c r="AM137" s="388"/>
      <c r="AN137" s="388"/>
      <c r="AO137" s="388"/>
      <c r="AP137" s="388"/>
      <c r="AQ137" s="388"/>
      <c r="AR137" s="388"/>
      <c r="AS137" s="388"/>
      <c r="AT137" s="388"/>
      <c r="AU137" s="388"/>
      <c r="AV137" s="388"/>
      <c r="AW137" s="388"/>
      <c r="AX137" s="388"/>
      <c r="AY137" s="388"/>
      <c r="AZ137" s="388"/>
      <c r="BA137" s="388"/>
      <c r="BB137" s="388"/>
      <c r="BC137" s="388"/>
      <c r="BD137" s="388"/>
      <c r="BE137" s="388"/>
      <c r="BF137" s="388"/>
      <c r="BG137" s="388"/>
      <c r="BH137" s="388"/>
      <c r="BI137" s="388"/>
      <c r="BJ137" s="388"/>
      <c r="BK137" s="388"/>
      <c r="BL137" s="388"/>
      <c r="BM137" s="388"/>
    </row>
    <row r="138" spans="1:65" ht="16" customHeight="1" x14ac:dyDescent="0.2">
      <c r="A138" s="388"/>
      <c r="B138" s="388"/>
      <c r="C138" s="388"/>
      <c r="D138" s="388"/>
      <c r="E138" s="388"/>
      <c r="F138" s="388"/>
      <c r="G138" s="388"/>
      <c r="H138" s="388"/>
      <c r="I138" s="388"/>
      <c r="J138" s="388"/>
      <c r="K138" s="388"/>
      <c r="L138" s="388"/>
      <c r="M138" s="388"/>
      <c r="N138" s="388"/>
      <c r="O138" s="388"/>
      <c r="P138" s="388"/>
      <c r="Q138" s="388"/>
      <c r="R138" s="388"/>
      <c r="S138" s="388"/>
      <c r="T138" s="388"/>
      <c r="U138" s="388"/>
      <c r="V138" s="388"/>
      <c r="W138" s="388"/>
      <c r="X138" s="388"/>
      <c r="Y138" s="388"/>
      <c r="Z138" s="388"/>
      <c r="AA138" s="388"/>
      <c r="AB138" s="388"/>
      <c r="AC138" s="388"/>
      <c r="AD138" s="388"/>
      <c r="AE138" s="388"/>
      <c r="AF138" s="388"/>
      <c r="AG138" s="388"/>
      <c r="AH138" s="388"/>
      <c r="AI138" s="388"/>
      <c r="AJ138" s="388"/>
      <c r="AK138" s="388"/>
      <c r="AL138" s="388"/>
      <c r="AM138" s="388"/>
      <c r="AN138" s="388"/>
      <c r="AO138" s="388"/>
      <c r="AP138" s="388"/>
      <c r="AQ138" s="388"/>
      <c r="AR138" s="388"/>
      <c r="AS138" s="388"/>
      <c r="AT138" s="388"/>
      <c r="AU138" s="388"/>
      <c r="AV138" s="388"/>
      <c r="AW138" s="388"/>
      <c r="AX138" s="388"/>
      <c r="AY138" s="388"/>
      <c r="AZ138" s="388"/>
      <c r="BA138" s="388"/>
      <c r="BB138" s="388"/>
      <c r="BC138" s="388"/>
      <c r="BD138" s="388"/>
      <c r="BE138" s="388"/>
      <c r="BF138" s="388"/>
      <c r="BG138" s="388"/>
      <c r="BH138" s="388"/>
      <c r="BI138" s="388"/>
      <c r="BJ138" s="388"/>
      <c r="BK138" s="388"/>
      <c r="BL138" s="388"/>
      <c r="BM138" s="388"/>
    </row>
    <row r="139" spans="1:65" ht="16" customHeight="1" x14ac:dyDescent="0.2">
      <c r="A139" s="388"/>
      <c r="B139" s="388"/>
      <c r="C139" s="388"/>
      <c r="D139" s="388"/>
      <c r="E139" s="388"/>
      <c r="F139" s="388"/>
      <c r="G139" s="388"/>
      <c r="H139" s="388"/>
      <c r="I139" s="388"/>
      <c r="J139" s="388"/>
      <c r="K139" s="388"/>
      <c r="L139" s="388"/>
      <c r="M139" s="388"/>
      <c r="N139" s="388"/>
      <c r="O139" s="388"/>
      <c r="P139" s="388"/>
      <c r="Q139" s="388"/>
      <c r="R139" s="388"/>
      <c r="S139" s="388"/>
      <c r="T139" s="388"/>
      <c r="U139" s="388"/>
      <c r="V139" s="388"/>
      <c r="W139" s="388"/>
      <c r="X139" s="388"/>
      <c r="Y139" s="388"/>
      <c r="Z139" s="388"/>
      <c r="AA139" s="388"/>
      <c r="AB139" s="388"/>
      <c r="AC139" s="388"/>
      <c r="AD139" s="388"/>
      <c r="AE139" s="388"/>
      <c r="AF139" s="388"/>
      <c r="AG139" s="388"/>
      <c r="AH139" s="388"/>
      <c r="AI139" s="388"/>
      <c r="AJ139" s="388"/>
      <c r="AK139" s="388"/>
      <c r="AL139" s="388"/>
      <c r="AM139" s="388"/>
      <c r="AN139" s="388"/>
      <c r="AO139" s="388"/>
      <c r="AP139" s="388"/>
      <c r="AQ139" s="388"/>
      <c r="AR139" s="388"/>
      <c r="AS139" s="388"/>
      <c r="AT139" s="388"/>
      <c r="AU139" s="388"/>
      <c r="AV139" s="388"/>
      <c r="AW139" s="388"/>
      <c r="AX139" s="388"/>
      <c r="AY139" s="388"/>
      <c r="AZ139" s="388"/>
      <c r="BA139" s="388"/>
      <c r="BB139" s="388"/>
      <c r="BC139" s="388"/>
      <c r="BD139" s="388"/>
      <c r="BE139" s="388"/>
      <c r="BF139" s="388"/>
      <c r="BG139" s="388"/>
      <c r="BH139" s="388"/>
      <c r="BI139" s="388"/>
      <c r="BJ139" s="388"/>
      <c r="BK139" s="388"/>
      <c r="BL139" s="388"/>
      <c r="BM139" s="388"/>
    </row>
    <row r="140" spans="1:65" ht="16" customHeight="1" x14ac:dyDescent="0.2">
      <c r="A140" s="388"/>
      <c r="B140" s="388"/>
      <c r="C140" s="388"/>
      <c r="D140" s="388"/>
      <c r="E140" s="388"/>
      <c r="F140" s="388"/>
      <c r="G140" s="388"/>
      <c r="H140" s="388"/>
      <c r="I140" s="388"/>
      <c r="J140" s="388"/>
      <c r="K140" s="388"/>
      <c r="L140" s="388"/>
      <c r="M140" s="388"/>
      <c r="N140" s="388"/>
      <c r="O140" s="388"/>
      <c r="P140" s="388"/>
      <c r="Q140" s="388"/>
      <c r="R140" s="388"/>
      <c r="S140" s="388"/>
      <c r="T140" s="388"/>
      <c r="U140" s="388"/>
      <c r="V140" s="388"/>
      <c r="W140" s="388"/>
      <c r="X140" s="388"/>
      <c r="Y140" s="388"/>
      <c r="Z140" s="388"/>
      <c r="AA140" s="388"/>
      <c r="AB140" s="388"/>
      <c r="AC140" s="388"/>
      <c r="AD140" s="388"/>
      <c r="AE140" s="388"/>
      <c r="AF140" s="388"/>
      <c r="AG140" s="388"/>
      <c r="AH140" s="388"/>
      <c r="AI140" s="388"/>
      <c r="AJ140" s="388"/>
      <c r="AK140" s="388"/>
      <c r="AL140" s="388"/>
      <c r="AM140" s="388"/>
      <c r="AN140" s="388"/>
      <c r="AO140" s="388"/>
      <c r="AP140" s="388"/>
      <c r="AQ140" s="388"/>
      <c r="AR140" s="388"/>
      <c r="AS140" s="388"/>
      <c r="AT140" s="388"/>
      <c r="AU140" s="388"/>
      <c r="AV140" s="388"/>
      <c r="AW140" s="388"/>
      <c r="AX140" s="388"/>
      <c r="AY140" s="388"/>
      <c r="AZ140" s="388"/>
      <c r="BA140" s="388"/>
      <c r="BB140" s="388"/>
      <c r="BC140" s="388"/>
      <c r="BD140" s="388"/>
      <c r="BE140" s="388"/>
      <c r="BF140" s="388"/>
      <c r="BG140" s="388"/>
      <c r="BH140" s="388"/>
      <c r="BI140" s="388"/>
      <c r="BJ140" s="388"/>
      <c r="BK140" s="388"/>
      <c r="BL140" s="388"/>
      <c r="BM140" s="388"/>
    </row>
    <row r="141" spans="1:65" ht="16" customHeight="1" x14ac:dyDescent="0.2">
      <c r="A141" s="388"/>
      <c r="B141" s="388"/>
      <c r="C141" s="388"/>
      <c r="D141" s="388"/>
      <c r="E141" s="388"/>
      <c r="F141" s="388"/>
      <c r="G141" s="388"/>
      <c r="H141" s="388"/>
      <c r="I141" s="388"/>
      <c r="J141" s="388"/>
      <c r="K141" s="388"/>
      <c r="L141" s="388"/>
      <c r="M141" s="388"/>
      <c r="N141" s="388"/>
      <c r="O141" s="388"/>
      <c r="P141" s="388"/>
      <c r="Q141" s="388"/>
      <c r="R141" s="388"/>
      <c r="S141" s="388"/>
      <c r="T141" s="388"/>
      <c r="U141" s="388"/>
      <c r="V141" s="388"/>
      <c r="W141" s="388"/>
      <c r="X141" s="388"/>
      <c r="Y141" s="388"/>
      <c r="Z141" s="388"/>
      <c r="AA141" s="388"/>
      <c r="AB141" s="388"/>
      <c r="AC141" s="388"/>
      <c r="AD141" s="388"/>
      <c r="AE141" s="388"/>
      <c r="AF141" s="388"/>
      <c r="AG141" s="388"/>
      <c r="AH141" s="388"/>
      <c r="AI141" s="388"/>
      <c r="AJ141" s="388"/>
      <c r="AK141" s="388"/>
      <c r="AL141" s="388"/>
      <c r="AM141" s="388"/>
      <c r="AN141" s="388"/>
      <c r="AO141" s="388"/>
      <c r="AP141" s="388"/>
      <c r="AQ141" s="388"/>
      <c r="AR141" s="388"/>
      <c r="AS141" s="388"/>
      <c r="AT141" s="388"/>
      <c r="AU141" s="388"/>
      <c r="AV141" s="388"/>
      <c r="AW141" s="388"/>
      <c r="AX141" s="388"/>
      <c r="AY141" s="388"/>
      <c r="AZ141" s="388"/>
      <c r="BA141" s="388"/>
      <c r="BB141" s="388"/>
      <c r="BC141" s="388"/>
      <c r="BD141" s="388"/>
      <c r="BE141" s="388"/>
      <c r="BF141" s="388"/>
      <c r="BG141" s="388"/>
      <c r="BH141" s="388"/>
      <c r="BI141" s="388"/>
      <c r="BJ141" s="388"/>
      <c r="BK141" s="388"/>
      <c r="BL141" s="388"/>
      <c r="BM141" s="388"/>
    </row>
    <row r="142" spans="1:65" ht="16" customHeight="1" x14ac:dyDescent="0.2">
      <c r="A142" s="388"/>
      <c r="B142" s="388"/>
      <c r="C142" s="388"/>
      <c r="D142" s="388"/>
      <c r="E142" s="388"/>
      <c r="F142" s="388"/>
      <c r="G142" s="388"/>
      <c r="H142" s="388"/>
      <c r="I142" s="388"/>
      <c r="J142" s="388"/>
      <c r="K142" s="388"/>
      <c r="L142" s="388"/>
      <c r="M142" s="388"/>
      <c r="N142" s="388"/>
      <c r="O142" s="388"/>
      <c r="P142" s="388"/>
      <c r="Q142" s="388"/>
      <c r="R142" s="388"/>
      <c r="S142" s="388"/>
      <c r="T142" s="388"/>
      <c r="U142" s="388"/>
      <c r="V142" s="388"/>
      <c r="W142" s="388"/>
      <c r="X142" s="388"/>
      <c r="Y142" s="388"/>
      <c r="Z142" s="388"/>
      <c r="AA142" s="388"/>
      <c r="AB142" s="388"/>
      <c r="AC142" s="388"/>
      <c r="AD142" s="388"/>
      <c r="AE142" s="388"/>
      <c r="AF142" s="388"/>
      <c r="AG142" s="388"/>
      <c r="AH142" s="388"/>
      <c r="AI142" s="388"/>
      <c r="AJ142" s="388"/>
      <c r="AK142" s="388"/>
      <c r="AL142" s="388"/>
      <c r="AM142" s="388"/>
      <c r="AN142" s="388"/>
      <c r="AO142" s="388"/>
      <c r="AP142" s="388"/>
      <c r="AQ142" s="388"/>
      <c r="AR142" s="388"/>
      <c r="AS142" s="388"/>
      <c r="AT142" s="388"/>
      <c r="AU142" s="388"/>
      <c r="AV142" s="388"/>
      <c r="AW142" s="388"/>
      <c r="AX142" s="388"/>
      <c r="AY142" s="388"/>
      <c r="AZ142" s="388"/>
      <c r="BA142" s="388"/>
      <c r="BB142" s="388"/>
      <c r="BC142" s="388"/>
      <c r="BD142" s="388"/>
      <c r="BE142" s="388"/>
      <c r="BF142" s="388"/>
      <c r="BG142" s="388"/>
      <c r="BH142" s="388"/>
      <c r="BI142" s="388"/>
      <c r="BJ142" s="388"/>
      <c r="BK142" s="388"/>
      <c r="BL142" s="388"/>
      <c r="BM142" s="388"/>
    </row>
    <row r="143" spans="1:65" ht="16" customHeight="1" x14ac:dyDescent="0.2">
      <c r="A143" s="388"/>
      <c r="B143" s="388"/>
      <c r="C143" s="388"/>
      <c r="D143" s="388"/>
      <c r="E143" s="388"/>
      <c r="F143" s="388"/>
      <c r="G143" s="388"/>
      <c r="H143" s="388"/>
      <c r="I143" s="388"/>
      <c r="J143" s="388"/>
      <c r="K143" s="388"/>
      <c r="L143" s="388"/>
      <c r="M143" s="388"/>
      <c r="N143" s="388"/>
      <c r="O143" s="388"/>
      <c r="P143" s="388"/>
      <c r="Q143" s="388"/>
      <c r="R143" s="388"/>
      <c r="S143" s="388"/>
      <c r="T143" s="388"/>
      <c r="U143" s="388"/>
      <c r="V143" s="388"/>
      <c r="W143" s="388"/>
      <c r="X143" s="388"/>
      <c r="Y143" s="388"/>
      <c r="Z143" s="388"/>
      <c r="AA143" s="388"/>
      <c r="AB143" s="388"/>
      <c r="AC143" s="388"/>
      <c r="AD143" s="388"/>
      <c r="AE143" s="388"/>
      <c r="AF143" s="388"/>
      <c r="AG143" s="388"/>
      <c r="AH143" s="388"/>
      <c r="AI143" s="388"/>
      <c r="AJ143" s="388"/>
      <c r="AK143" s="388"/>
      <c r="AL143" s="388"/>
      <c r="AM143" s="388"/>
      <c r="AN143" s="388"/>
      <c r="AO143" s="388"/>
      <c r="AP143" s="388"/>
      <c r="AQ143" s="388"/>
      <c r="AR143" s="388"/>
      <c r="AS143" s="388"/>
      <c r="AT143" s="388"/>
      <c r="AU143" s="388"/>
      <c r="AV143" s="388"/>
      <c r="AW143" s="388"/>
      <c r="AX143" s="388"/>
      <c r="AY143" s="388"/>
      <c r="AZ143" s="388"/>
      <c r="BA143" s="388"/>
      <c r="BB143" s="388"/>
      <c r="BC143" s="388"/>
      <c r="BD143" s="388"/>
      <c r="BE143" s="388"/>
      <c r="BF143" s="388"/>
      <c r="BG143" s="388"/>
      <c r="BH143" s="388"/>
      <c r="BI143" s="388"/>
      <c r="BJ143" s="388"/>
      <c r="BK143" s="388"/>
      <c r="BL143" s="388"/>
      <c r="BM143" s="388"/>
    </row>
    <row r="144" spans="1:65" ht="16" customHeight="1" x14ac:dyDescent="0.2">
      <c r="A144" s="388"/>
      <c r="B144" s="388"/>
      <c r="C144" s="388"/>
      <c r="D144" s="388"/>
      <c r="E144" s="388"/>
      <c r="F144" s="388"/>
      <c r="G144" s="388"/>
      <c r="H144" s="388"/>
      <c r="I144" s="388"/>
      <c r="J144" s="388"/>
      <c r="K144" s="388"/>
      <c r="L144" s="388"/>
      <c r="M144" s="388"/>
      <c r="N144" s="388"/>
      <c r="O144" s="388"/>
      <c r="P144" s="388"/>
      <c r="Q144" s="388"/>
      <c r="R144" s="388"/>
      <c r="S144" s="388"/>
      <c r="T144" s="388"/>
      <c r="U144" s="388"/>
      <c r="V144" s="388"/>
      <c r="W144" s="388"/>
      <c r="X144" s="388"/>
      <c r="Y144" s="388"/>
      <c r="Z144" s="388"/>
      <c r="AA144" s="388"/>
      <c r="AB144" s="388"/>
      <c r="AC144" s="388"/>
      <c r="AD144" s="388"/>
      <c r="AE144" s="388"/>
      <c r="AF144" s="388"/>
      <c r="AG144" s="388"/>
      <c r="AH144" s="388"/>
      <c r="AI144" s="388"/>
      <c r="AJ144" s="388"/>
      <c r="AK144" s="388"/>
      <c r="AL144" s="388"/>
      <c r="AM144" s="388"/>
      <c r="AN144" s="388"/>
      <c r="AO144" s="388"/>
      <c r="AP144" s="388"/>
      <c r="AQ144" s="388"/>
      <c r="AR144" s="388"/>
      <c r="AS144" s="388"/>
      <c r="AT144" s="388"/>
      <c r="AU144" s="388"/>
      <c r="AV144" s="388"/>
      <c r="AW144" s="388"/>
      <c r="AX144" s="388"/>
      <c r="AY144" s="388"/>
      <c r="AZ144" s="388"/>
      <c r="BA144" s="388"/>
      <c r="BB144" s="388"/>
      <c r="BC144" s="388"/>
      <c r="BD144" s="388"/>
      <c r="BE144" s="388"/>
      <c r="BF144" s="388"/>
      <c r="BG144" s="388"/>
      <c r="BH144" s="388"/>
      <c r="BI144" s="388"/>
      <c r="BJ144" s="388"/>
      <c r="BK144" s="388"/>
      <c r="BL144" s="388"/>
      <c r="BM144" s="388"/>
    </row>
    <row r="145" spans="1:65" ht="16" customHeight="1" x14ac:dyDescent="0.2">
      <c r="A145" s="388"/>
      <c r="B145" s="388"/>
      <c r="C145" s="388"/>
      <c r="D145" s="388"/>
      <c r="E145" s="388"/>
      <c r="F145" s="388"/>
      <c r="G145" s="388"/>
      <c r="H145" s="388"/>
      <c r="I145" s="388"/>
      <c r="J145" s="388"/>
      <c r="K145" s="388"/>
      <c r="L145" s="388"/>
      <c r="M145" s="388"/>
      <c r="N145" s="388"/>
      <c r="O145" s="388"/>
      <c r="P145" s="388"/>
      <c r="Q145" s="388"/>
      <c r="R145" s="388"/>
      <c r="S145" s="388"/>
      <c r="T145" s="388"/>
      <c r="U145" s="388"/>
      <c r="V145" s="388"/>
      <c r="W145" s="388"/>
      <c r="X145" s="388"/>
      <c r="Y145" s="388"/>
      <c r="Z145" s="388"/>
      <c r="AA145" s="388"/>
      <c r="AB145" s="388"/>
      <c r="AC145" s="388"/>
      <c r="AD145" s="388"/>
      <c r="AE145" s="388"/>
      <c r="AF145" s="388"/>
      <c r="AG145" s="388"/>
      <c r="AH145" s="388"/>
      <c r="AI145" s="388"/>
      <c r="AJ145" s="388"/>
      <c r="AK145" s="388"/>
      <c r="AL145" s="388"/>
      <c r="AM145" s="388"/>
      <c r="AN145" s="388"/>
      <c r="AO145" s="388"/>
      <c r="AP145" s="388"/>
      <c r="AQ145" s="388"/>
      <c r="AR145" s="388"/>
      <c r="AS145" s="388"/>
      <c r="AT145" s="388"/>
      <c r="AU145" s="388"/>
      <c r="AV145" s="388"/>
      <c r="AW145" s="388"/>
      <c r="AX145" s="388"/>
      <c r="AY145" s="388"/>
      <c r="AZ145" s="388"/>
      <c r="BA145" s="388"/>
      <c r="BB145" s="388"/>
      <c r="BC145" s="388"/>
      <c r="BD145" s="388"/>
      <c r="BE145" s="388"/>
      <c r="BF145" s="388"/>
      <c r="BG145" s="388"/>
      <c r="BH145" s="388"/>
      <c r="BI145" s="388"/>
      <c r="BJ145" s="388"/>
      <c r="BK145" s="388"/>
      <c r="BL145" s="388"/>
      <c r="BM145" s="388"/>
    </row>
    <row r="146" spans="1:65" ht="16" customHeight="1" x14ac:dyDescent="0.2">
      <c r="A146" s="388"/>
      <c r="B146" s="388"/>
      <c r="C146" s="388"/>
      <c r="D146" s="388"/>
      <c r="E146" s="388"/>
      <c r="F146" s="388"/>
      <c r="G146" s="388"/>
      <c r="H146" s="388"/>
      <c r="I146" s="388"/>
      <c r="J146" s="388"/>
      <c r="K146" s="388"/>
      <c r="L146" s="388"/>
      <c r="M146" s="388"/>
      <c r="N146" s="388"/>
      <c r="O146" s="388"/>
      <c r="P146" s="388"/>
      <c r="Q146" s="388"/>
      <c r="R146" s="388"/>
      <c r="S146" s="388"/>
      <c r="T146" s="388"/>
      <c r="U146" s="388"/>
      <c r="V146" s="388"/>
      <c r="W146" s="388"/>
      <c r="X146" s="388"/>
      <c r="Y146" s="388"/>
      <c r="Z146" s="388"/>
      <c r="AA146" s="388"/>
      <c r="AB146" s="388"/>
      <c r="AC146" s="388"/>
      <c r="AD146" s="388"/>
      <c r="AE146" s="388"/>
      <c r="AF146" s="388"/>
      <c r="AG146" s="388"/>
      <c r="AH146" s="388"/>
      <c r="AI146" s="388"/>
      <c r="AJ146" s="388"/>
      <c r="AK146" s="388"/>
      <c r="AL146" s="388"/>
      <c r="AM146" s="388"/>
      <c r="AN146" s="388"/>
      <c r="AO146" s="388"/>
      <c r="AP146" s="388"/>
      <c r="AQ146" s="388"/>
      <c r="AR146" s="388"/>
      <c r="AS146" s="388"/>
      <c r="AT146" s="388"/>
      <c r="AU146" s="388"/>
      <c r="AV146" s="388"/>
      <c r="AW146" s="388"/>
      <c r="AX146" s="388"/>
      <c r="AY146" s="388"/>
      <c r="AZ146" s="388"/>
      <c r="BA146" s="388"/>
      <c r="BB146" s="388"/>
      <c r="BC146" s="388"/>
      <c r="BD146" s="388"/>
      <c r="BE146" s="388"/>
      <c r="BF146" s="388"/>
      <c r="BG146" s="388"/>
      <c r="BH146" s="388"/>
      <c r="BI146" s="388"/>
      <c r="BJ146" s="388"/>
      <c r="BK146" s="388"/>
      <c r="BL146" s="388"/>
      <c r="BM146" s="388"/>
    </row>
    <row r="147" spans="1:65" ht="16" customHeight="1" x14ac:dyDescent="0.2">
      <c r="A147" s="388"/>
      <c r="B147" s="388"/>
      <c r="C147" s="388"/>
      <c r="D147" s="388"/>
      <c r="E147" s="388"/>
      <c r="F147" s="388"/>
      <c r="G147" s="388"/>
      <c r="H147" s="388"/>
      <c r="I147" s="388"/>
      <c r="J147" s="388"/>
      <c r="K147" s="388"/>
      <c r="L147" s="388"/>
      <c r="M147" s="388"/>
      <c r="N147" s="388"/>
      <c r="O147" s="388"/>
      <c r="P147" s="388"/>
      <c r="Q147" s="388"/>
      <c r="R147" s="388"/>
      <c r="S147" s="388"/>
      <c r="T147" s="388"/>
      <c r="U147" s="388"/>
      <c r="V147" s="388"/>
      <c r="W147" s="388"/>
      <c r="X147" s="388"/>
      <c r="Y147" s="388"/>
      <c r="Z147" s="388"/>
      <c r="AA147" s="388"/>
      <c r="AB147" s="388"/>
      <c r="AC147" s="388"/>
      <c r="AD147" s="388"/>
      <c r="AE147" s="388"/>
      <c r="AF147" s="388"/>
      <c r="AG147" s="388"/>
      <c r="AH147" s="388"/>
      <c r="AI147" s="388"/>
      <c r="AJ147" s="388"/>
      <c r="AK147" s="388"/>
      <c r="AL147" s="388"/>
      <c r="AM147" s="388"/>
      <c r="AN147" s="388"/>
      <c r="AO147" s="388"/>
      <c r="AP147" s="388"/>
      <c r="AQ147" s="388"/>
      <c r="AR147" s="388"/>
      <c r="AS147" s="388"/>
      <c r="AT147" s="388"/>
      <c r="AU147" s="388"/>
      <c r="AV147" s="388"/>
      <c r="AW147" s="388"/>
      <c r="AX147" s="388"/>
      <c r="AY147" s="388"/>
      <c r="AZ147" s="388"/>
      <c r="BA147" s="388"/>
      <c r="BB147" s="388"/>
      <c r="BC147" s="388"/>
      <c r="BD147" s="388"/>
      <c r="BE147" s="388"/>
      <c r="BF147" s="388"/>
      <c r="BG147" s="388"/>
      <c r="BH147" s="388"/>
      <c r="BI147" s="388"/>
      <c r="BJ147" s="388"/>
      <c r="BK147" s="388"/>
      <c r="BL147" s="388"/>
      <c r="BM147" s="388"/>
    </row>
    <row r="148" spans="1:65" ht="16" customHeight="1" x14ac:dyDescent="0.2">
      <c r="A148" s="388"/>
      <c r="B148" s="388"/>
      <c r="C148" s="388"/>
      <c r="D148" s="388"/>
      <c r="E148" s="388"/>
      <c r="F148" s="388"/>
      <c r="G148" s="388"/>
      <c r="H148" s="388"/>
      <c r="I148" s="388"/>
      <c r="J148" s="388"/>
      <c r="K148" s="388"/>
      <c r="L148" s="388"/>
      <c r="M148" s="388"/>
      <c r="N148" s="388"/>
      <c r="O148" s="388"/>
      <c r="P148" s="388"/>
      <c r="Q148" s="388"/>
      <c r="R148" s="388"/>
      <c r="S148" s="388"/>
      <c r="T148" s="388"/>
      <c r="U148" s="388"/>
      <c r="V148" s="388"/>
      <c r="W148" s="388"/>
      <c r="X148" s="388"/>
      <c r="Y148" s="388"/>
      <c r="Z148" s="388"/>
      <c r="AA148" s="388"/>
      <c r="AB148" s="388"/>
      <c r="AC148" s="388"/>
      <c r="AD148" s="388"/>
      <c r="AE148" s="388"/>
      <c r="AF148" s="388"/>
      <c r="AG148" s="388"/>
      <c r="AH148" s="388"/>
      <c r="AI148" s="388"/>
      <c r="AJ148" s="388"/>
      <c r="AK148" s="388"/>
      <c r="AL148" s="388"/>
      <c r="AM148" s="388"/>
      <c r="AN148" s="388"/>
      <c r="AO148" s="388"/>
      <c r="AP148" s="388"/>
      <c r="AQ148" s="388"/>
      <c r="AR148" s="388"/>
      <c r="AS148" s="388"/>
      <c r="AT148" s="388"/>
      <c r="AU148" s="388"/>
      <c r="AV148" s="388"/>
      <c r="AW148" s="388"/>
      <c r="AX148" s="388"/>
      <c r="AY148" s="388"/>
      <c r="AZ148" s="388"/>
      <c r="BA148" s="388"/>
      <c r="BB148" s="388"/>
      <c r="BC148" s="388"/>
      <c r="BD148" s="388"/>
      <c r="BE148" s="388"/>
      <c r="BF148" s="388"/>
      <c r="BG148" s="388"/>
      <c r="BH148" s="388"/>
      <c r="BI148" s="388"/>
      <c r="BJ148" s="388"/>
      <c r="BK148" s="388"/>
      <c r="BL148" s="388"/>
      <c r="BM148" s="388"/>
    </row>
    <row r="149" spans="1:65" ht="16" customHeight="1" x14ac:dyDescent="0.2">
      <c r="A149" s="388"/>
      <c r="B149" s="388"/>
      <c r="C149" s="388"/>
      <c r="D149" s="388"/>
      <c r="E149" s="388"/>
      <c r="F149" s="388"/>
      <c r="G149" s="388"/>
      <c r="H149" s="388"/>
      <c r="I149" s="388"/>
      <c r="J149" s="388"/>
      <c r="K149" s="388"/>
      <c r="L149" s="388"/>
      <c r="M149" s="388"/>
      <c r="N149" s="388"/>
      <c r="O149" s="388"/>
      <c r="P149" s="388"/>
      <c r="Q149" s="388"/>
      <c r="R149" s="388"/>
      <c r="S149" s="388"/>
      <c r="T149" s="388"/>
      <c r="U149" s="388"/>
      <c r="V149" s="388"/>
      <c r="W149" s="388"/>
      <c r="X149" s="388"/>
      <c r="Y149" s="388"/>
      <c r="Z149" s="388"/>
      <c r="AA149" s="388"/>
      <c r="AB149" s="388"/>
      <c r="AC149" s="388"/>
      <c r="AD149" s="388"/>
      <c r="AE149" s="388"/>
      <c r="AF149" s="388"/>
      <c r="AG149" s="388"/>
      <c r="AH149" s="388"/>
      <c r="AI149" s="388"/>
      <c r="AJ149" s="388"/>
      <c r="AK149" s="388"/>
      <c r="AL149" s="388"/>
      <c r="AM149" s="388"/>
      <c r="AN149" s="388"/>
      <c r="AO149" s="388"/>
      <c r="AP149" s="388"/>
      <c r="AQ149" s="388"/>
      <c r="AR149" s="388"/>
      <c r="AS149" s="388"/>
      <c r="AT149" s="388"/>
      <c r="AU149" s="388"/>
      <c r="AV149" s="388"/>
      <c r="AW149" s="388"/>
      <c r="AX149" s="388"/>
      <c r="AY149" s="388"/>
      <c r="AZ149" s="388"/>
      <c r="BA149" s="388"/>
      <c r="BB149" s="388"/>
      <c r="BC149" s="388"/>
      <c r="BD149" s="388"/>
      <c r="BE149" s="388"/>
      <c r="BF149" s="388"/>
      <c r="BG149" s="388"/>
      <c r="BH149" s="388"/>
      <c r="BI149" s="388"/>
      <c r="BJ149" s="388"/>
      <c r="BK149" s="388"/>
      <c r="BL149" s="388"/>
      <c r="BM149" s="388"/>
    </row>
    <row r="150" spans="1:65" ht="16" customHeight="1" x14ac:dyDescent="0.2">
      <c r="A150" s="388"/>
      <c r="B150" s="388"/>
      <c r="C150" s="388"/>
      <c r="D150" s="388"/>
      <c r="E150" s="388"/>
      <c r="F150" s="388"/>
      <c r="G150" s="388"/>
      <c r="H150" s="388"/>
      <c r="I150" s="388"/>
      <c r="J150" s="388"/>
      <c r="K150" s="388"/>
      <c r="L150" s="388"/>
      <c r="M150" s="388"/>
      <c r="N150" s="388"/>
      <c r="O150" s="388"/>
      <c r="P150" s="388"/>
      <c r="Q150" s="388"/>
      <c r="R150" s="388"/>
      <c r="S150" s="388"/>
      <c r="T150" s="388"/>
      <c r="U150" s="388"/>
      <c r="V150" s="388"/>
      <c r="W150" s="388"/>
      <c r="X150" s="388"/>
      <c r="Y150" s="388"/>
      <c r="Z150" s="388"/>
      <c r="AA150" s="388"/>
      <c r="AB150" s="388"/>
      <c r="AC150" s="388"/>
      <c r="AD150" s="388"/>
      <c r="AE150" s="388"/>
      <c r="AF150" s="388"/>
      <c r="AG150" s="388"/>
      <c r="AH150" s="388"/>
      <c r="AI150" s="388"/>
      <c r="AJ150" s="388"/>
      <c r="AK150" s="388"/>
      <c r="AL150" s="388"/>
      <c r="AM150" s="388"/>
      <c r="AN150" s="388"/>
      <c r="AO150" s="388"/>
      <c r="AP150" s="388"/>
      <c r="AQ150" s="388"/>
      <c r="AR150" s="388"/>
      <c r="AS150" s="388"/>
      <c r="AT150" s="388"/>
      <c r="AU150" s="388"/>
      <c r="AV150" s="388"/>
      <c r="AW150" s="388"/>
      <c r="AX150" s="388"/>
      <c r="AY150" s="388"/>
      <c r="AZ150" s="388"/>
      <c r="BA150" s="388"/>
      <c r="BB150" s="388"/>
      <c r="BC150" s="388"/>
      <c r="BD150" s="388"/>
      <c r="BE150" s="388"/>
      <c r="BF150" s="388"/>
      <c r="BG150" s="388"/>
      <c r="BH150" s="388"/>
      <c r="BI150" s="388"/>
      <c r="BJ150" s="388"/>
      <c r="BK150" s="388"/>
      <c r="BL150" s="388"/>
      <c r="BM150" s="388"/>
    </row>
    <row r="151" spans="1:65" ht="16" customHeight="1" x14ac:dyDescent="0.2">
      <c r="A151" s="388"/>
      <c r="B151" s="388"/>
      <c r="C151" s="388"/>
      <c r="D151" s="388"/>
      <c r="E151" s="388"/>
      <c r="F151" s="388"/>
      <c r="G151" s="388"/>
      <c r="H151" s="388"/>
      <c r="I151" s="388"/>
      <c r="J151" s="388"/>
      <c r="K151" s="388"/>
      <c r="L151" s="388"/>
      <c r="M151" s="388"/>
      <c r="N151" s="388"/>
      <c r="O151" s="388"/>
      <c r="P151" s="388"/>
      <c r="Q151" s="388"/>
      <c r="R151" s="388"/>
      <c r="S151" s="388"/>
      <c r="T151" s="388"/>
      <c r="U151" s="388"/>
      <c r="V151" s="388"/>
      <c r="W151" s="388"/>
      <c r="X151" s="388"/>
      <c r="Y151" s="388"/>
      <c r="Z151" s="388"/>
      <c r="AA151" s="388"/>
      <c r="AB151" s="388"/>
      <c r="AC151" s="388"/>
      <c r="AD151" s="388"/>
      <c r="AE151" s="388"/>
      <c r="AF151" s="388"/>
      <c r="AG151" s="388"/>
      <c r="AH151" s="388"/>
      <c r="AI151" s="388"/>
      <c r="AJ151" s="388"/>
      <c r="AK151" s="388"/>
      <c r="AL151" s="388"/>
      <c r="AM151" s="388"/>
      <c r="AN151" s="388"/>
      <c r="AO151" s="388"/>
      <c r="AP151" s="388"/>
      <c r="AQ151" s="388"/>
      <c r="AR151" s="388"/>
      <c r="AS151" s="388"/>
      <c r="AT151" s="388"/>
      <c r="AU151" s="388"/>
      <c r="AV151" s="388"/>
      <c r="AW151" s="388"/>
      <c r="AX151" s="388"/>
      <c r="AY151" s="388"/>
      <c r="AZ151" s="388"/>
      <c r="BA151" s="388"/>
      <c r="BB151" s="388"/>
      <c r="BC151" s="388"/>
      <c r="BD151" s="388"/>
      <c r="BE151" s="388"/>
      <c r="BF151" s="388"/>
      <c r="BG151" s="388"/>
      <c r="BH151" s="388"/>
      <c r="BI151" s="388"/>
      <c r="BJ151" s="388"/>
      <c r="BK151" s="388"/>
      <c r="BL151" s="388"/>
      <c r="BM151" s="388"/>
    </row>
    <row r="152" spans="1:65" ht="16" customHeight="1" x14ac:dyDescent="0.2">
      <c r="A152" s="388"/>
      <c r="B152" s="388"/>
      <c r="C152" s="388"/>
      <c r="D152" s="388"/>
      <c r="E152" s="388"/>
      <c r="F152" s="388"/>
      <c r="G152" s="388"/>
      <c r="H152" s="388"/>
      <c r="I152" s="388"/>
      <c r="J152" s="388"/>
      <c r="K152" s="388"/>
      <c r="L152" s="388"/>
      <c r="M152" s="388"/>
      <c r="N152" s="388"/>
      <c r="O152" s="388"/>
      <c r="P152" s="388"/>
      <c r="Q152" s="388"/>
      <c r="R152" s="388"/>
      <c r="S152" s="388"/>
      <c r="T152" s="388"/>
      <c r="U152" s="388"/>
      <c r="V152" s="388"/>
      <c r="W152" s="388"/>
      <c r="X152" s="388"/>
      <c r="Y152" s="388"/>
      <c r="Z152" s="388"/>
      <c r="AA152" s="388"/>
      <c r="AB152" s="388"/>
      <c r="AC152" s="388"/>
      <c r="AD152" s="388"/>
      <c r="AE152" s="388"/>
      <c r="AF152" s="388"/>
      <c r="AG152" s="388"/>
      <c r="AH152" s="388"/>
      <c r="AI152" s="388"/>
      <c r="AJ152" s="388"/>
      <c r="AK152" s="388"/>
      <c r="AL152" s="388"/>
      <c r="AM152" s="388"/>
      <c r="AN152" s="388"/>
      <c r="AO152" s="388"/>
      <c r="AP152" s="388"/>
      <c r="AQ152" s="388"/>
      <c r="AR152" s="388"/>
      <c r="AS152" s="388"/>
      <c r="AT152" s="388"/>
      <c r="AU152" s="388"/>
      <c r="AV152" s="388"/>
      <c r="AW152" s="388"/>
      <c r="AX152" s="388"/>
      <c r="AY152" s="388"/>
      <c r="AZ152" s="388"/>
      <c r="BA152" s="388"/>
      <c r="BB152" s="388"/>
      <c r="BC152" s="388"/>
      <c r="BD152" s="388"/>
      <c r="BE152" s="388"/>
      <c r="BF152" s="388"/>
      <c r="BG152" s="388"/>
      <c r="BH152" s="388"/>
      <c r="BI152" s="388"/>
      <c r="BJ152" s="388"/>
      <c r="BK152" s="388"/>
      <c r="BL152" s="388"/>
      <c r="BM152" s="388"/>
    </row>
    <row r="153" spans="1:65" ht="16" customHeight="1" x14ac:dyDescent="0.2">
      <c r="A153" s="388"/>
      <c r="B153" s="388"/>
      <c r="C153" s="388"/>
      <c r="D153" s="388"/>
      <c r="E153" s="388"/>
      <c r="F153" s="388"/>
      <c r="G153" s="388"/>
      <c r="H153" s="388"/>
      <c r="I153" s="388"/>
      <c r="J153" s="388"/>
      <c r="K153" s="388"/>
      <c r="L153" s="388"/>
      <c r="M153" s="388"/>
      <c r="N153" s="388"/>
      <c r="O153" s="388"/>
      <c r="P153" s="388"/>
      <c r="Q153" s="388"/>
      <c r="R153" s="388"/>
      <c r="S153" s="388"/>
      <c r="T153" s="388"/>
      <c r="U153" s="388"/>
      <c r="V153" s="388"/>
      <c r="W153" s="388"/>
      <c r="X153" s="388"/>
      <c r="Y153" s="388"/>
      <c r="Z153" s="388"/>
      <c r="AA153" s="388"/>
      <c r="AB153" s="388"/>
      <c r="AC153" s="388"/>
      <c r="AD153" s="388"/>
      <c r="AE153" s="388"/>
      <c r="AF153" s="388"/>
      <c r="AG153" s="388"/>
      <c r="AH153" s="388"/>
      <c r="AI153" s="388"/>
      <c r="AJ153" s="388"/>
      <c r="AK153" s="388"/>
      <c r="AL153" s="388"/>
      <c r="AM153" s="388"/>
      <c r="AN153" s="388"/>
      <c r="AO153" s="388"/>
      <c r="AP153" s="388"/>
      <c r="AQ153" s="388"/>
      <c r="AR153" s="388"/>
      <c r="AS153" s="388"/>
      <c r="AT153" s="388"/>
      <c r="AU153" s="388"/>
      <c r="AV153" s="388"/>
      <c r="AW153" s="388"/>
      <c r="AX153" s="388"/>
      <c r="AY153" s="388"/>
      <c r="AZ153" s="388"/>
      <c r="BA153" s="388"/>
      <c r="BB153" s="388"/>
      <c r="BC153" s="388"/>
      <c r="BD153" s="388"/>
      <c r="BE153" s="388"/>
      <c r="BF153" s="388"/>
      <c r="BG153" s="388"/>
      <c r="BH153" s="388"/>
      <c r="BI153" s="388"/>
      <c r="BJ153" s="388"/>
      <c r="BK153" s="388"/>
      <c r="BL153" s="388"/>
      <c r="BM153" s="388"/>
    </row>
    <row r="154" spans="1:65" ht="16" customHeight="1" x14ac:dyDescent="0.2">
      <c r="A154" s="388"/>
      <c r="B154" s="388"/>
      <c r="C154" s="388"/>
      <c r="D154" s="388"/>
      <c r="E154" s="388"/>
      <c r="F154" s="388"/>
      <c r="G154" s="388"/>
      <c r="H154" s="388"/>
      <c r="I154" s="388"/>
      <c r="J154" s="388"/>
      <c r="K154" s="388"/>
      <c r="L154" s="388"/>
      <c r="M154" s="388"/>
      <c r="N154" s="388"/>
      <c r="O154" s="388"/>
      <c r="P154" s="388"/>
      <c r="Q154" s="388"/>
      <c r="R154" s="388"/>
      <c r="S154" s="388"/>
      <c r="T154" s="388"/>
      <c r="U154" s="388"/>
      <c r="V154" s="388"/>
      <c r="W154" s="388"/>
      <c r="X154" s="388"/>
      <c r="Y154" s="388"/>
      <c r="Z154" s="388"/>
      <c r="AA154" s="388"/>
      <c r="AB154" s="388"/>
      <c r="AC154" s="388"/>
      <c r="AD154" s="388"/>
      <c r="AE154" s="388"/>
      <c r="AF154" s="388"/>
      <c r="AG154" s="388"/>
      <c r="AH154" s="388"/>
      <c r="AI154" s="388"/>
      <c r="AJ154" s="388"/>
      <c r="AK154" s="388"/>
      <c r="AL154" s="388"/>
      <c r="AM154" s="388"/>
      <c r="AN154" s="388"/>
      <c r="AO154" s="388"/>
      <c r="AP154" s="388"/>
      <c r="AQ154" s="388"/>
      <c r="AR154" s="388"/>
      <c r="AS154" s="388"/>
      <c r="AT154" s="388"/>
      <c r="AU154" s="388"/>
      <c r="AV154" s="388"/>
      <c r="AW154" s="388"/>
      <c r="AX154" s="388"/>
      <c r="AY154" s="388"/>
      <c r="AZ154" s="388"/>
      <c r="BA154" s="388"/>
      <c r="BB154" s="388"/>
      <c r="BC154" s="388"/>
      <c r="BD154" s="388"/>
      <c r="BE154" s="388"/>
      <c r="BF154" s="388"/>
      <c r="BG154" s="388"/>
      <c r="BH154" s="388"/>
      <c r="BI154" s="388"/>
      <c r="BJ154" s="388"/>
      <c r="BK154" s="388"/>
      <c r="BL154" s="388"/>
      <c r="BM154" s="388"/>
    </row>
    <row r="155" spans="1:65" ht="16" customHeight="1" x14ac:dyDescent="0.2">
      <c r="A155" s="388"/>
      <c r="B155" s="388"/>
      <c r="C155" s="388"/>
      <c r="D155" s="388"/>
      <c r="E155" s="388"/>
      <c r="F155" s="388"/>
      <c r="G155" s="388"/>
      <c r="H155" s="388"/>
      <c r="I155" s="388"/>
      <c r="J155" s="388"/>
      <c r="K155" s="388"/>
      <c r="L155" s="388"/>
      <c r="M155" s="388"/>
      <c r="N155" s="388"/>
      <c r="O155" s="388"/>
      <c r="P155" s="388"/>
      <c r="Q155" s="388"/>
      <c r="R155" s="388"/>
      <c r="S155" s="388"/>
      <c r="T155" s="388"/>
      <c r="U155" s="388"/>
      <c r="V155" s="388"/>
      <c r="W155" s="388"/>
      <c r="X155" s="388"/>
      <c r="Y155" s="388"/>
      <c r="Z155" s="388"/>
      <c r="AA155" s="388"/>
      <c r="AB155" s="388"/>
      <c r="AC155" s="388"/>
      <c r="AD155" s="388"/>
      <c r="AE155" s="388"/>
      <c r="AF155" s="388"/>
      <c r="AG155" s="388"/>
      <c r="AH155" s="388"/>
      <c r="AI155" s="388"/>
      <c r="AJ155" s="388"/>
      <c r="AK155" s="388"/>
      <c r="AL155" s="388"/>
      <c r="AM155" s="388"/>
      <c r="AN155" s="388"/>
      <c r="AO155" s="388"/>
      <c r="AP155" s="388"/>
      <c r="AQ155" s="388"/>
      <c r="AR155" s="388"/>
      <c r="AS155" s="388"/>
      <c r="AT155" s="388"/>
      <c r="AU155" s="388"/>
      <c r="AV155" s="388"/>
      <c r="AW155" s="388"/>
      <c r="AX155" s="388"/>
      <c r="AY155" s="388"/>
      <c r="AZ155" s="388"/>
      <c r="BA155" s="388"/>
      <c r="BB155" s="388"/>
      <c r="BC155" s="388"/>
      <c r="BD155" s="388"/>
      <c r="BE155" s="388"/>
      <c r="BF155" s="388"/>
      <c r="BG155" s="388"/>
      <c r="BH155" s="388"/>
      <c r="BI155" s="388"/>
      <c r="BJ155" s="388"/>
      <c r="BK155" s="388"/>
      <c r="BL155" s="388"/>
      <c r="BM155" s="388"/>
    </row>
    <row r="156" spans="1:65" ht="16" customHeight="1" x14ac:dyDescent="0.2">
      <c r="A156" s="388"/>
      <c r="B156" s="388"/>
      <c r="C156" s="388"/>
      <c r="D156" s="388"/>
      <c r="E156" s="388"/>
      <c r="F156" s="388"/>
      <c r="G156" s="388"/>
      <c r="H156" s="388"/>
      <c r="I156" s="388"/>
      <c r="J156" s="388"/>
      <c r="K156" s="388"/>
      <c r="L156" s="388"/>
      <c r="M156" s="388"/>
      <c r="N156" s="388"/>
      <c r="O156" s="388"/>
      <c r="P156" s="388"/>
      <c r="Q156" s="388"/>
      <c r="R156" s="388"/>
      <c r="S156" s="388"/>
      <c r="T156" s="388"/>
      <c r="U156" s="388"/>
      <c r="V156" s="388"/>
      <c r="W156" s="388"/>
      <c r="X156" s="388"/>
      <c r="Y156" s="388"/>
      <c r="Z156" s="388"/>
      <c r="AA156" s="388"/>
      <c r="AB156" s="388"/>
      <c r="AC156" s="388"/>
      <c r="AD156" s="388"/>
      <c r="AE156" s="388"/>
      <c r="AF156" s="388"/>
      <c r="AG156" s="388"/>
      <c r="AH156" s="388"/>
      <c r="AI156" s="388"/>
      <c r="AJ156" s="388"/>
      <c r="AK156" s="388"/>
      <c r="AL156" s="388"/>
      <c r="AM156" s="388"/>
      <c r="AN156" s="388"/>
      <c r="AO156" s="388"/>
      <c r="AP156" s="388"/>
      <c r="AQ156" s="388"/>
      <c r="AR156" s="388"/>
      <c r="AS156" s="388"/>
      <c r="AT156" s="388"/>
      <c r="AU156" s="388"/>
      <c r="AV156" s="388"/>
      <c r="AW156" s="388"/>
      <c r="AX156" s="388"/>
      <c r="AY156" s="388"/>
      <c r="AZ156" s="388"/>
      <c r="BA156" s="388"/>
      <c r="BB156" s="388"/>
      <c r="BC156" s="388"/>
      <c r="BD156" s="388"/>
      <c r="BE156" s="388"/>
      <c r="BF156" s="388"/>
      <c r="BG156" s="388"/>
      <c r="BH156" s="388"/>
      <c r="BI156" s="388"/>
      <c r="BJ156" s="388"/>
      <c r="BK156" s="388"/>
      <c r="BL156" s="388"/>
      <c r="BM156" s="388"/>
    </row>
    <row r="157" spans="1:65" ht="16" customHeight="1" x14ac:dyDescent="0.2">
      <c r="A157" s="388"/>
      <c r="B157" s="388"/>
      <c r="C157" s="388"/>
      <c r="D157" s="388"/>
      <c r="E157" s="388"/>
      <c r="F157" s="388"/>
      <c r="G157" s="388"/>
      <c r="H157" s="388"/>
      <c r="I157" s="388"/>
      <c r="J157" s="388"/>
      <c r="K157" s="388"/>
      <c r="L157" s="388"/>
      <c r="M157" s="388"/>
      <c r="N157" s="388"/>
      <c r="O157" s="388"/>
      <c r="P157" s="388"/>
      <c r="Q157" s="388"/>
      <c r="R157" s="388"/>
      <c r="S157" s="388"/>
      <c r="T157" s="388"/>
      <c r="U157" s="388"/>
      <c r="V157" s="388"/>
      <c r="W157" s="388"/>
      <c r="X157" s="388"/>
      <c r="Y157" s="388"/>
      <c r="Z157" s="388"/>
      <c r="AA157" s="388"/>
      <c r="AB157" s="388"/>
      <c r="AC157" s="388"/>
      <c r="AD157" s="388"/>
      <c r="AE157" s="388"/>
      <c r="AF157" s="388"/>
      <c r="AG157" s="388"/>
      <c r="AH157" s="388"/>
      <c r="AI157" s="388"/>
      <c r="AJ157" s="388"/>
      <c r="AK157" s="388"/>
      <c r="AL157" s="388"/>
      <c r="AM157" s="388"/>
      <c r="AN157" s="388"/>
      <c r="AO157" s="388"/>
      <c r="AP157" s="388"/>
      <c r="AQ157" s="388"/>
      <c r="AR157" s="388"/>
      <c r="AS157" s="388"/>
      <c r="AT157" s="388"/>
      <c r="AU157" s="388"/>
      <c r="AV157" s="388"/>
      <c r="AW157" s="388"/>
      <c r="AX157" s="388"/>
      <c r="AY157" s="388"/>
      <c r="AZ157" s="388"/>
      <c r="BA157" s="388"/>
      <c r="BB157" s="388"/>
      <c r="BC157" s="388"/>
      <c r="BD157" s="388"/>
      <c r="BE157" s="388"/>
      <c r="BF157" s="388"/>
      <c r="BG157" s="388"/>
      <c r="BH157" s="388"/>
      <c r="BI157" s="388"/>
      <c r="BJ157" s="388"/>
      <c r="BK157" s="388"/>
      <c r="BL157" s="388"/>
      <c r="BM157" s="388"/>
    </row>
    <row r="158" spans="1:65" ht="16" customHeight="1" x14ac:dyDescent="0.2">
      <c r="A158" s="388"/>
      <c r="B158" s="388"/>
      <c r="C158" s="388"/>
      <c r="D158" s="388"/>
      <c r="E158" s="388"/>
      <c r="F158" s="388"/>
      <c r="G158" s="388"/>
      <c r="H158" s="388"/>
      <c r="I158" s="388"/>
      <c r="J158" s="388"/>
      <c r="K158" s="388"/>
      <c r="L158" s="388"/>
      <c r="M158" s="388"/>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388"/>
      <c r="AK158" s="388"/>
      <c r="AL158" s="388"/>
      <c r="AM158" s="388"/>
      <c r="AN158" s="388"/>
      <c r="AO158" s="388"/>
      <c r="AP158" s="388"/>
      <c r="AQ158" s="388"/>
      <c r="AR158" s="388"/>
      <c r="AS158" s="388"/>
      <c r="AT158" s="388"/>
      <c r="AU158" s="388"/>
      <c r="AV158" s="388"/>
      <c r="AW158" s="388"/>
      <c r="AX158" s="388"/>
      <c r="AY158" s="388"/>
      <c r="AZ158" s="388"/>
      <c r="BA158" s="388"/>
      <c r="BB158" s="388"/>
      <c r="BC158" s="388"/>
      <c r="BD158" s="388"/>
      <c r="BE158" s="388"/>
      <c r="BF158" s="388"/>
      <c r="BG158" s="388"/>
      <c r="BH158" s="388"/>
      <c r="BI158" s="388"/>
      <c r="BJ158" s="388"/>
      <c r="BK158" s="388"/>
      <c r="BL158" s="388"/>
      <c r="BM158" s="388"/>
    </row>
    <row r="159" spans="1:65" ht="16" customHeight="1" x14ac:dyDescent="0.2">
      <c r="A159" s="388"/>
      <c r="B159" s="388"/>
      <c r="C159" s="388"/>
      <c r="D159" s="388"/>
      <c r="E159" s="388"/>
      <c r="F159" s="388"/>
      <c r="G159" s="388"/>
      <c r="H159" s="388"/>
      <c r="I159" s="388"/>
      <c r="J159" s="388"/>
      <c r="K159" s="388"/>
      <c r="L159" s="388"/>
      <c r="M159" s="388"/>
      <c r="N159" s="388"/>
      <c r="O159" s="388"/>
      <c r="P159" s="388"/>
      <c r="Q159" s="388"/>
      <c r="R159" s="388"/>
      <c r="S159" s="388"/>
      <c r="T159" s="388"/>
      <c r="U159" s="388"/>
      <c r="V159" s="388"/>
      <c r="W159" s="388"/>
      <c r="X159" s="388"/>
      <c r="Y159" s="388"/>
      <c r="Z159" s="388"/>
      <c r="AA159" s="388"/>
      <c r="AB159" s="388"/>
      <c r="AC159" s="388"/>
      <c r="AD159" s="388"/>
      <c r="AE159" s="388"/>
      <c r="AF159" s="388"/>
      <c r="AG159" s="388"/>
      <c r="AH159" s="388"/>
      <c r="AI159" s="388"/>
      <c r="AJ159" s="388"/>
      <c r="AK159" s="388"/>
      <c r="AL159" s="388"/>
      <c r="AM159" s="388"/>
      <c r="AN159" s="388"/>
      <c r="AO159" s="388"/>
      <c r="AP159" s="388"/>
      <c r="AQ159" s="388"/>
      <c r="AR159" s="388"/>
      <c r="AS159" s="388"/>
      <c r="AT159" s="388"/>
      <c r="AU159" s="388"/>
      <c r="AV159" s="388"/>
      <c r="AW159" s="388"/>
      <c r="AX159" s="388"/>
      <c r="AY159" s="388"/>
      <c r="AZ159" s="388"/>
      <c r="BA159" s="388"/>
      <c r="BB159" s="388"/>
      <c r="BC159" s="388"/>
      <c r="BD159" s="388"/>
      <c r="BE159" s="388"/>
      <c r="BF159" s="388"/>
      <c r="BG159" s="388"/>
      <c r="BH159" s="388"/>
      <c r="BI159" s="388"/>
      <c r="BJ159" s="388"/>
      <c r="BK159" s="388"/>
      <c r="BL159" s="388"/>
      <c r="BM159" s="388"/>
    </row>
    <row r="160" spans="1:65" ht="16" customHeight="1" x14ac:dyDescent="0.2">
      <c r="A160" s="388"/>
      <c r="B160" s="388"/>
      <c r="C160" s="388"/>
      <c r="D160" s="388"/>
      <c r="E160" s="388"/>
      <c r="F160" s="388"/>
      <c r="G160" s="388"/>
      <c r="H160" s="388"/>
      <c r="I160" s="388"/>
      <c r="J160" s="388"/>
      <c r="K160" s="388"/>
      <c r="L160" s="388"/>
      <c r="M160" s="388"/>
      <c r="N160" s="388"/>
      <c r="O160" s="388"/>
      <c r="P160" s="388"/>
      <c r="Q160" s="388"/>
      <c r="R160" s="388"/>
      <c r="S160" s="388"/>
      <c r="T160" s="388"/>
      <c r="U160" s="388"/>
      <c r="V160" s="388"/>
      <c r="W160" s="388"/>
      <c r="X160" s="388"/>
      <c r="Y160" s="388"/>
      <c r="Z160" s="388"/>
      <c r="AA160" s="388"/>
      <c r="AB160" s="388"/>
      <c r="AC160" s="388"/>
      <c r="AD160" s="388"/>
      <c r="AE160" s="388"/>
      <c r="AF160" s="388"/>
      <c r="AG160" s="388"/>
      <c r="AH160" s="388"/>
      <c r="AI160" s="388"/>
      <c r="AJ160" s="388"/>
      <c r="AK160" s="388"/>
      <c r="AL160" s="388"/>
      <c r="AM160" s="388"/>
      <c r="AN160" s="388"/>
      <c r="AO160" s="388"/>
      <c r="AP160" s="388"/>
      <c r="AQ160" s="388"/>
      <c r="AR160" s="388"/>
      <c r="AS160" s="388"/>
      <c r="AT160" s="388"/>
      <c r="AU160" s="388"/>
      <c r="AV160" s="388"/>
      <c r="AW160" s="388"/>
      <c r="AX160" s="388"/>
      <c r="AY160" s="388"/>
      <c r="AZ160" s="388"/>
      <c r="BA160" s="388"/>
      <c r="BB160" s="388"/>
      <c r="BC160" s="388"/>
      <c r="BD160" s="388"/>
      <c r="BE160" s="388"/>
      <c r="BF160" s="388"/>
      <c r="BG160" s="388"/>
      <c r="BH160" s="388"/>
      <c r="BI160" s="388"/>
      <c r="BJ160" s="388"/>
      <c r="BK160" s="388"/>
      <c r="BL160" s="388"/>
      <c r="BM160" s="388"/>
    </row>
    <row r="161" spans="1:65" ht="16" customHeight="1" x14ac:dyDescent="0.2">
      <c r="A161" s="388"/>
      <c r="B161" s="388"/>
      <c r="C161" s="388"/>
      <c r="D161" s="388"/>
      <c r="E161" s="388"/>
      <c r="F161" s="388"/>
      <c r="G161" s="388"/>
      <c r="H161" s="388"/>
      <c r="I161" s="388"/>
      <c r="J161" s="388"/>
      <c r="K161" s="388"/>
      <c r="L161" s="388"/>
      <c r="M161" s="388"/>
      <c r="N161" s="388"/>
      <c r="O161" s="388"/>
      <c r="P161" s="388"/>
      <c r="Q161" s="388"/>
      <c r="R161" s="388"/>
      <c r="S161" s="388"/>
      <c r="T161" s="388"/>
      <c r="U161" s="388"/>
      <c r="V161" s="388"/>
      <c r="W161" s="388"/>
      <c r="X161" s="388"/>
      <c r="Y161" s="388"/>
      <c r="Z161" s="388"/>
      <c r="AA161" s="388"/>
      <c r="AB161" s="388"/>
      <c r="AC161" s="388"/>
      <c r="AD161" s="388"/>
      <c r="AE161" s="388"/>
      <c r="AF161" s="388"/>
      <c r="AG161" s="388"/>
      <c r="AH161" s="388"/>
      <c r="AI161" s="388"/>
      <c r="AJ161" s="388"/>
      <c r="AK161" s="388"/>
      <c r="AL161" s="388"/>
      <c r="AM161" s="388"/>
      <c r="AN161" s="388"/>
      <c r="AO161" s="388"/>
      <c r="AP161" s="388"/>
      <c r="AQ161" s="388"/>
      <c r="AR161" s="388"/>
      <c r="AS161" s="388"/>
      <c r="AT161" s="388"/>
      <c r="AU161" s="388"/>
      <c r="AV161" s="388"/>
      <c r="AW161" s="388"/>
      <c r="AX161" s="388"/>
      <c r="AY161" s="388"/>
      <c r="AZ161" s="388"/>
      <c r="BA161" s="388"/>
      <c r="BB161" s="388"/>
      <c r="BC161" s="388"/>
      <c r="BD161" s="388"/>
      <c r="BE161" s="388"/>
      <c r="BF161" s="388"/>
      <c r="BG161" s="388"/>
      <c r="BH161" s="388"/>
      <c r="BI161" s="388"/>
      <c r="BJ161" s="388"/>
      <c r="BK161" s="388"/>
      <c r="BL161" s="388"/>
      <c r="BM161" s="388"/>
    </row>
    <row r="162" spans="1:65" ht="16" customHeight="1" x14ac:dyDescent="0.2">
      <c r="A162" s="388"/>
      <c r="B162" s="388"/>
      <c r="C162" s="388"/>
      <c r="D162" s="388"/>
      <c r="E162" s="388"/>
      <c r="F162" s="388"/>
      <c r="G162" s="388"/>
      <c r="H162" s="388"/>
      <c r="I162" s="388"/>
      <c r="J162" s="388"/>
      <c r="K162" s="388"/>
      <c r="L162" s="388"/>
      <c r="M162" s="388"/>
      <c r="N162" s="388"/>
      <c r="O162" s="388"/>
      <c r="P162" s="388"/>
      <c r="Q162" s="388"/>
      <c r="R162" s="388"/>
      <c r="S162" s="388"/>
      <c r="T162" s="388"/>
      <c r="U162" s="388"/>
      <c r="V162" s="388"/>
      <c r="W162" s="388"/>
      <c r="X162" s="388"/>
      <c r="Y162" s="388"/>
      <c r="Z162" s="388"/>
      <c r="AA162" s="388"/>
      <c r="AB162" s="388"/>
      <c r="AC162" s="388"/>
      <c r="AD162" s="388"/>
      <c r="AE162" s="388"/>
      <c r="AF162" s="388"/>
      <c r="AG162" s="388"/>
      <c r="AH162" s="388"/>
      <c r="AI162" s="388"/>
      <c r="AJ162" s="388"/>
      <c r="AK162" s="388"/>
      <c r="AL162" s="388"/>
      <c r="AM162" s="388"/>
      <c r="AN162" s="388"/>
      <c r="AO162" s="388"/>
      <c r="AP162" s="388"/>
      <c r="AQ162" s="388"/>
      <c r="AR162" s="388"/>
      <c r="AS162" s="388"/>
      <c r="AT162" s="388"/>
      <c r="AU162" s="388"/>
      <c r="AV162" s="388"/>
      <c r="AW162" s="388"/>
      <c r="AX162" s="388"/>
      <c r="AY162" s="388"/>
      <c r="AZ162" s="388"/>
      <c r="BA162" s="388"/>
      <c r="BB162" s="388"/>
      <c r="BC162" s="388"/>
      <c r="BD162" s="388"/>
      <c r="BE162" s="388"/>
      <c r="BF162" s="388"/>
      <c r="BG162" s="388"/>
      <c r="BH162" s="388"/>
      <c r="BI162" s="388"/>
      <c r="BJ162" s="388"/>
      <c r="BK162" s="388"/>
      <c r="BL162" s="388"/>
      <c r="BM162" s="388"/>
    </row>
    <row r="163" spans="1:65" ht="16" customHeight="1" x14ac:dyDescent="0.2">
      <c r="A163" s="388"/>
      <c r="B163" s="388"/>
      <c r="C163" s="388"/>
      <c r="D163" s="388"/>
      <c r="E163" s="388"/>
      <c r="F163" s="388"/>
      <c r="G163" s="388"/>
      <c r="H163" s="388"/>
      <c r="I163" s="388"/>
      <c r="J163" s="388"/>
      <c r="K163" s="388"/>
      <c r="L163" s="388"/>
      <c r="M163" s="388"/>
      <c r="N163" s="388"/>
      <c r="O163" s="388"/>
      <c r="P163" s="388"/>
      <c r="Q163" s="388"/>
      <c r="R163" s="388"/>
      <c r="S163" s="388"/>
      <c r="T163" s="388"/>
      <c r="U163" s="388"/>
      <c r="V163" s="388"/>
      <c r="W163" s="388"/>
      <c r="X163" s="388"/>
      <c r="Y163" s="388"/>
      <c r="Z163" s="388"/>
      <c r="AA163" s="388"/>
      <c r="AB163" s="388"/>
      <c r="AC163" s="388"/>
      <c r="AD163" s="388"/>
      <c r="AE163" s="388"/>
      <c r="AF163" s="388"/>
      <c r="AG163" s="388"/>
      <c r="AH163" s="388"/>
      <c r="AI163" s="388"/>
      <c r="AJ163" s="388"/>
      <c r="AK163" s="388"/>
      <c r="AL163" s="388"/>
      <c r="AM163" s="388"/>
      <c r="AN163" s="388"/>
      <c r="AO163" s="388"/>
      <c r="AP163" s="388"/>
      <c r="AQ163" s="388"/>
      <c r="AR163" s="388"/>
      <c r="AS163" s="388"/>
      <c r="AT163" s="388"/>
      <c r="AU163" s="388"/>
      <c r="AV163" s="388"/>
      <c r="AW163" s="388"/>
      <c r="AX163" s="388"/>
      <c r="AY163" s="388"/>
      <c r="AZ163" s="388"/>
      <c r="BA163" s="388"/>
      <c r="BB163" s="388"/>
      <c r="BC163" s="388"/>
      <c r="BD163" s="388"/>
      <c r="BE163" s="388"/>
      <c r="BF163" s="388"/>
      <c r="BG163" s="388"/>
      <c r="BH163" s="388"/>
      <c r="BI163" s="388"/>
      <c r="BJ163" s="388"/>
      <c r="BK163" s="388"/>
      <c r="BL163" s="388"/>
      <c r="BM163" s="388"/>
    </row>
    <row r="164" spans="1:65" ht="16" customHeight="1" x14ac:dyDescent="0.2">
      <c r="A164" s="388"/>
      <c r="B164" s="388"/>
      <c r="C164" s="388"/>
      <c r="D164" s="388"/>
      <c r="E164" s="388"/>
      <c r="F164" s="388"/>
      <c r="G164" s="388"/>
      <c r="H164" s="388"/>
      <c r="I164" s="388"/>
      <c r="J164" s="388"/>
      <c r="K164" s="388"/>
      <c r="L164" s="388"/>
      <c r="M164" s="388"/>
      <c r="N164" s="388"/>
      <c r="O164" s="388"/>
      <c r="P164" s="388"/>
      <c r="Q164" s="388"/>
      <c r="R164" s="388"/>
      <c r="S164" s="388"/>
      <c r="T164" s="388"/>
      <c r="U164" s="388"/>
      <c r="V164" s="388"/>
      <c r="W164" s="388"/>
      <c r="X164" s="388"/>
      <c r="Y164" s="388"/>
      <c r="Z164" s="388"/>
      <c r="AA164" s="388"/>
      <c r="AB164" s="388"/>
      <c r="AC164" s="388"/>
      <c r="AD164" s="388"/>
      <c r="AE164" s="388"/>
      <c r="AF164" s="388"/>
      <c r="AG164" s="388"/>
      <c r="AH164" s="388"/>
      <c r="AI164" s="388"/>
      <c r="AJ164" s="388"/>
      <c r="AK164" s="388"/>
      <c r="AL164" s="388"/>
      <c r="AM164" s="388"/>
      <c r="AN164" s="388"/>
      <c r="AO164" s="388"/>
      <c r="AP164" s="388"/>
      <c r="AQ164" s="388"/>
      <c r="AR164" s="388"/>
      <c r="AS164" s="388"/>
      <c r="AT164" s="388"/>
      <c r="AU164" s="388"/>
      <c r="AV164" s="388"/>
      <c r="AW164" s="388"/>
      <c r="AX164" s="388"/>
      <c r="AY164" s="388"/>
      <c r="AZ164" s="388"/>
      <c r="BA164" s="388"/>
      <c r="BB164" s="388"/>
      <c r="BC164" s="388"/>
      <c r="BD164" s="388"/>
      <c r="BE164" s="388"/>
      <c r="BF164" s="388"/>
      <c r="BG164" s="388"/>
      <c r="BH164" s="388"/>
      <c r="BI164" s="388"/>
      <c r="BJ164" s="388"/>
      <c r="BK164" s="388"/>
      <c r="BL164" s="388"/>
      <c r="BM164" s="388"/>
    </row>
    <row r="165" spans="1:65" ht="16" customHeight="1" x14ac:dyDescent="0.2">
      <c r="A165" s="388"/>
      <c r="B165" s="388"/>
      <c r="C165" s="388"/>
      <c r="D165" s="388"/>
      <c r="E165" s="388"/>
      <c r="F165" s="388"/>
      <c r="G165" s="388"/>
      <c r="H165" s="388"/>
      <c r="I165" s="388"/>
      <c r="J165" s="388"/>
      <c r="K165" s="388"/>
      <c r="L165" s="388"/>
      <c r="M165" s="388"/>
      <c r="N165" s="388"/>
      <c r="O165" s="388"/>
      <c r="P165" s="388"/>
      <c r="Q165" s="388"/>
      <c r="R165" s="388"/>
      <c r="S165" s="388"/>
      <c r="T165" s="388"/>
      <c r="U165" s="388"/>
      <c r="V165" s="388"/>
      <c r="W165" s="388"/>
      <c r="X165" s="388"/>
      <c r="Y165" s="388"/>
      <c r="Z165" s="388"/>
      <c r="AA165" s="388"/>
      <c r="AB165" s="388"/>
      <c r="AC165" s="388"/>
      <c r="AD165" s="388"/>
      <c r="AE165" s="388"/>
      <c r="AF165" s="388"/>
      <c r="AG165" s="388"/>
      <c r="AH165" s="388"/>
      <c r="AI165" s="388"/>
      <c r="AJ165" s="388"/>
      <c r="AK165" s="388"/>
      <c r="AL165" s="388"/>
      <c r="AM165" s="388"/>
      <c r="AN165" s="388"/>
      <c r="AO165" s="388"/>
      <c r="AP165" s="388"/>
      <c r="AQ165" s="388"/>
      <c r="AR165" s="388"/>
      <c r="AS165" s="388"/>
      <c r="AT165" s="388"/>
      <c r="AU165" s="388"/>
      <c r="AV165" s="388"/>
      <c r="AW165" s="388"/>
      <c r="AX165" s="388"/>
      <c r="AY165" s="388"/>
      <c r="AZ165" s="388"/>
      <c r="BA165" s="388"/>
      <c r="BB165" s="388"/>
      <c r="BC165" s="388"/>
      <c r="BD165" s="388"/>
      <c r="BE165" s="388"/>
      <c r="BF165" s="388"/>
      <c r="BG165" s="388"/>
      <c r="BH165" s="388"/>
      <c r="BI165" s="388"/>
      <c r="BJ165" s="388"/>
      <c r="BK165" s="388"/>
      <c r="BL165" s="388"/>
      <c r="BM165" s="388"/>
    </row>
    <row r="166" spans="1:65" ht="16" customHeight="1" x14ac:dyDescent="0.2">
      <c r="A166" s="388"/>
      <c r="B166" s="388"/>
      <c r="C166" s="388"/>
      <c r="D166" s="388"/>
      <c r="E166" s="388"/>
      <c r="F166" s="388"/>
      <c r="G166" s="388"/>
      <c r="H166" s="388"/>
      <c r="I166" s="388"/>
      <c r="J166" s="388"/>
      <c r="K166" s="388"/>
      <c r="L166" s="388"/>
      <c r="M166" s="388"/>
      <c r="N166" s="388"/>
      <c r="O166" s="388"/>
      <c r="P166" s="388"/>
      <c r="Q166" s="388"/>
      <c r="R166" s="388"/>
      <c r="S166" s="388"/>
      <c r="T166" s="388"/>
      <c r="U166" s="388"/>
      <c r="V166" s="388"/>
      <c r="W166" s="388"/>
      <c r="X166" s="388"/>
      <c r="Y166" s="388"/>
      <c r="Z166" s="388"/>
      <c r="AA166" s="388"/>
      <c r="AB166" s="388"/>
      <c r="AC166" s="388"/>
      <c r="AD166" s="388"/>
      <c r="AE166" s="388"/>
      <c r="AF166" s="388"/>
      <c r="AG166" s="388"/>
      <c r="AH166" s="388"/>
      <c r="AI166" s="388"/>
      <c r="AJ166" s="388"/>
      <c r="AK166" s="388"/>
      <c r="AL166" s="388"/>
      <c r="AM166" s="388"/>
      <c r="AN166" s="388"/>
      <c r="AO166" s="388"/>
      <c r="AP166" s="388"/>
      <c r="AQ166" s="388"/>
      <c r="AR166" s="388"/>
      <c r="AS166" s="388"/>
      <c r="AT166" s="388"/>
      <c r="AU166" s="388"/>
      <c r="AV166" s="388"/>
      <c r="AW166" s="388"/>
      <c r="AX166" s="388"/>
      <c r="AY166" s="388"/>
      <c r="AZ166" s="388"/>
      <c r="BA166" s="388"/>
      <c r="BB166" s="388"/>
      <c r="BC166" s="388"/>
      <c r="BD166" s="388"/>
      <c r="BE166" s="388"/>
      <c r="BF166" s="388"/>
      <c r="BG166" s="388"/>
      <c r="BH166" s="388"/>
      <c r="BI166" s="388"/>
      <c r="BJ166" s="388"/>
      <c r="BK166" s="388"/>
      <c r="BL166" s="388"/>
      <c r="BM166" s="388"/>
    </row>
    <row r="167" spans="1:65" ht="16" customHeight="1" x14ac:dyDescent="0.2">
      <c r="A167" s="388"/>
      <c r="B167" s="388"/>
      <c r="C167" s="388"/>
      <c r="D167" s="388"/>
      <c r="E167" s="388"/>
      <c r="F167" s="388"/>
      <c r="G167" s="388"/>
      <c r="H167" s="388"/>
      <c r="I167" s="388"/>
      <c r="J167" s="388"/>
      <c r="K167" s="388"/>
      <c r="L167" s="388"/>
      <c r="M167" s="388"/>
      <c r="N167" s="388"/>
      <c r="O167" s="388"/>
      <c r="P167" s="388"/>
      <c r="Q167" s="388"/>
      <c r="R167" s="388"/>
      <c r="S167" s="388"/>
      <c r="T167" s="388"/>
      <c r="U167" s="388"/>
      <c r="V167" s="388"/>
      <c r="W167" s="388"/>
      <c r="X167" s="388"/>
      <c r="Y167" s="388"/>
      <c r="Z167" s="388"/>
      <c r="AA167" s="388"/>
      <c r="AB167" s="388"/>
      <c r="AC167" s="388"/>
      <c r="AD167" s="388"/>
      <c r="AE167" s="388"/>
      <c r="AF167" s="388"/>
      <c r="AG167" s="388"/>
      <c r="AH167" s="388"/>
      <c r="AI167" s="388"/>
      <c r="AJ167" s="388"/>
      <c r="AK167" s="388"/>
      <c r="AL167" s="388"/>
      <c r="AM167" s="388"/>
      <c r="AN167" s="388"/>
      <c r="AO167" s="388"/>
      <c r="AP167" s="388"/>
      <c r="AQ167" s="388"/>
      <c r="AR167" s="388"/>
      <c r="AS167" s="388"/>
      <c r="AT167" s="388"/>
      <c r="AU167" s="388"/>
      <c r="AV167" s="388"/>
      <c r="AW167" s="388"/>
      <c r="AX167" s="388"/>
      <c r="AY167" s="388"/>
      <c r="AZ167" s="388"/>
      <c r="BA167" s="388"/>
      <c r="BB167" s="388"/>
      <c r="BC167" s="388"/>
      <c r="BD167" s="388"/>
      <c r="BE167" s="388"/>
      <c r="BF167" s="388"/>
      <c r="BG167" s="388"/>
      <c r="BH167" s="388"/>
      <c r="BI167" s="388"/>
      <c r="BJ167" s="388"/>
      <c r="BK167" s="388"/>
      <c r="BL167" s="388"/>
      <c r="BM167" s="388"/>
    </row>
    <row r="168" spans="1:65" ht="16" customHeight="1" x14ac:dyDescent="0.2">
      <c r="A168" s="388"/>
      <c r="B168" s="388"/>
      <c r="C168" s="388"/>
      <c r="D168" s="388"/>
      <c r="E168" s="388"/>
      <c r="F168" s="388"/>
      <c r="G168" s="388"/>
      <c r="H168" s="388"/>
      <c r="I168" s="388"/>
      <c r="J168" s="388"/>
      <c r="K168" s="388"/>
      <c r="L168" s="388"/>
      <c r="M168" s="388"/>
      <c r="N168" s="388"/>
      <c r="O168" s="388"/>
      <c r="P168" s="388"/>
      <c r="Q168" s="388"/>
      <c r="R168" s="388"/>
      <c r="S168" s="388"/>
      <c r="T168" s="388"/>
      <c r="U168" s="388"/>
      <c r="V168" s="388"/>
      <c r="W168" s="388"/>
      <c r="X168" s="388"/>
      <c r="Y168" s="388"/>
      <c r="Z168" s="388"/>
      <c r="AA168" s="388"/>
      <c r="AB168" s="388"/>
      <c r="AC168" s="388"/>
      <c r="AD168" s="388"/>
      <c r="AE168" s="388"/>
      <c r="AF168" s="388"/>
      <c r="AG168" s="388"/>
      <c r="AH168" s="388"/>
      <c r="AI168" s="388"/>
      <c r="AJ168" s="388"/>
      <c r="AK168" s="388"/>
      <c r="AL168" s="388"/>
      <c r="AM168" s="388"/>
      <c r="AN168" s="388"/>
      <c r="AO168" s="388"/>
      <c r="AP168" s="388"/>
      <c r="AQ168" s="388"/>
      <c r="AR168" s="388"/>
      <c r="AS168" s="388"/>
      <c r="AT168" s="388"/>
      <c r="AU168" s="388"/>
      <c r="AV168" s="388"/>
      <c r="AW168" s="388"/>
      <c r="AX168" s="388"/>
      <c r="AY168" s="388"/>
      <c r="AZ168" s="388"/>
      <c r="BA168" s="388"/>
      <c r="BB168" s="388"/>
      <c r="BC168" s="388"/>
      <c r="BD168" s="388"/>
      <c r="BE168" s="388"/>
      <c r="BF168" s="388"/>
      <c r="BG168" s="388"/>
      <c r="BH168" s="388"/>
      <c r="BI168" s="388"/>
      <c r="BJ168" s="388"/>
      <c r="BK168" s="388"/>
      <c r="BL168" s="388"/>
      <c r="BM168" s="388"/>
    </row>
    <row r="169" spans="1:65" ht="16" customHeight="1" x14ac:dyDescent="0.2">
      <c r="A169" s="388"/>
      <c r="B169" s="388"/>
      <c r="C169" s="388"/>
      <c r="D169" s="388"/>
      <c r="E169" s="388"/>
      <c r="F169" s="388"/>
      <c r="G169" s="388"/>
      <c r="H169" s="388"/>
      <c r="I169" s="388"/>
      <c r="J169" s="388"/>
      <c r="K169" s="388"/>
      <c r="L169" s="388"/>
      <c r="M169" s="388"/>
      <c r="N169" s="388"/>
      <c r="O169" s="388"/>
      <c r="P169" s="388"/>
      <c r="Q169" s="388"/>
      <c r="R169" s="388"/>
      <c r="S169" s="388"/>
      <c r="T169" s="388"/>
      <c r="U169" s="388"/>
      <c r="V169" s="388"/>
      <c r="W169" s="388"/>
      <c r="X169" s="388"/>
      <c r="Y169" s="388"/>
      <c r="Z169" s="388"/>
      <c r="AA169" s="388"/>
      <c r="AB169" s="388"/>
      <c r="AC169" s="388"/>
      <c r="AD169" s="388"/>
      <c r="AE169" s="388"/>
      <c r="AF169" s="388"/>
      <c r="AG169" s="388"/>
      <c r="AH169" s="388"/>
      <c r="AI169" s="388"/>
      <c r="AJ169" s="388"/>
      <c r="AK169" s="388"/>
      <c r="AL169" s="388"/>
      <c r="AM169" s="388"/>
      <c r="AN169" s="388"/>
      <c r="AO169" s="388"/>
      <c r="AP169" s="388"/>
      <c r="AQ169" s="388"/>
      <c r="AR169" s="388"/>
      <c r="AS169" s="388"/>
      <c r="AT169" s="388"/>
      <c r="AU169" s="388"/>
      <c r="AV169" s="388"/>
      <c r="AW169" s="388"/>
      <c r="AX169" s="388"/>
      <c r="AY169" s="388"/>
      <c r="AZ169" s="388"/>
      <c r="BA169" s="388"/>
      <c r="BB169" s="388"/>
      <c r="BC169" s="388"/>
      <c r="BD169" s="388"/>
      <c r="BE169" s="388"/>
      <c r="BF169" s="388"/>
      <c r="BG169" s="388"/>
      <c r="BH169" s="388"/>
      <c r="BI169" s="388"/>
      <c r="BJ169" s="388"/>
      <c r="BK169" s="388"/>
      <c r="BL169" s="388"/>
      <c r="BM169" s="388"/>
    </row>
    <row r="170" spans="1:65" ht="16" customHeight="1" x14ac:dyDescent="0.2">
      <c r="A170" s="388"/>
      <c r="B170" s="388"/>
      <c r="C170" s="388"/>
      <c r="D170" s="388"/>
      <c r="E170" s="388"/>
      <c r="F170" s="388"/>
      <c r="G170" s="388"/>
      <c r="H170" s="388"/>
      <c r="I170" s="388"/>
      <c r="J170" s="388"/>
      <c r="K170" s="388"/>
      <c r="L170" s="388"/>
      <c r="M170" s="388"/>
      <c r="N170" s="388"/>
      <c r="O170" s="388"/>
      <c r="P170" s="388"/>
      <c r="Q170" s="388"/>
      <c r="R170" s="388"/>
      <c r="S170" s="388"/>
      <c r="T170" s="388"/>
      <c r="U170" s="388"/>
      <c r="V170" s="388"/>
      <c r="W170" s="388"/>
      <c r="X170" s="388"/>
      <c r="Y170" s="388"/>
      <c r="Z170" s="388"/>
      <c r="AA170" s="388"/>
      <c r="AB170" s="388"/>
      <c r="AC170" s="388"/>
      <c r="AD170" s="388"/>
      <c r="AE170" s="388"/>
      <c r="AF170" s="388"/>
      <c r="AG170" s="388"/>
      <c r="AH170" s="388"/>
      <c r="AI170" s="388"/>
      <c r="AJ170" s="388"/>
      <c r="AK170" s="388"/>
      <c r="AL170" s="388"/>
      <c r="AM170" s="388"/>
      <c r="AN170" s="388"/>
      <c r="AO170" s="388"/>
      <c r="AP170" s="388"/>
      <c r="AQ170" s="388"/>
      <c r="AR170" s="388"/>
      <c r="AS170" s="388"/>
      <c r="AT170" s="388"/>
      <c r="AU170" s="388"/>
      <c r="AV170" s="388"/>
      <c r="AW170" s="388"/>
      <c r="AX170" s="388"/>
      <c r="AY170" s="388"/>
      <c r="AZ170" s="388"/>
      <c r="BA170" s="388"/>
      <c r="BB170" s="388"/>
      <c r="BC170" s="388"/>
      <c r="BD170" s="388"/>
      <c r="BE170" s="388"/>
      <c r="BF170" s="388"/>
      <c r="BG170" s="388"/>
      <c r="BH170" s="388"/>
      <c r="BI170" s="388"/>
      <c r="BJ170" s="388"/>
      <c r="BK170" s="388"/>
      <c r="BL170" s="388"/>
      <c r="BM170" s="388"/>
    </row>
    <row r="171" spans="1:65" ht="16" customHeight="1" x14ac:dyDescent="0.2">
      <c r="A171" s="388"/>
      <c r="B171" s="388"/>
      <c r="C171" s="388"/>
      <c r="D171" s="388"/>
      <c r="E171" s="388"/>
      <c r="F171" s="388"/>
      <c r="G171" s="388"/>
      <c r="H171" s="388"/>
      <c r="I171" s="388"/>
      <c r="J171" s="388"/>
      <c r="K171" s="388"/>
      <c r="L171" s="388"/>
      <c r="M171" s="388"/>
      <c r="N171" s="388"/>
      <c r="O171" s="388"/>
      <c r="P171" s="388"/>
      <c r="Q171" s="388"/>
      <c r="R171" s="388"/>
      <c r="S171" s="388"/>
      <c r="T171" s="388"/>
      <c r="U171" s="388"/>
      <c r="V171" s="388"/>
      <c r="W171" s="388"/>
      <c r="X171" s="388"/>
      <c r="Y171" s="388"/>
      <c r="Z171" s="388"/>
      <c r="AA171" s="388"/>
      <c r="AB171" s="388"/>
      <c r="AC171" s="388"/>
      <c r="AD171" s="388"/>
      <c r="AE171" s="388"/>
      <c r="AF171" s="388"/>
      <c r="AG171" s="388"/>
      <c r="AH171" s="388"/>
      <c r="AI171" s="388"/>
      <c r="AJ171" s="388"/>
      <c r="AK171" s="388"/>
      <c r="AL171" s="388"/>
      <c r="AM171" s="388"/>
      <c r="AN171" s="388"/>
      <c r="AO171" s="388"/>
      <c r="AP171" s="388"/>
      <c r="AQ171" s="388"/>
      <c r="AR171" s="388"/>
      <c r="AS171" s="388"/>
      <c r="AT171" s="388"/>
      <c r="AU171" s="388"/>
      <c r="AV171" s="388"/>
      <c r="AW171" s="388"/>
      <c r="AX171" s="388"/>
      <c r="AY171" s="388"/>
      <c r="AZ171" s="388"/>
      <c r="BA171" s="388"/>
      <c r="BB171" s="388"/>
      <c r="BC171" s="388"/>
      <c r="BD171" s="388"/>
      <c r="BE171" s="388"/>
      <c r="BF171" s="388"/>
      <c r="BG171" s="388"/>
      <c r="BH171" s="388"/>
      <c r="BI171" s="388"/>
      <c r="BJ171" s="388"/>
      <c r="BK171" s="388"/>
      <c r="BL171" s="388"/>
      <c r="BM171" s="388"/>
    </row>
    <row r="172" spans="1:65" ht="16" customHeight="1" x14ac:dyDescent="0.2">
      <c r="A172" s="388"/>
      <c r="B172" s="388"/>
      <c r="C172" s="388"/>
      <c r="D172" s="388"/>
      <c r="E172" s="388"/>
      <c r="F172" s="388"/>
      <c r="G172" s="388"/>
      <c r="H172" s="388"/>
      <c r="I172" s="388"/>
      <c r="J172" s="388"/>
      <c r="K172" s="388"/>
      <c r="M172" s="388"/>
      <c r="N172" s="388"/>
      <c r="O172" s="388"/>
      <c r="P172" s="388"/>
      <c r="Q172" s="388"/>
      <c r="R172" s="388"/>
      <c r="S172" s="388"/>
      <c r="T172" s="388"/>
      <c r="U172" s="388"/>
      <c r="V172" s="388"/>
      <c r="W172" s="388"/>
      <c r="X172" s="388"/>
      <c r="Y172" s="388"/>
      <c r="Z172" s="388"/>
      <c r="AA172" s="388"/>
      <c r="AB172" s="388"/>
      <c r="AC172" s="388"/>
      <c r="AD172" s="388"/>
      <c r="AE172" s="388"/>
      <c r="AF172" s="388"/>
      <c r="AG172" s="388"/>
      <c r="AH172" s="388"/>
      <c r="AI172" s="388"/>
      <c r="AJ172" s="388"/>
      <c r="AK172" s="388"/>
      <c r="AL172" s="388"/>
      <c r="AM172" s="388"/>
      <c r="AN172" s="388"/>
      <c r="AO172" s="388"/>
      <c r="AP172" s="388"/>
      <c r="AQ172" s="388"/>
      <c r="AR172" s="388"/>
      <c r="AS172" s="388"/>
      <c r="AT172" s="388"/>
      <c r="AU172" s="388"/>
      <c r="AV172" s="388"/>
      <c r="AW172" s="388"/>
      <c r="AX172" s="388"/>
      <c r="AY172" s="388"/>
      <c r="AZ172" s="388"/>
      <c r="BA172" s="388"/>
      <c r="BB172" s="388"/>
      <c r="BC172" s="388"/>
      <c r="BD172" s="388"/>
      <c r="BE172" s="388"/>
      <c r="BF172" s="388"/>
      <c r="BG172" s="388"/>
      <c r="BH172" s="388"/>
      <c r="BI172" s="388"/>
      <c r="BJ172" s="388"/>
      <c r="BK172" s="388"/>
      <c r="BL172" s="388"/>
      <c r="BM172" s="388"/>
    </row>
    <row r="173" spans="1:65" ht="16" customHeight="1" x14ac:dyDescent="0.2">
      <c r="A173" s="388"/>
      <c r="B173" s="388"/>
      <c r="C173" s="388"/>
      <c r="D173" s="388"/>
      <c r="E173" s="388"/>
      <c r="F173" s="388"/>
      <c r="G173" s="388"/>
      <c r="H173" s="388"/>
      <c r="I173" s="388"/>
      <c r="J173" s="388"/>
      <c r="K173" s="388"/>
      <c r="U173" s="388"/>
      <c r="V173" s="388"/>
      <c r="W173" s="388"/>
      <c r="X173" s="388"/>
      <c r="Y173" s="388"/>
      <c r="Z173" s="388"/>
      <c r="AA173" s="388"/>
      <c r="AB173" s="388"/>
      <c r="AC173" s="388"/>
      <c r="AD173" s="388"/>
      <c r="AE173" s="388"/>
      <c r="AF173" s="388"/>
      <c r="AG173" s="388"/>
      <c r="AH173" s="388"/>
      <c r="AI173" s="388"/>
      <c r="AJ173" s="388"/>
      <c r="AK173" s="388"/>
      <c r="AL173" s="388"/>
      <c r="AM173" s="388"/>
      <c r="AN173" s="388"/>
      <c r="AO173" s="388"/>
      <c r="AP173" s="388"/>
      <c r="AQ173" s="388"/>
      <c r="AR173" s="388"/>
      <c r="AS173" s="388"/>
      <c r="AT173" s="388"/>
      <c r="AU173" s="388"/>
      <c r="AV173" s="388"/>
      <c r="AW173" s="388"/>
      <c r="AX173" s="388"/>
      <c r="AY173" s="388"/>
      <c r="AZ173" s="388"/>
      <c r="BA173" s="388"/>
      <c r="BB173" s="388"/>
      <c r="BC173" s="388"/>
      <c r="BD173" s="388"/>
      <c r="BE173" s="388"/>
      <c r="BF173" s="388"/>
      <c r="BG173" s="388"/>
      <c r="BH173" s="388"/>
      <c r="BI173" s="388"/>
      <c r="BJ173" s="388"/>
      <c r="BK173" s="388"/>
      <c r="BL173" s="388"/>
      <c r="BM173" s="388"/>
    </row>
    <row r="174" spans="1:65" ht="16" customHeight="1" x14ac:dyDescent="0.2">
      <c r="A174" s="388"/>
      <c r="B174" s="388"/>
      <c r="C174" s="388"/>
      <c r="D174" s="388"/>
      <c r="E174" s="388"/>
      <c r="F174" s="388"/>
      <c r="G174" s="388"/>
      <c r="H174" s="388"/>
      <c r="I174" s="388"/>
      <c r="J174" s="388"/>
      <c r="K174" s="388"/>
      <c r="U174" s="388"/>
      <c r="V174" s="388"/>
      <c r="W174" s="388"/>
      <c r="X174" s="388"/>
      <c r="Y174" s="388"/>
      <c r="Z174" s="388"/>
      <c r="AA174" s="388"/>
      <c r="AB174" s="388"/>
      <c r="AC174" s="388"/>
      <c r="AD174" s="388"/>
      <c r="AE174" s="388"/>
      <c r="AF174" s="388"/>
      <c r="AG174" s="388"/>
      <c r="AH174" s="388"/>
      <c r="AI174" s="388"/>
      <c r="AJ174" s="388"/>
      <c r="AK174" s="388"/>
      <c r="AL174" s="388"/>
      <c r="AM174" s="388"/>
      <c r="AN174" s="388"/>
      <c r="AO174" s="388"/>
      <c r="AP174" s="388"/>
      <c r="AQ174" s="388"/>
      <c r="AR174" s="388"/>
      <c r="AS174" s="388"/>
      <c r="AT174" s="388"/>
      <c r="AU174" s="388"/>
      <c r="AV174" s="388"/>
      <c r="AW174" s="388"/>
      <c r="AX174" s="388"/>
      <c r="AY174" s="388"/>
      <c r="AZ174" s="388"/>
      <c r="BA174" s="388"/>
      <c r="BB174" s="388"/>
      <c r="BC174" s="388"/>
      <c r="BD174" s="388"/>
      <c r="BE174" s="388"/>
      <c r="BF174" s="388"/>
      <c r="BG174" s="388"/>
      <c r="BH174" s="388"/>
      <c r="BI174" s="388"/>
      <c r="BJ174" s="388"/>
      <c r="BK174" s="388"/>
      <c r="BL174" s="388"/>
      <c r="BM174" s="388"/>
    </row>
    <row r="175" spans="1:65" ht="16" customHeight="1" x14ac:dyDescent="0.2">
      <c r="A175" s="388"/>
      <c r="B175" s="388"/>
      <c r="C175" s="388"/>
      <c r="D175" s="388"/>
      <c r="E175" s="388"/>
      <c r="F175" s="388"/>
      <c r="G175" s="388"/>
      <c r="H175" s="388"/>
      <c r="I175" s="388"/>
      <c r="J175" s="388"/>
      <c r="K175" s="388"/>
      <c r="U175" s="388"/>
      <c r="V175" s="388"/>
      <c r="W175" s="388"/>
      <c r="X175" s="388"/>
      <c r="Y175" s="388"/>
      <c r="Z175" s="388"/>
      <c r="AA175" s="388"/>
      <c r="AB175" s="388"/>
      <c r="AC175" s="388"/>
      <c r="AD175" s="388"/>
      <c r="AE175" s="388"/>
      <c r="AF175" s="388"/>
      <c r="AG175" s="388"/>
      <c r="AH175" s="388"/>
      <c r="AI175" s="388"/>
      <c r="AJ175" s="388"/>
      <c r="AK175" s="388"/>
      <c r="AL175" s="388"/>
      <c r="AM175" s="388"/>
      <c r="AN175" s="388"/>
      <c r="AO175" s="388"/>
      <c r="AP175" s="388"/>
      <c r="AQ175" s="388"/>
      <c r="AR175" s="388"/>
      <c r="AS175" s="388"/>
      <c r="AT175" s="388"/>
      <c r="AU175" s="388"/>
      <c r="AV175" s="388"/>
      <c r="AW175" s="388"/>
      <c r="AX175" s="388"/>
      <c r="AY175" s="388"/>
      <c r="AZ175" s="388"/>
      <c r="BA175" s="388"/>
      <c r="BB175" s="388"/>
      <c r="BC175" s="388"/>
      <c r="BD175" s="388"/>
      <c r="BE175" s="388"/>
      <c r="BF175" s="388"/>
      <c r="BG175" s="388"/>
      <c r="BH175" s="388"/>
      <c r="BI175" s="388"/>
      <c r="BJ175" s="388"/>
      <c r="BK175" s="388"/>
      <c r="BL175" s="388"/>
      <c r="BM175" s="388"/>
    </row>
    <row r="176" spans="1:65" ht="16" customHeight="1" x14ac:dyDescent="0.2">
      <c r="A176" s="388"/>
      <c r="B176" s="388"/>
      <c r="C176" s="388"/>
      <c r="D176" s="388"/>
      <c r="E176" s="388"/>
      <c r="F176" s="388"/>
      <c r="G176" s="388"/>
      <c r="H176" s="388"/>
      <c r="I176" s="388"/>
      <c r="J176" s="388"/>
      <c r="K176" s="388"/>
      <c r="U176" s="388"/>
      <c r="V176" s="388"/>
      <c r="W176" s="388"/>
      <c r="X176" s="388"/>
      <c r="Y176" s="388"/>
      <c r="Z176" s="388"/>
      <c r="AA176" s="388"/>
      <c r="AB176" s="388"/>
      <c r="AC176" s="388"/>
      <c r="AD176" s="388"/>
      <c r="AE176" s="388"/>
      <c r="AF176" s="388"/>
      <c r="AG176" s="388"/>
      <c r="AH176" s="388"/>
      <c r="AI176" s="388"/>
      <c r="AJ176" s="388"/>
      <c r="AK176" s="388"/>
      <c r="AL176" s="388"/>
      <c r="AM176" s="388"/>
      <c r="AN176" s="388"/>
      <c r="AO176" s="388"/>
      <c r="AP176" s="388"/>
      <c r="AQ176" s="388"/>
      <c r="AR176" s="388"/>
      <c r="AS176" s="388"/>
      <c r="AT176" s="388"/>
      <c r="AU176" s="388"/>
      <c r="AV176" s="388"/>
      <c r="AW176" s="388"/>
      <c r="AX176" s="388"/>
      <c r="AY176" s="388"/>
      <c r="AZ176" s="388"/>
      <c r="BA176" s="388"/>
      <c r="BB176" s="388"/>
      <c r="BC176" s="388"/>
      <c r="BD176" s="388"/>
      <c r="BE176" s="388"/>
      <c r="BF176" s="388"/>
      <c r="BG176" s="388"/>
      <c r="BH176" s="388"/>
      <c r="BI176" s="388"/>
      <c r="BJ176" s="388"/>
      <c r="BK176" s="388"/>
      <c r="BL176" s="388"/>
      <c r="BM176" s="388"/>
    </row>
    <row r="177" spans="1:21" ht="16" customHeight="1" x14ac:dyDescent="0.2">
      <c r="A177" s="388"/>
      <c r="B177" s="388"/>
      <c r="C177" s="388"/>
      <c r="D177" s="388"/>
      <c r="E177" s="388"/>
      <c r="F177" s="388"/>
      <c r="G177" s="388"/>
      <c r="H177" s="388"/>
      <c r="I177" s="388"/>
      <c r="J177" s="388"/>
      <c r="K177" s="388"/>
      <c r="U177" s="388"/>
    </row>
    <row r="178" spans="1:21" ht="16" customHeight="1" x14ac:dyDescent="0.2">
      <c r="U178" s="388"/>
    </row>
    <row r="179" spans="1:21" ht="16" customHeight="1" x14ac:dyDescent="0.2">
      <c r="U179" s="388"/>
    </row>
    <row r="180" spans="1:21" ht="16" customHeight="1" x14ac:dyDescent="0.2">
      <c r="U180" s="388"/>
    </row>
    <row r="181" spans="1:21" ht="16" customHeight="1" x14ac:dyDescent="0.2">
      <c r="U181" s="388"/>
    </row>
    <row r="182" spans="1:21" ht="16" customHeight="1" x14ac:dyDescent="0.2">
      <c r="U182" s="388"/>
    </row>
    <row r="183" spans="1:21" ht="16" customHeight="1" x14ac:dyDescent="0.2">
      <c r="U183" s="388"/>
    </row>
  </sheetData>
  <mergeCells count="3">
    <mergeCell ref="B12:I20"/>
    <mergeCell ref="M4:T14"/>
    <mergeCell ref="M17:T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A4669-508F-7B4D-B276-34917F807EFF}">
  <dimension ref="A1:BL183"/>
  <sheetViews>
    <sheetView zoomScaleNormal="100" workbookViewId="0">
      <selection activeCell="I31" sqref="I31"/>
    </sheetView>
  </sheetViews>
  <sheetFormatPr baseColWidth="10" defaultColWidth="10.83203125" defaultRowHeight="16" customHeight="1" outlineLevelCol="1" x14ac:dyDescent="0.2"/>
  <cols>
    <col min="1" max="1" width="4.6640625" style="377" customWidth="1"/>
    <col min="2" max="2" width="10.83203125" style="377"/>
    <col min="3" max="3" width="13.5" style="377" bestFit="1" customWidth="1"/>
    <col min="4" max="11" width="10.83203125" style="377"/>
    <col min="12" max="12" width="11.5" style="377" bestFit="1" customWidth="1"/>
    <col min="13" max="19" width="10.83203125" style="377" hidden="1" customWidth="1" outlineLevel="1"/>
    <col min="20" max="20" width="10.83203125" style="377" collapsed="1"/>
    <col min="21" max="16384" width="10.83203125" style="377"/>
  </cols>
  <sheetData>
    <row r="1" spans="1:20" ht="16" customHeight="1" x14ac:dyDescent="0.25">
      <c r="A1" s="82" t="s">
        <v>507</v>
      </c>
      <c r="B1" s="327"/>
      <c r="C1" s="327"/>
      <c r="D1" s="327"/>
      <c r="E1" s="327"/>
      <c r="F1" s="327"/>
      <c r="G1" s="327"/>
      <c r="H1" s="327"/>
      <c r="I1" s="327"/>
      <c r="J1" s="374"/>
      <c r="K1" s="375"/>
      <c r="L1" s="376" t="s">
        <v>87</v>
      </c>
    </row>
    <row r="2" spans="1:20" ht="16" customHeight="1" x14ac:dyDescent="0.2">
      <c r="A2" s="202"/>
      <c r="B2" s="199"/>
      <c r="C2" s="199"/>
      <c r="D2" s="199"/>
      <c r="E2" s="199"/>
      <c r="F2" s="199"/>
      <c r="G2" s="199"/>
      <c r="H2" s="199"/>
      <c r="I2" s="199"/>
      <c r="J2" s="378"/>
      <c r="K2" s="379"/>
      <c r="M2" s="582" t="s">
        <v>514</v>
      </c>
      <c r="N2" s="582"/>
      <c r="O2" s="582"/>
      <c r="P2" s="582"/>
      <c r="Q2" s="582"/>
      <c r="R2" s="582"/>
      <c r="S2" s="582"/>
    </row>
    <row r="3" spans="1:20" ht="16" customHeight="1" x14ac:dyDescent="0.2">
      <c r="A3" s="202"/>
      <c r="B3" s="405" t="s">
        <v>512</v>
      </c>
      <c r="C3" s="199"/>
      <c r="D3" s="199"/>
      <c r="E3" s="199"/>
      <c r="F3" s="199"/>
      <c r="G3" s="199"/>
      <c r="H3" s="199"/>
      <c r="I3" s="199"/>
      <c r="J3" s="378"/>
      <c r="K3" s="379"/>
      <c r="M3" s="582"/>
      <c r="N3" s="582"/>
      <c r="O3" s="582"/>
      <c r="P3" s="582"/>
      <c r="Q3" s="582"/>
      <c r="R3" s="582"/>
      <c r="S3" s="582"/>
    </row>
    <row r="4" spans="1:20" ht="16" customHeight="1" x14ac:dyDescent="0.2">
      <c r="A4" s="202"/>
      <c r="B4" s="199"/>
      <c r="C4" s="199"/>
      <c r="D4" s="199"/>
      <c r="E4" s="199"/>
      <c r="F4" s="199"/>
      <c r="G4" s="199"/>
      <c r="H4" s="199"/>
      <c r="I4" s="199"/>
      <c r="J4" s="378"/>
      <c r="K4" s="379"/>
      <c r="M4" s="582"/>
      <c r="N4" s="582"/>
      <c r="O4" s="582"/>
      <c r="P4" s="582"/>
      <c r="Q4" s="582"/>
      <c r="R4" s="582"/>
      <c r="S4" s="582"/>
    </row>
    <row r="5" spans="1:20" ht="16" customHeight="1" x14ac:dyDescent="0.2">
      <c r="A5" s="202"/>
      <c r="B5" s="199"/>
      <c r="C5" s="199"/>
      <c r="D5" s="199"/>
      <c r="E5" s="199"/>
      <c r="F5" s="199"/>
      <c r="G5" s="199"/>
      <c r="H5" s="199"/>
      <c r="I5" s="199"/>
      <c r="J5" s="378"/>
      <c r="K5" s="379"/>
      <c r="M5" s="582"/>
      <c r="N5" s="582"/>
      <c r="O5" s="582"/>
      <c r="P5" s="582"/>
      <c r="Q5" s="582"/>
      <c r="R5" s="582"/>
      <c r="S5" s="582"/>
    </row>
    <row r="6" spans="1:20" ht="16" customHeight="1" x14ac:dyDescent="0.2">
      <c r="A6" s="381"/>
      <c r="B6" s="95" t="s">
        <v>0</v>
      </c>
      <c r="C6" s="95"/>
      <c r="D6" s="95"/>
      <c r="E6" s="401"/>
      <c r="F6" s="402"/>
      <c r="G6" s="95"/>
      <c r="H6" s="95"/>
      <c r="I6" s="95"/>
      <c r="J6" s="95"/>
      <c r="K6" s="379"/>
      <c r="M6" s="582"/>
      <c r="N6" s="582"/>
      <c r="O6" s="582"/>
      <c r="P6" s="582"/>
      <c r="Q6" s="582"/>
      <c r="R6" s="582"/>
      <c r="S6" s="582"/>
    </row>
    <row r="7" spans="1:20" ht="16" customHeight="1" x14ac:dyDescent="0.2">
      <c r="A7" s="381"/>
      <c r="B7" s="194" t="s">
        <v>513</v>
      </c>
      <c r="C7" s="194"/>
      <c r="D7" s="194"/>
      <c r="E7" s="194"/>
      <c r="F7" s="194"/>
      <c r="G7" s="194"/>
      <c r="H7" s="194"/>
      <c r="I7" s="194"/>
      <c r="J7" s="194"/>
      <c r="K7" s="379"/>
      <c r="M7" s="582"/>
      <c r="N7" s="582"/>
      <c r="O7" s="582"/>
      <c r="P7" s="582"/>
      <c r="Q7" s="582"/>
      <c r="R7" s="582"/>
      <c r="S7" s="582"/>
    </row>
    <row r="8" spans="1:20" ht="16" customHeight="1" x14ac:dyDescent="0.2">
      <c r="A8" s="381"/>
      <c r="B8" s="69"/>
      <c r="C8" s="95"/>
      <c r="D8" s="95"/>
      <c r="E8" s="401"/>
      <c r="F8" s="402"/>
      <c r="G8" s="95"/>
      <c r="H8" s="95"/>
      <c r="I8" s="95"/>
      <c r="J8" s="95"/>
      <c r="K8" s="379"/>
      <c r="M8" s="582"/>
      <c r="N8" s="582"/>
      <c r="O8" s="582"/>
      <c r="P8" s="582"/>
      <c r="Q8" s="582"/>
      <c r="R8" s="582"/>
      <c r="S8" s="582"/>
    </row>
    <row r="9" spans="1:20" ht="16" customHeight="1" x14ac:dyDescent="0.2">
      <c r="A9" s="381"/>
      <c r="B9" s="403" t="s">
        <v>1</v>
      </c>
      <c r="C9" s="95"/>
      <c r="D9" s="95"/>
      <c r="E9" s="95"/>
      <c r="F9" s="401"/>
      <c r="G9" s="95"/>
      <c r="H9" s="95"/>
      <c r="I9" s="95"/>
      <c r="J9" s="95"/>
      <c r="K9" s="379"/>
      <c r="M9" s="582"/>
      <c r="N9" s="582"/>
      <c r="O9" s="582"/>
      <c r="P9" s="582"/>
      <c r="Q9" s="582"/>
      <c r="R9" s="582"/>
      <c r="S9" s="582"/>
    </row>
    <row r="10" spans="1:20" ht="16" customHeight="1" x14ac:dyDescent="0.2">
      <c r="A10" s="381"/>
      <c r="B10" s="95" t="s">
        <v>511</v>
      </c>
      <c r="C10" s="95"/>
      <c r="D10" s="95"/>
      <c r="E10" s="95"/>
      <c r="F10" s="95"/>
      <c r="G10" s="95"/>
      <c r="H10" s="95"/>
      <c r="I10" s="95"/>
      <c r="J10" s="95"/>
      <c r="K10" s="379"/>
      <c r="M10" s="386"/>
      <c r="N10" s="386"/>
      <c r="O10" s="386"/>
      <c r="P10" s="386"/>
      <c r="Q10" s="386"/>
      <c r="R10" s="386"/>
      <c r="S10" s="386"/>
    </row>
    <row r="11" spans="1:20" ht="16" customHeight="1" x14ac:dyDescent="0.2">
      <c r="A11" s="381"/>
      <c r="B11" s="95"/>
      <c r="C11" s="95"/>
      <c r="D11" s="95"/>
      <c r="E11" s="95"/>
      <c r="F11" s="95"/>
      <c r="G11" s="95"/>
      <c r="H11" s="95"/>
      <c r="I11" s="95"/>
      <c r="J11" s="95"/>
      <c r="K11" s="379"/>
      <c r="M11" s="4" t="s">
        <v>5</v>
      </c>
      <c r="N11" s="201"/>
      <c r="O11" s="201"/>
      <c r="P11" s="201"/>
      <c r="Q11" s="201"/>
      <c r="R11" s="201"/>
      <c r="S11" s="201"/>
    </row>
    <row r="12" spans="1:20" ht="16" customHeight="1" x14ac:dyDescent="0.2">
      <c r="A12" s="381"/>
      <c r="B12" s="403" t="s">
        <v>2</v>
      </c>
      <c r="C12" s="95"/>
      <c r="D12" s="95"/>
      <c r="E12" s="95"/>
      <c r="F12" s="95"/>
      <c r="G12" s="95"/>
      <c r="H12" s="95"/>
      <c r="I12" s="95"/>
      <c r="J12" s="95"/>
      <c r="K12" s="379"/>
      <c r="M12" s="583" t="s">
        <v>515</v>
      </c>
      <c r="N12" s="583"/>
      <c r="O12" s="583"/>
      <c r="P12" s="583"/>
      <c r="Q12" s="583"/>
      <c r="R12" s="583"/>
      <c r="S12" s="583"/>
    </row>
    <row r="13" spans="1:20" ht="16" customHeight="1" x14ac:dyDescent="0.2">
      <c r="A13" s="381"/>
      <c r="B13" s="493" t="s">
        <v>506</v>
      </c>
      <c r="C13" s="493"/>
      <c r="D13" s="493"/>
      <c r="E13" s="493"/>
      <c r="F13" s="493"/>
      <c r="G13" s="493"/>
      <c r="H13" s="493"/>
      <c r="I13" s="493"/>
      <c r="J13" s="493"/>
      <c r="K13" s="379"/>
      <c r="M13" s="583"/>
      <c r="N13" s="583"/>
      <c r="O13" s="583"/>
      <c r="P13" s="583"/>
      <c r="Q13" s="583"/>
      <c r="R13" s="583"/>
      <c r="S13" s="583"/>
    </row>
    <row r="14" spans="1:20" ht="16" customHeight="1" x14ac:dyDescent="0.2">
      <c r="A14" s="381"/>
      <c r="B14" s="493"/>
      <c r="C14" s="493"/>
      <c r="D14" s="493"/>
      <c r="E14" s="493"/>
      <c r="F14" s="493"/>
      <c r="G14" s="493"/>
      <c r="H14" s="493"/>
      <c r="I14" s="493"/>
      <c r="J14" s="493"/>
      <c r="K14" s="379"/>
      <c r="M14" s="583"/>
      <c r="N14" s="583"/>
      <c r="O14" s="583"/>
      <c r="P14" s="583"/>
      <c r="Q14" s="583"/>
      <c r="R14" s="583"/>
      <c r="S14" s="583"/>
      <c r="T14" s="387"/>
    </row>
    <row r="15" spans="1:20" ht="16" customHeight="1" thickBot="1" x14ac:dyDescent="0.25">
      <c r="A15" s="382"/>
      <c r="B15" s="383"/>
      <c r="C15" s="383"/>
      <c r="D15" s="383"/>
      <c r="E15" s="383"/>
      <c r="F15" s="383"/>
      <c r="G15" s="383"/>
      <c r="H15" s="383"/>
      <c r="I15" s="383"/>
      <c r="J15" s="383"/>
      <c r="K15" s="384"/>
      <c r="M15" s="583"/>
      <c r="N15" s="583"/>
      <c r="O15" s="583"/>
      <c r="P15" s="583"/>
      <c r="Q15" s="583"/>
      <c r="R15" s="583"/>
      <c r="S15" s="583"/>
    </row>
    <row r="16" spans="1:20" ht="16" customHeight="1" x14ac:dyDescent="0.2">
      <c r="M16" s="583"/>
      <c r="N16" s="583"/>
      <c r="O16" s="583"/>
      <c r="P16" s="583"/>
      <c r="Q16" s="583"/>
      <c r="R16" s="583"/>
      <c r="S16" s="583"/>
    </row>
    <row r="17" spans="1:20" ht="16" customHeight="1" x14ac:dyDescent="0.25">
      <c r="A17" s="376"/>
      <c r="B17" s="377" t="s">
        <v>498</v>
      </c>
    </row>
    <row r="18" spans="1:20" ht="16" customHeight="1" x14ac:dyDescent="0.2">
      <c r="A18" s="385"/>
      <c r="B18" s="571"/>
      <c r="C18" s="572"/>
      <c r="D18" s="572"/>
      <c r="E18" s="572"/>
      <c r="F18" s="572"/>
      <c r="G18" s="572"/>
      <c r="H18" s="572"/>
      <c r="I18" s="572"/>
      <c r="J18" s="573"/>
    </row>
    <row r="19" spans="1:20" ht="16" customHeight="1" x14ac:dyDescent="0.2">
      <c r="B19" s="574"/>
      <c r="C19" s="575"/>
      <c r="D19" s="575"/>
      <c r="E19" s="575"/>
      <c r="F19" s="575"/>
      <c r="G19" s="575"/>
      <c r="H19" s="575"/>
      <c r="I19" s="575"/>
      <c r="J19" s="576"/>
    </row>
    <row r="20" spans="1:20" ht="16" customHeight="1" x14ac:dyDescent="0.25">
      <c r="B20" s="574"/>
      <c r="C20" s="575"/>
      <c r="D20" s="575"/>
      <c r="E20" s="575"/>
      <c r="F20" s="575"/>
      <c r="G20" s="575"/>
      <c r="H20" s="575"/>
      <c r="I20" s="575"/>
      <c r="J20" s="576"/>
      <c r="M20" s="3" t="s">
        <v>85</v>
      </c>
      <c r="N20" s="201"/>
      <c r="O20" s="201"/>
      <c r="P20" s="201"/>
      <c r="Q20" s="201"/>
      <c r="R20" s="201"/>
      <c r="S20" s="201"/>
    </row>
    <row r="21" spans="1:20" ht="16" customHeight="1" x14ac:dyDescent="0.2">
      <c r="B21" s="574"/>
      <c r="C21" s="575"/>
      <c r="D21" s="575"/>
      <c r="E21" s="575"/>
      <c r="F21" s="575"/>
      <c r="G21" s="575"/>
      <c r="H21" s="575"/>
      <c r="I21" s="575"/>
      <c r="J21" s="576"/>
      <c r="M21" s="583" t="s">
        <v>516</v>
      </c>
      <c r="N21" s="583"/>
      <c r="O21" s="583"/>
      <c r="P21" s="583"/>
      <c r="Q21" s="583"/>
      <c r="R21" s="583"/>
      <c r="S21" s="583"/>
    </row>
    <row r="22" spans="1:20" ht="16" customHeight="1" x14ac:dyDescent="0.2">
      <c r="B22" s="574"/>
      <c r="C22" s="575"/>
      <c r="D22" s="575"/>
      <c r="E22" s="575"/>
      <c r="F22" s="575"/>
      <c r="G22" s="575"/>
      <c r="H22" s="575"/>
      <c r="I22" s="575"/>
      <c r="J22" s="576"/>
      <c r="M22" s="583"/>
      <c r="N22" s="583"/>
      <c r="O22" s="583"/>
      <c r="P22" s="583"/>
      <c r="Q22" s="583"/>
      <c r="R22" s="583"/>
      <c r="S22" s="583"/>
    </row>
    <row r="23" spans="1:20" ht="16" customHeight="1" x14ac:dyDescent="0.2">
      <c r="B23" s="574"/>
      <c r="C23" s="575"/>
      <c r="D23" s="575"/>
      <c r="E23" s="575"/>
      <c r="F23" s="575"/>
      <c r="G23" s="575"/>
      <c r="H23" s="575"/>
      <c r="I23" s="575"/>
      <c r="J23" s="576"/>
      <c r="M23" s="583"/>
      <c r="N23" s="583"/>
      <c r="O23" s="583"/>
      <c r="P23" s="583"/>
      <c r="Q23" s="583"/>
      <c r="R23" s="583"/>
      <c r="S23" s="583"/>
    </row>
    <row r="24" spans="1:20" ht="16" customHeight="1" x14ac:dyDescent="0.2">
      <c r="B24" s="574"/>
      <c r="C24" s="575"/>
      <c r="D24" s="575"/>
      <c r="E24" s="575"/>
      <c r="F24" s="575"/>
      <c r="G24" s="575"/>
      <c r="H24" s="575"/>
      <c r="I24" s="575"/>
      <c r="J24" s="576"/>
      <c r="M24" s="583"/>
      <c r="N24" s="583"/>
      <c r="O24" s="583"/>
      <c r="P24" s="583"/>
      <c r="Q24" s="583"/>
      <c r="R24" s="583"/>
      <c r="S24" s="583"/>
    </row>
    <row r="25" spans="1:20" ht="16" customHeight="1" x14ac:dyDescent="0.2">
      <c r="B25" s="574"/>
      <c r="C25" s="575"/>
      <c r="D25" s="575"/>
      <c r="E25" s="575"/>
      <c r="F25" s="575"/>
      <c r="G25" s="575"/>
      <c r="H25" s="575"/>
      <c r="I25" s="575"/>
      <c r="J25" s="576"/>
      <c r="M25" s="583"/>
      <c r="N25" s="583"/>
      <c r="O25" s="583"/>
      <c r="P25" s="583"/>
      <c r="Q25" s="583"/>
      <c r="R25" s="583"/>
      <c r="S25" s="583"/>
    </row>
    <row r="26" spans="1:20" ht="16" customHeight="1" x14ac:dyDescent="0.2">
      <c r="B26" s="577"/>
      <c r="C26" s="578"/>
      <c r="D26" s="578"/>
      <c r="E26" s="578"/>
      <c r="F26" s="578"/>
      <c r="G26" s="578"/>
      <c r="H26" s="578"/>
      <c r="I26" s="578"/>
      <c r="J26" s="579"/>
      <c r="M26" s="583"/>
      <c r="N26" s="583"/>
      <c r="O26" s="583"/>
      <c r="P26" s="583"/>
      <c r="Q26" s="583"/>
      <c r="R26" s="583"/>
      <c r="S26" s="583"/>
    </row>
    <row r="27" spans="1:20" ht="16" customHeight="1" x14ac:dyDescent="0.2">
      <c r="M27" s="583"/>
      <c r="N27" s="583"/>
      <c r="O27" s="583"/>
      <c r="P27" s="583"/>
      <c r="Q27" s="583"/>
      <c r="R27" s="583"/>
      <c r="S27" s="583"/>
    </row>
    <row r="28" spans="1:20" ht="16" customHeight="1" x14ac:dyDescent="0.2">
      <c r="M28" s="388"/>
      <c r="N28" s="388"/>
      <c r="O28" s="388"/>
    </row>
    <row r="29" spans="1:20" ht="16" customHeight="1" x14ac:dyDescent="0.2">
      <c r="A29" s="385"/>
      <c r="C29" s="389"/>
      <c r="M29" s="407" t="s">
        <v>517</v>
      </c>
      <c r="N29" s="407"/>
      <c r="O29" s="407"/>
      <c r="P29" s="407"/>
      <c r="Q29" s="407"/>
      <c r="R29" s="407"/>
      <c r="S29" s="407"/>
      <c r="T29" s="407"/>
    </row>
    <row r="30" spans="1:20" ht="16" customHeight="1" x14ac:dyDescent="0.2">
      <c r="M30" s="408" t="s">
        <v>518</v>
      </c>
      <c r="N30" s="408"/>
      <c r="O30" s="408"/>
      <c r="P30" s="408"/>
      <c r="Q30" s="408"/>
      <c r="R30" s="408"/>
      <c r="S30" s="408"/>
      <c r="T30" s="408"/>
    </row>
    <row r="31" spans="1:20" ht="16" customHeight="1" x14ac:dyDescent="0.2">
      <c r="M31" s="388"/>
      <c r="N31" s="388"/>
      <c r="O31" s="388"/>
    </row>
    <row r="32" spans="1:20" ht="16" customHeight="1" x14ac:dyDescent="0.2">
      <c r="M32" s="388"/>
      <c r="N32" s="388"/>
      <c r="O32" s="388"/>
    </row>
    <row r="33" spans="1:15" ht="16" customHeight="1" x14ac:dyDescent="0.2">
      <c r="M33" s="388"/>
      <c r="N33" s="388"/>
      <c r="O33" s="388"/>
    </row>
    <row r="34" spans="1:15" ht="16" customHeight="1" x14ac:dyDescent="0.2">
      <c r="N34" s="389"/>
    </row>
    <row r="35" spans="1:15" ht="16" customHeight="1" x14ac:dyDescent="0.2">
      <c r="M35" s="388"/>
      <c r="N35" s="388"/>
      <c r="O35" s="388"/>
    </row>
    <row r="36" spans="1:15" ht="16" customHeight="1" x14ac:dyDescent="0.2">
      <c r="M36" s="388"/>
      <c r="N36" s="388"/>
      <c r="O36" s="388"/>
    </row>
    <row r="37" spans="1:15" ht="16" customHeight="1" x14ac:dyDescent="0.2">
      <c r="M37" s="388"/>
      <c r="N37" s="388"/>
      <c r="O37" s="388"/>
    </row>
    <row r="38" spans="1:15" ht="16" customHeight="1" x14ac:dyDescent="0.2">
      <c r="M38" s="388"/>
      <c r="N38" s="388"/>
      <c r="O38" s="388"/>
    </row>
    <row r="39" spans="1:15" ht="16" customHeight="1" x14ac:dyDescent="0.2">
      <c r="M39" s="388"/>
      <c r="N39" s="388"/>
      <c r="O39" s="388"/>
    </row>
    <row r="40" spans="1:15" ht="16" customHeight="1" x14ac:dyDescent="0.2">
      <c r="A40" s="385"/>
      <c r="C40" s="389"/>
      <c r="M40" s="388"/>
      <c r="N40" s="388"/>
      <c r="O40" s="388"/>
    </row>
    <row r="41" spans="1:15" ht="16" customHeight="1" x14ac:dyDescent="0.2">
      <c r="M41" s="388"/>
      <c r="N41" s="388"/>
      <c r="O41" s="388"/>
    </row>
    <row r="42" spans="1:15" ht="16" customHeight="1" x14ac:dyDescent="0.2">
      <c r="M42" s="388"/>
      <c r="N42" s="388"/>
      <c r="O42" s="388"/>
    </row>
    <row r="43" spans="1:15" ht="16" customHeight="1" x14ac:dyDescent="0.2">
      <c r="M43" s="388"/>
      <c r="N43" s="388"/>
      <c r="O43" s="388"/>
    </row>
    <row r="44" spans="1:15" ht="16" customHeight="1" x14ac:dyDescent="0.2">
      <c r="N44" s="389"/>
    </row>
    <row r="45" spans="1:15" ht="16" customHeight="1" x14ac:dyDescent="0.2">
      <c r="M45" s="388"/>
      <c r="N45" s="388"/>
      <c r="O45" s="388"/>
    </row>
    <row r="46" spans="1:15" ht="16" customHeight="1" x14ac:dyDescent="0.2">
      <c r="M46" s="388"/>
      <c r="N46" s="388"/>
      <c r="O46" s="388"/>
    </row>
    <row r="47" spans="1:15" ht="16" customHeight="1" x14ac:dyDescent="0.2">
      <c r="M47" s="388"/>
      <c r="N47" s="388"/>
      <c r="O47" s="388"/>
    </row>
    <row r="48" spans="1:15" ht="16" customHeight="1" x14ac:dyDescent="0.2">
      <c r="M48" s="388"/>
      <c r="N48" s="388"/>
      <c r="O48" s="388"/>
    </row>
    <row r="49" spans="13:15" ht="16" customHeight="1" x14ac:dyDescent="0.2">
      <c r="M49" s="388"/>
      <c r="N49" s="388"/>
      <c r="O49" s="388"/>
    </row>
    <row r="50" spans="13:15" ht="16" customHeight="1" x14ac:dyDescent="0.2">
      <c r="M50" s="388"/>
      <c r="N50" s="388"/>
      <c r="O50" s="388"/>
    </row>
    <row r="51" spans="13:15" ht="16" customHeight="1" x14ac:dyDescent="0.2">
      <c r="M51" s="388"/>
      <c r="N51" s="388"/>
      <c r="O51" s="388"/>
    </row>
    <row r="52" spans="13:15" ht="16" customHeight="1" x14ac:dyDescent="0.2">
      <c r="M52" s="388"/>
      <c r="N52" s="388"/>
      <c r="O52" s="388"/>
    </row>
    <row r="53" spans="13:15" ht="16" customHeight="1" x14ac:dyDescent="0.2">
      <c r="M53" s="388"/>
      <c r="N53" s="388"/>
      <c r="O53" s="388"/>
    </row>
    <row r="54" spans="13:15" ht="16" customHeight="1" x14ac:dyDescent="0.2">
      <c r="N54" s="389"/>
    </row>
    <row r="55" spans="13:15" ht="16" customHeight="1" x14ac:dyDescent="0.2">
      <c r="M55" s="388"/>
      <c r="N55" s="388"/>
      <c r="O55" s="388"/>
    </row>
    <row r="56" spans="13:15" ht="16" customHeight="1" x14ac:dyDescent="0.2">
      <c r="M56" s="388"/>
      <c r="N56" s="388"/>
      <c r="O56" s="388"/>
    </row>
    <row r="57" spans="13:15" ht="16" customHeight="1" x14ac:dyDescent="0.2">
      <c r="M57" s="388"/>
      <c r="N57" s="388"/>
      <c r="O57" s="388"/>
    </row>
    <row r="58" spans="13:15" ht="16" customHeight="1" x14ac:dyDescent="0.2">
      <c r="M58" s="388"/>
      <c r="N58" s="388"/>
      <c r="O58" s="388"/>
    </row>
    <row r="59" spans="13:15" ht="16" customHeight="1" x14ac:dyDescent="0.2">
      <c r="M59" s="388"/>
      <c r="N59" s="388"/>
      <c r="O59" s="388"/>
    </row>
    <row r="60" spans="13:15" ht="16" customHeight="1" x14ac:dyDescent="0.2">
      <c r="M60" s="388"/>
      <c r="N60" s="388"/>
      <c r="O60" s="388"/>
    </row>
    <row r="61" spans="13:15" ht="16" customHeight="1" x14ac:dyDescent="0.2">
      <c r="M61" s="388"/>
      <c r="N61" s="388"/>
      <c r="O61" s="388"/>
    </row>
    <row r="62" spans="13:15" ht="16" customHeight="1" x14ac:dyDescent="0.2">
      <c r="M62" s="388"/>
      <c r="N62" s="388"/>
      <c r="O62" s="388"/>
    </row>
    <row r="63" spans="13:15" ht="16" customHeight="1" x14ac:dyDescent="0.2">
      <c r="M63" s="388"/>
      <c r="N63" s="388"/>
      <c r="O63" s="388"/>
    </row>
    <row r="64" spans="13:15" ht="16" customHeight="1" x14ac:dyDescent="0.2">
      <c r="N64" s="389"/>
    </row>
    <row r="65" spans="12:64" ht="16" customHeight="1" x14ac:dyDescent="0.2">
      <c r="M65" s="388"/>
      <c r="N65" s="388"/>
      <c r="O65" s="388"/>
      <c r="P65" s="388"/>
      <c r="Q65" s="388"/>
      <c r="R65" s="388"/>
      <c r="S65" s="388"/>
    </row>
    <row r="66" spans="12:64" ht="16" customHeight="1" x14ac:dyDescent="0.2">
      <c r="M66" s="388"/>
      <c r="N66" s="388"/>
      <c r="O66" s="388"/>
      <c r="P66" s="388"/>
      <c r="Q66" s="388"/>
      <c r="R66" s="388"/>
      <c r="S66" s="388"/>
    </row>
    <row r="67" spans="12:64" ht="16" customHeight="1" x14ac:dyDescent="0.2">
      <c r="M67" s="388"/>
      <c r="N67" s="388"/>
      <c r="O67" s="388"/>
      <c r="P67" s="388"/>
      <c r="Q67" s="388"/>
      <c r="R67" s="388"/>
      <c r="S67" s="388"/>
    </row>
    <row r="68" spans="12:64" ht="16" customHeight="1" x14ac:dyDescent="0.2">
      <c r="M68" s="388"/>
      <c r="N68" s="388"/>
      <c r="O68" s="388"/>
      <c r="P68" s="388"/>
      <c r="Q68" s="388"/>
      <c r="R68" s="388"/>
      <c r="S68" s="388"/>
    </row>
    <row r="69" spans="12:64" ht="16" customHeight="1" x14ac:dyDescent="0.2">
      <c r="M69" s="388"/>
      <c r="N69" s="388"/>
      <c r="O69" s="388"/>
      <c r="P69" s="388"/>
      <c r="Q69" s="388"/>
      <c r="R69" s="388"/>
      <c r="S69" s="388"/>
    </row>
    <row r="70" spans="12:64" ht="16" customHeight="1" x14ac:dyDescent="0.2">
      <c r="M70" s="388"/>
      <c r="N70" s="388"/>
      <c r="O70" s="388"/>
      <c r="P70" s="388"/>
      <c r="Q70" s="388"/>
      <c r="R70" s="388"/>
      <c r="S70" s="388"/>
    </row>
    <row r="71" spans="12:64" ht="16" customHeight="1" x14ac:dyDescent="0.2">
      <c r="M71" s="388"/>
      <c r="N71" s="388"/>
      <c r="O71" s="388"/>
      <c r="P71" s="388"/>
      <c r="Q71" s="388"/>
      <c r="R71" s="388"/>
      <c r="S71" s="388"/>
    </row>
    <row r="72" spans="12:64" ht="16" customHeight="1" x14ac:dyDescent="0.2">
      <c r="M72" s="388"/>
      <c r="N72" s="388"/>
      <c r="O72" s="388"/>
      <c r="P72" s="388"/>
      <c r="Q72" s="388"/>
      <c r="R72" s="388"/>
      <c r="S72" s="388"/>
    </row>
    <row r="73" spans="12:64" ht="16" customHeight="1" x14ac:dyDescent="0.2">
      <c r="M73" s="388"/>
      <c r="N73" s="388"/>
      <c r="O73" s="388"/>
      <c r="P73" s="388"/>
      <c r="Q73" s="388"/>
      <c r="R73" s="388"/>
      <c r="S73" s="388"/>
    </row>
    <row r="74" spans="12:64" ht="16" customHeight="1" x14ac:dyDescent="0.2">
      <c r="M74" s="388"/>
      <c r="N74" s="388"/>
      <c r="O74" s="388"/>
      <c r="P74" s="388"/>
      <c r="Q74" s="388"/>
      <c r="R74" s="388"/>
      <c r="S74" s="388"/>
    </row>
    <row r="75" spans="12:64" ht="16" customHeight="1" x14ac:dyDescent="0.2">
      <c r="M75" s="388"/>
      <c r="N75" s="388"/>
      <c r="O75" s="388"/>
      <c r="P75" s="388"/>
      <c r="Q75" s="388"/>
      <c r="R75" s="388"/>
      <c r="S75" s="388"/>
      <c r="U75" s="388"/>
      <c r="V75" s="388"/>
      <c r="W75" s="388"/>
      <c r="X75" s="388"/>
      <c r="Y75" s="388"/>
      <c r="Z75" s="388"/>
      <c r="AA75" s="388"/>
      <c r="AB75" s="388"/>
      <c r="AC75" s="388"/>
      <c r="AD75" s="388"/>
      <c r="AE75" s="388"/>
      <c r="AF75" s="388"/>
      <c r="AG75" s="388"/>
      <c r="AH75" s="388"/>
      <c r="AI75" s="388"/>
      <c r="AJ75" s="388"/>
      <c r="AK75" s="388"/>
      <c r="AL75" s="388"/>
      <c r="AM75" s="388"/>
      <c r="AN75" s="388"/>
      <c r="AO75" s="388"/>
      <c r="AP75" s="388"/>
      <c r="AQ75" s="388"/>
      <c r="AR75" s="388"/>
      <c r="AS75" s="388"/>
      <c r="AT75" s="388"/>
      <c r="AU75" s="388"/>
      <c r="AV75" s="388"/>
      <c r="AW75" s="388"/>
      <c r="AX75" s="388"/>
      <c r="AY75" s="388"/>
      <c r="AZ75" s="388"/>
      <c r="BA75" s="388"/>
      <c r="BB75" s="388"/>
      <c r="BC75" s="388"/>
      <c r="BD75" s="388"/>
      <c r="BE75" s="388"/>
      <c r="BF75" s="388"/>
      <c r="BG75" s="388"/>
      <c r="BH75" s="388"/>
      <c r="BI75" s="388"/>
      <c r="BJ75" s="388"/>
      <c r="BK75" s="388"/>
      <c r="BL75" s="388"/>
    </row>
    <row r="76" spans="12:64" ht="16" customHeight="1" x14ac:dyDescent="0.2">
      <c r="L76" s="388"/>
      <c r="M76" s="388"/>
      <c r="N76" s="388"/>
      <c r="O76" s="388"/>
      <c r="P76" s="388"/>
      <c r="Q76" s="388"/>
      <c r="R76" s="388"/>
      <c r="S76" s="388"/>
      <c r="T76" s="388"/>
      <c r="U76" s="388"/>
      <c r="V76" s="388"/>
      <c r="W76" s="388"/>
      <c r="X76" s="388"/>
      <c r="Y76" s="388"/>
      <c r="Z76" s="388"/>
      <c r="AA76" s="388"/>
      <c r="AB76" s="388"/>
      <c r="AC76" s="388"/>
      <c r="AD76" s="388"/>
      <c r="AE76" s="388"/>
      <c r="AF76" s="388"/>
      <c r="AG76" s="388"/>
      <c r="AH76" s="388"/>
      <c r="AI76" s="388"/>
      <c r="AJ76" s="388"/>
      <c r="AK76" s="388"/>
      <c r="AL76" s="388"/>
      <c r="AM76" s="388"/>
      <c r="AN76" s="388"/>
      <c r="AO76" s="388"/>
      <c r="AP76" s="388"/>
      <c r="AQ76" s="388"/>
      <c r="AR76" s="388"/>
      <c r="AS76" s="388"/>
      <c r="AT76" s="388"/>
      <c r="AU76" s="388"/>
      <c r="AV76" s="388"/>
      <c r="AW76" s="388"/>
      <c r="AX76" s="388"/>
      <c r="AY76" s="388"/>
      <c r="AZ76" s="388"/>
      <c r="BA76" s="388"/>
      <c r="BB76" s="388"/>
      <c r="BC76" s="388"/>
      <c r="BD76" s="388"/>
      <c r="BE76" s="388"/>
      <c r="BF76" s="388"/>
      <c r="BG76" s="388"/>
      <c r="BH76" s="388"/>
      <c r="BI76" s="388"/>
      <c r="BJ76" s="388"/>
      <c r="BK76" s="388"/>
      <c r="BL76" s="388"/>
    </row>
    <row r="77" spans="12:64" ht="16" customHeight="1" x14ac:dyDescent="0.2">
      <c r="L77" s="388"/>
      <c r="M77" s="388"/>
      <c r="N77" s="388"/>
      <c r="O77" s="388"/>
      <c r="P77" s="388"/>
      <c r="Q77" s="388"/>
      <c r="R77" s="388"/>
      <c r="S77" s="388"/>
      <c r="T77" s="388"/>
      <c r="U77" s="388"/>
      <c r="V77" s="388"/>
      <c r="W77" s="388"/>
      <c r="X77" s="388"/>
      <c r="Y77" s="388"/>
      <c r="Z77" s="388"/>
      <c r="AA77" s="388"/>
      <c r="AB77" s="388"/>
      <c r="AC77" s="388"/>
      <c r="AD77" s="388"/>
      <c r="AE77" s="388"/>
      <c r="AF77" s="388"/>
      <c r="AG77" s="388"/>
      <c r="AH77" s="388"/>
      <c r="AI77" s="388"/>
      <c r="AJ77" s="388"/>
      <c r="AK77" s="388"/>
      <c r="AL77" s="388"/>
      <c r="AM77" s="388"/>
      <c r="AN77" s="388"/>
      <c r="AO77" s="388"/>
      <c r="AP77" s="388"/>
      <c r="AQ77" s="388"/>
      <c r="AR77" s="388"/>
      <c r="AS77" s="388"/>
      <c r="AT77" s="388"/>
      <c r="AU77" s="388"/>
      <c r="AV77" s="388"/>
      <c r="AW77" s="388"/>
      <c r="AX77" s="388"/>
      <c r="AY77" s="388"/>
      <c r="AZ77" s="388"/>
      <c r="BA77" s="388"/>
      <c r="BB77" s="388"/>
      <c r="BC77" s="388"/>
      <c r="BD77" s="388"/>
      <c r="BE77" s="388"/>
      <c r="BF77" s="388"/>
      <c r="BG77" s="388"/>
      <c r="BH77" s="388"/>
      <c r="BI77" s="388"/>
      <c r="BJ77" s="388"/>
      <c r="BK77" s="388"/>
      <c r="BL77" s="388"/>
    </row>
    <row r="78" spans="12:64" ht="16" customHeight="1" x14ac:dyDescent="0.2">
      <c r="L78" s="388"/>
      <c r="M78" s="388"/>
      <c r="N78" s="388"/>
      <c r="O78" s="388"/>
      <c r="P78" s="388"/>
      <c r="Q78" s="388"/>
      <c r="R78" s="388"/>
      <c r="S78" s="388"/>
      <c r="T78" s="388"/>
      <c r="U78" s="388"/>
      <c r="V78" s="388"/>
      <c r="W78" s="388"/>
      <c r="X78" s="388"/>
      <c r="Y78" s="388"/>
      <c r="Z78" s="388"/>
      <c r="AA78" s="388"/>
      <c r="AB78" s="388"/>
      <c r="AC78" s="388"/>
      <c r="AD78" s="388"/>
      <c r="AE78" s="388"/>
      <c r="AF78" s="388"/>
      <c r="AG78" s="388"/>
      <c r="AH78" s="388"/>
      <c r="AI78" s="388"/>
      <c r="AJ78" s="388"/>
      <c r="AK78" s="388"/>
      <c r="AL78" s="388"/>
      <c r="AM78" s="388"/>
      <c r="AN78" s="388"/>
      <c r="AO78" s="388"/>
      <c r="AP78" s="388"/>
      <c r="AQ78" s="388"/>
      <c r="AR78" s="388"/>
      <c r="AS78" s="388"/>
      <c r="AT78" s="388"/>
      <c r="AU78" s="388"/>
      <c r="AV78" s="388"/>
      <c r="AW78" s="388"/>
      <c r="AX78" s="388"/>
      <c r="AY78" s="388"/>
      <c r="AZ78" s="388"/>
      <c r="BA78" s="388"/>
      <c r="BB78" s="388"/>
      <c r="BC78" s="388"/>
      <c r="BD78" s="388"/>
      <c r="BE78" s="388"/>
      <c r="BF78" s="388"/>
      <c r="BG78" s="388"/>
      <c r="BH78" s="388"/>
      <c r="BI78" s="388"/>
      <c r="BJ78" s="388"/>
      <c r="BK78" s="388"/>
      <c r="BL78" s="388"/>
    </row>
    <row r="79" spans="12:64" ht="16" customHeight="1" x14ac:dyDescent="0.2">
      <c r="L79" s="388"/>
      <c r="M79" s="388"/>
      <c r="N79" s="388"/>
      <c r="O79" s="388"/>
      <c r="P79" s="388"/>
      <c r="Q79" s="388"/>
      <c r="R79" s="388"/>
      <c r="S79" s="388"/>
      <c r="T79" s="388"/>
      <c r="U79" s="388"/>
      <c r="V79" s="388"/>
      <c r="W79" s="388"/>
      <c r="X79" s="388"/>
      <c r="Y79" s="388"/>
      <c r="Z79" s="388"/>
      <c r="AA79" s="388"/>
      <c r="AB79" s="388"/>
      <c r="AC79" s="388"/>
      <c r="AD79" s="388"/>
      <c r="AE79" s="388"/>
      <c r="AF79" s="388"/>
      <c r="AG79" s="388"/>
      <c r="AH79" s="388"/>
      <c r="AI79" s="388"/>
      <c r="AJ79" s="388"/>
      <c r="AK79" s="388"/>
      <c r="AL79" s="388"/>
      <c r="AM79" s="388"/>
      <c r="AN79" s="388"/>
      <c r="AO79" s="388"/>
      <c r="AP79" s="388"/>
      <c r="AQ79" s="388"/>
      <c r="AR79" s="388"/>
      <c r="AS79" s="388"/>
      <c r="AT79" s="388"/>
      <c r="AU79" s="388"/>
      <c r="AV79" s="388"/>
      <c r="AW79" s="388"/>
      <c r="AX79" s="388"/>
      <c r="AY79" s="388"/>
      <c r="AZ79" s="388"/>
      <c r="BA79" s="388"/>
      <c r="BB79" s="388"/>
      <c r="BC79" s="388"/>
      <c r="BD79" s="388"/>
      <c r="BE79" s="388"/>
      <c r="BF79" s="388"/>
      <c r="BG79" s="388"/>
      <c r="BH79" s="388"/>
      <c r="BI79" s="388"/>
      <c r="BJ79" s="388"/>
      <c r="BK79" s="388"/>
      <c r="BL79" s="388"/>
    </row>
    <row r="80" spans="12:64" ht="16" customHeight="1" x14ac:dyDescent="0.2">
      <c r="L80" s="388"/>
      <c r="M80" s="388"/>
      <c r="N80" s="388"/>
      <c r="O80" s="388"/>
      <c r="P80" s="388"/>
      <c r="Q80" s="388"/>
      <c r="R80" s="388"/>
      <c r="S80" s="388"/>
      <c r="T80" s="388"/>
      <c r="U80" s="388"/>
      <c r="V80" s="388"/>
      <c r="W80" s="388"/>
      <c r="X80" s="388"/>
      <c r="Y80" s="388"/>
      <c r="Z80" s="388"/>
      <c r="AA80" s="388"/>
      <c r="AB80" s="388"/>
      <c r="AC80" s="388"/>
      <c r="AD80" s="388"/>
      <c r="AE80" s="388"/>
      <c r="AF80" s="388"/>
      <c r="AG80" s="388"/>
      <c r="AH80" s="388"/>
      <c r="AI80" s="388"/>
      <c r="AJ80" s="388"/>
      <c r="AK80" s="388"/>
      <c r="AL80" s="388"/>
      <c r="AM80" s="388"/>
      <c r="AN80" s="388"/>
      <c r="AO80" s="388"/>
      <c r="AP80" s="388"/>
      <c r="AQ80" s="388"/>
      <c r="AR80" s="388"/>
      <c r="AS80" s="388"/>
      <c r="AT80" s="388"/>
      <c r="AU80" s="388"/>
      <c r="AV80" s="388"/>
      <c r="AW80" s="388"/>
      <c r="AX80" s="388"/>
      <c r="AY80" s="388"/>
      <c r="AZ80" s="388"/>
      <c r="BA80" s="388"/>
      <c r="BB80" s="388"/>
      <c r="BC80" s="388"/>
      <c r="BD80" s="388"/>
      <c r="BE80" s="388"/>
      <c r="BF80" s="388"/>
      <c r="BG80" s="388"/>
      <c r="BH80" s="388"/>
      <c r="BI80" s="388"/>
      <c r="BJ80" s="388"/>
      <c r="BK80" s="388"/>
      <c r="BL80" s="388"/>
    </row>
    <row r="81" spans="1:64" ht="16" customHeight="1" x14ac:dyDescent="0.2">
      <c r="L81" s="388"/>
      <c r="M81" s="388"/>
      <c r="N81" s="388"/>
      <c r="O81" s="388"/>
      <c r="P81" s="388"/>
      <c r="Q81" s="388"/>
      <c r="R81" s="388"/>
      <c r="S81" s="388"/>
      <c r="T81" s="388"/>
      <c r="U81" s="388"/>
      <c r="V81" s="388"/>
      <c r="W81" s="388"/>
      <c r="X81" s="388"/>
      <c r="Y81" s="388"/>
      <c r="Z81" s="388"/>
      <c r="AA81" s="388"/>
      <c r="AB81" s="388"/>
      <c r="AC81" s="388"/>
      <c r="AD81" s="388"/>
      <c r="AE81" s="388"/>
      <c r="AF81" s="388"/>
      <c r="AG81" s="388"/>
      <c r="AH81" s="388"/>
      <c r="AI81" s="388"/>
      <c r="AJ81" s="388"/>
      <c r="AK81" s="388"/>
      <c r="AL81" s="388"/>
      <c r="AM81" s="388"/>
      <c r="AN81" s="388"/>
      <c r="AO81" s="388"/>
      <c r="AP81" s="388"/>
      <c r="AQ81" s="388"/>
      <c r="AR81" s="388"/>
      <c r="AS81" s="388"/>
      <c r="AT81" s="388"/>
      <c r="AU81" s="388"/>
      <c r="AV81" s="388"/>
      <c r="AW81" s="388"/>
      <c r="AX81" s="388"/>
      <c r="AY81" s="388"/>
      <c r="AZ81" s="388"/>
      <c r="BA81" s="388"/>
      <c r="BB81" s="388"/>
      <c r="BC81" s="388"/>
      <c r="BD81" s="388"/>
      <c r="BE81" s="388"/>
      <c r="BF81" s="388"/>
      <c r="BG81" s="388"/>
      <c r="BH81" s="388"/>
      <c r="BI81" s="388"/>
      <c r="BJ81" s="388"/>
      <c r="BK81" s="388"/>
      <c r="BL81" s="388"/>
    </row>
    <row r="82" spans="1:64" ht="16" customHeight="1" x14ac:dyDescent="0.2">
      <c r="A82" s="388"/>
      <c r="B82" s="388"/>
      <c r="C82" s="388"/>
      <c r="D82" s="388"/>
      <c r="E82" s="388"/>
      <c r="F82" s="388"/>
      <c r="G82" s="388"/>
      <c r="H82" s="388"/>
      <c r="I82" s="388"/>
      <c r="J82" s="388"/>
      <c r="K82" s="388"/>
      <c r="L82" s="388"/>
      <c r="M82" s="388"/>
      <c r="N82" s="388"/>
      <c r="O82" s="388"/>
      <c r="P82" s="388"/>
      <c r="Q82" s="388"/>
      <c r="R82" s="388"/>
      <c r="S82" s="388"/>
      <c r="T82" s="388"/>
      <c r="U82" s="388"/>
      <c r="V82" s="388"/>
      <c r="W82" s="388"/>
      <c r="X82" s="388"/>
      <c r="Y82" s="388"/>
      <c r="Z82" s="388"/>
      <c r="AA82" s="388"/>
      <c r="AB82" s="388"/>
      <c r="AC82" s="388"/>
      <c r="AD82" s="388"/>
      <c r="AE82" s="388"/>
      <c r="AF82" s="388"/>
      <c r="AG82" s="388"/>
      <c r="AH82" s="388"/>
      <c r="AI82" s="388"/>
      <c r="AJ82" s="388"/>
      <c r="AK82" s="388"/>
      <c r="AL82" s="388"/>
      <c r="AM82" s="388"/>
      <c r="AN82" s="388"/>
      <c r="AO82" s="388"/>
      <c r="AP82" s="388"/>
      <c r="AQ82" s="388"/>
      <c r="AR82" s="388"/>
      <c r="AS82" s="388"/>
      <c r="AT82" s="388"/>
      <c r="AU82" s="388"/>
      <c r="AV82" s="388"/>
      <c r="AW82" s="388"/>
      <c r="AX82" s="388"/>
      <c r="AY82" s="388"/>
      <c r="AZ82" s="388"/>
      <c r="BA82" s="388"/>
      <c r="BB82" s="388"/>
      <c r="BC82" s="388"/>
      <c r="BD82" s="388"/>
      <c r="BE82" s="388"/>
      <c r="BF82" s="388"/>
      <c r="BG82" s="388"/>
      <c r="BH82" s="388"/>
      <c r="BI82" s="388"/>
      <c r="BJ82" s="388"/>
      <c r="BK82" s="388"/>
      <c r="BL82" s="388"/>
    </row>
    <row r="83" spans="1:64" ht="16" customHeight="1" x14ac:dyDescent="0.2">
      <c r="A83" s="388"/>
      <c r="B83" s="388"/>
      <c r="C83" s="388"/>
      <c r="D83" s="388"/>
      <c r="E83" s="388"/>
      <c r="F83" s="388"/>
      <c r="G83" s="388"/>
      <c r="H83" s="388"/>
      <c r="I83" s="388"/>
      <c r="J83" s="388"/>
      <c r="K83" s="388"/>
      <c r="L83" s="388"/>
      <c r="M83" s="388"/>
      <c r="N83" s="388"/>
      <c r="O83" s="388"/>
      <c r="P83" s="388"/>
      <c r="Q83" s="388"/>
      <c r="R83" s="388"/>
      <c r="S83" s="388"/>
      <c r="T83" s="388"/>
      <c r="U83" s="388"/>
      <c r="V83" s="388"/>
      <c r="W83" s="388"/>
      <c r="X83" s="388"/>
      <c r="Y83" s="388"/>
      <c r="Z83" s="388"/>
      <c r="AA83" s="388"/>
      <c r="AB83" s="388"/>
      <c r="AC83" s="388"/>
      <c r="AD83" s="388"/>
      <c r="AE83" s="388"/>
      <c r="AF83" s="388"/>
      <c r="AG83" s="388"/>
      <c r="AH83" s="388"/>
      <c r="AI83" s="388"/>
      <c r="AJ83" s="388"/>
      <c r="AK83" s="388"/>
      <c r="AL83" s="388"/>
      <c r="AM83" s="388"/>
      <c r="AN83" s="388"/>
      <c r="AO83" s="388"/>
      <c r="AP83" s="388"/>
      <c r="AQ83" s="388"/>
      <c r="AR83" s="388"/>
      <c r="AS83" s="388"/>
      <c r="AT83" s="388"/>
      <c r="AU83" s="388"/>
      <c r="AV83" s="388"/>
      <c r="AW83" s="388"/>
      <c r="AX83" s="388"/>
      <c r="AY83" s="388"/>
      <c r="AZ83" s="388"/>
      <c r="BA83" s="388"/>
      <c r="BB83" s="388"/>
      <c r="BC83" s="388"/>
      <c r="BD83" s="388"/>
      <c r="BE83" s="388"/>
      <c r="BF83" s="388"/>
      <c r="BG83" s="388"/>
      <c r="BH83" s="388"/>
      <c r="BI83" s="388"/>
      <c r="BJ83" s="388"/>
      <c r="BK83" s="388"/>
      <c r="BL83" s="388"/>
    </row>
    <row r="84" spans="1:64" ht="16" customHeight="1" x14ac:dyDescent="0.2">
      <c r="A84" s="388"/>
      <c r="B84" s="388"/>
      <c r="C84" s="388"/>
      <c r="D84" s="388"/>
      <c r="E84" s="388"/>
      <c r="F84" s="388"/>
      <c r="G84" s="388"/>
      <c r="H84" s="388"/>
      <c r="I84" s="388"/>
      <c r="J84" s="388"/>
      <c r="K84" s="388"/>
      <c r="L84" s="388"/>
      <c r="M84" s="388"/>
      <c r="N84" s="388"/>
      <c r="O84" s="388"/>
      <c r="P84" s="388"/>
      <c r="Q84" s="388"/>
      <c r="R84" s="388"/>
      <c r="S84" s="388"/>
      <c r="T84" s="388"/>
      <c r="U84" s="388"/>
      <c r="V84" s="388"/>
      <c r="W84" s="388"/>
      <c r="X84" s="388"/>
      <c r="Y84" s="388"/>
      <c r="Z84" s="388"/>
      <c r="AA84" s="388"/>
      <c r="AB84" s="388"/>
      <c r="AC84" s="388"/>
      <c r="AD84" s="388"/>
      <c r="AE84" s="388"/>
      <c r="AF84" s="388"/>
      <c r="AG84" s="388"/>
      <c r="AH84" s="388"/>
      <c r="AI84" s="388"/>
      <c r="AJ84" s="388"/>
      <c r="AK84" s="388"/>
      <c r="AL84" s="388"/>
      <c r="AM84" s="388"/>
      <c r="AN84" s="388"/>
      <c r="AO84" s="388"/>
      <c r="AP84" s="388"/>
      <c r="AQ84" s="388"/>
      <c r="AR84" s="388"/>
      <c r="AS84" s="388"/>
      <c r="AT84" s="388"/>
      <c r="AU84" s="388"/>
      <c r="AV84" s="388"/>
      <c r="AW84" s="388"/>
      <c r="AX84" s="388"/>
      <c r="AY84" s="388"/>
      <c r="AZ84" s="388"/>
      <c r="BA84" s="388"/>
      <c r="BB84" s="388"/>
      <c r="BC84" s="388"/>
      <c r="BD84" s="388"/>
      <c r="BE84" s="388"/>
      <c r="BF84" s="388"/>
      <c r="BG84" s="388"/>
      <c r="BH84" s="388"/>
      <c r="BI84" s="388"/>
      <c r="BJ84" s="388"/>
      <c r="BK84" s="388"/>
      <c r="BL84" s="388"/>
    </row>
    <row r="85" spans="1:64" ht="16" customHeight="1" x14ac:dyDescent="0.2">
      <c r="A85" s="388"/>
      <c r="B85" s="388"/>
      <c r="C85" s="388"/>
      <c r="D85" s="388"/>
      <c r="E85" s="388"/>
      <c r="F85" s="388"/>
      <c r="G85" s="388"/>
      <c r="H85" s="388"/>
      <c r="I85" s="388"/>
      <c r="J85" s="388"/>
      <c r="K85" s="388"/>
      <c r="L85" s="388"/>
      <c r="M85" s="388"/>
      <c r="N85" s="388"/>
      <c r="O85" s="388"/>
      <c r="P85" s="388"/>
      <c r="Q85" s="388"/>
      <c r="R85" s="388"/>
      <c r="S85" s="388"/>
      <c r="T85" s="388"/>
      <c r="U85" s="388"/>
      <c r="V85" s="388"/>
      <c r="W85" s="388"/>
      <c r="X85" s="388"/>
      <c r="Y85" s="388"/>
      <c r="Z85" s="388"/>
      <c r="AA85" s="388"/>
      <c r="AB85" s="388"/>
      <c r="AC85" s="388"/>
      <c r="AD85" s="388"/>
      <c r="AE85" s="388"/>
      <c r="AF85" s="388"/>
      <c r="AG85" s="388"/>
      <c r="AH85" s="388"/>
      <c r="AI85" s="388"/>
      <c r="AJ85" s="388"/>
      <c r="AK85" s="388"/>
      <c r="AL85" s="388"/>
      <c r="AM85" s="388"/>
      <c r="AN85" s="388"/>
      <c r="AO85" s="388"/>
      <c r="AP85" s="388"/>
      <c r="AQ85" s="388"/>
      <c r="AR85" s="388"/>
      <c r="AS85" s="388"/>
      <c r="AT85" s="388"/>
      <c r="AU85" s="388"/>
      <c r="AV85" s="388"/>
      <c r="AW85" s="388"/>
      <c r="AX85" s="388"/>
      <c r="AY85" s="388"/>
      <c r="AZ85" s="388"/>
      <c r="BA85" s="388"/>
      <c r="BB85" s="388"/>
      <c r="BC85" s="388"/>
      <c r="BD85" s="388"/>
      <c r="BE85" s="388"/>
      <c r="BF85" s="388"/>
      <c r="BG85" s="388"/>
      <c r="BH85" s="388"/>
      <c r="BI85" s="388"/>
      <c r="BJ85" s="388"/>
      <c r="BK85" s="388"/>
      <c r="BL85" s="388"/>
    </row>
    <row r="86" spans="1:64" ht="16" customHeight="1" x14ac:dyDescent="0.2">
      <c r="A86" s="388"/>
      <c r="B86" s="388"/>
      <c r="C86" s="388"/>
      <c r="D86" s="388"/>
      <c r="E86" s="388"/>
      <c r="F86" s="388"/>
      <c r="G86" s="388"/>
      <c r="H86" s="388"/>
      <c r="I86" s="388"/>
      <c r="J86" s="388"/>
      <c r="K86" s="388"/>
      <c r="L86" s="388"/>
      <c r="M86" s="388"/>
      <c r="N86" s="388"/>
      <c r="O86" s="388"/>
      <c r="P86" s="388"/>
      <c r="Q86" s="388"/>
      <c r="R86" s="388"/>
      <c r="S86" s="388"/>
      <c r="T86" s="388"/>
      <c r="U86" s="388"/>
      <c r="V86" s="388"/>
      <c r="W86" s="388"/>
      <c r="X86" s="388"/>
      <c r="Y86" s="388"/>
      <c r="Z86" s="388"/>
      <c r="AA86" s="388"/>
      <c r="AB86" s="388"/>
      <c r="AC86" s="388"/>
      <c r="AD86" s="388"/>
      <c r="AE86" s="388"/>
      <c r="AF86" s="388"/>
      <c r="AG86" s="388"/>
      <c r="AH86" s="388"/>
      <c r="AI86" s="388"/>
      <c r="AJ86" s="388"/>
      <c r="AK86" s="388"/>
      <c r="AL86" s="388"/>
      <c r="AM86" s="388"/>
      <c r="AN86" s="388"/>
      <c r="AO86" s="388"/>
      <c r="AP86" s="388"/>
      <c r="AQ86" s="388"/>
      <c r="AR86" s="388"/>
      <c r="AS86" s="388"/>
      <c r="AT86" s="388"/>
      <c r="AU86" s="388"/>
      <c r="AV86" s="388"/>
      <c r="AW86" s="388"/>
      <c r="AX86" s="388"/>
      <c r="AY86" s="388"/>
      <c r="AZ86" s="388"/>
      <c r="BA86" s="388"/>
      <c r="BB86" s="388"/>
      <c r="BC86" s="388"/>
      <c r="BD86" s="388"/>
      <c r="BE86" s="388"/>
      <c r="BF86" s="388"/>
      <c r="BG86" s="388"/>
      <c r="BH86" s="388"/>
      <c r="BI86" s="388"/>
      <c r="BJ86" s="388"/>
      <c r="BK86" s="388"/>
      <c r="BL86" s="388"/>
    </row>
    <row r="87" spans="1:64" ht="16" customHeight="1" x14ac:dyDescent="0.2">
      <c r="A87" s="388"/>
      <c r="B87" s="388"/>
      <c r="C87" s="388"/>
      <c r="D87" s="388"/>
      <c r="E87" s="388"/>
      <c r="F87" s="388"/>
      <c r="G87" s="388"/>
      <c r="H87" s="388"/>
      <c r="I87" s="388"/>
      <c r="J87" s="388"/>
      <c r="K87" s="388"/>
      <c r="L87" s="388"/>
      <c r="M87" s="388"/>
      <c r="N87" s="388"/>
      <c r="O87" s="388"/>
      <c r="P87" s="388"/>
      <c r="Q87" s="388"/>
      <c r="R87" s="388"/>
      <c r="S87" s="388"/>
      <c r="T87" s="388"/>
      <c r="U87" s="388"/>
      <c r="V87" s="388"/>
      <c r="W87" s="388"/>
      <c r="X87" s="388"/>
      <c r="Y87" s="388"/>
      <c r="Z87" s="388"/>
      <c r="AA87" s="388"/>
      <c r="AB87" s="388"/>
      <c r="AC87" s="388"/>
      <c r="AD87" s="388"/>
      <c r="AE87" s="388"/>
      <c r="AF87" s="388"/>
      <c r="AG87" s="388"/>
      <c r="AH87" s="388"/>
      <c r="AI87" s="388"/>
      <c r="AJ87" s="388"/>
      <c r="AK87" s="388"/>
      <c r="AL87" s="388"/>
      <c r="AM87" s="388"/>
      <c r="AN87" s="388"/>
      <c r="AO87" s="388"/>
      <c r="AP87" s="388"/>
      <c r="AQ87" s="388"/>
      <c r="AR87" s="388"/>
      <c r="AS87" s="388"/>
      <c r="AT87" s="388"/>
      <c r="AU87" s="388"/>
      <c r="AV87" s="388"/>
      <c r="AW87" s="388"/>
      <c r="AX87" s="388"/>
      <c r="AY87" s="388"/>
      <c r="AZ87" s="388"/>
      <c r="BA87" s="388"/>
      <c r="BB87" s="388"/>
      <c r="BC87" s="388"/>
      <c r="BD87" s="388"/>
      <c r="BE87" s="388"/>
      <c r="BF87" s="388"/>
      <c r="BG87" s="388"/>
      <c r="BH87" s="388"/>
      <c r="BI87" s="388"/>
      <c r="BJ87" s="388"/>
      <c r="BK87" s="388"/>
      <c r="BL87" s="388"/>
    </row>
    <row r="88" spans="1:64" ht="16" customHeight="1" x14ac:dyDescent="0.2">
      <c r="A88" s="388"/>
      <c r="B88" s="388"/>
      <c r="C88" s="388"/>
      <c r="D88" s="388"/>
      <c r="E88" s="388"/>
      <c r="F88" s="388"/>
      <c r="G88" s="388"/>
      <c r="H88" s="388"/>
      <c r="I88" s="388"/>
      <c r="J88" s="388"/>
      <c r="K88" s="388"/>
      <c r="L88" s="388"/>
      <c r="M88" s="388"/>
      <c r="N88" s="388"/>
      <c r="O88" s="388"/>
      <c r="P88" s="388"/>
      <c r="Q88" s="388"/>
      <c r="R88" s="388"/>
      <c r="S88" s="388"/>
      <c r="T88" s="388"/>
      <c r="U88" s="388"/>
      <c r="V88" s="388"/>
      <c r="W88" s="388"/>
      <c r="X88" s="388"/>
      <c r="Y88" s="388"/>
      <c r="Z88" s="388"/>
      <c r="AA88" s="388"/>
      <c r="AB88" s="388"/>
      <c r="AC88" s="388"/>
      <c r="AD88" s="388"/>
      <c r="AE88" s="388"/>
      <c r="AF88" s="388"/>
      <c r="AG88" s="388"/>
      <c r="AH88" s="388"/>
      <c r="AI88" s="388"/>
      <c r="AJ88" s="388"/>
      <c r="AK88" s="388"/>
      <c r="AL88" s="388"/>
      <c r="AM88" s="388"/>
      <c r="AN88" s="388"/>
      <c r="AO88" s="388"/>
      <c r="AP88" s="388"/>
      <c r="AQ88" s="388"/>
      <c r="AR88" s="388"/>
      <c r="AS88" s="388"/>
      <c r="AT88" s="388"/>
      <c r="AU88" s="388"/>
      <c r="AV88" s="388"/>
      <c r="AW88" s="388"/>
      <c r="AX88" s="388"/>
      <c r="AY88" s="388"/>
      <c r="AZ88" s="388"/>
      <c r="BA88" s="388"/>
      <c r="BB88" s="388"/>
      <c r="BC88" s="388"/>
      <c r="BD88" s="388"/>
      <c r="BE88" s="388"/>
      <c r="BF88" s="388"/>
      <c r="BG88" s="388"/>
      <c r="BH88" s="388"/>
      <c r="BI88" s="388"/>
      <c r="BJ88" s="388"/>
      <c r="BK88" s="388"/>
      <c r="BL88" s="388"/>
    </row>
    <row r="89" spans="1:64" ht="16" customHeight="1" x14ac:dyDescent="0.2">
      <c r="A89" s="388"/>
      <c r="B89" s="388"/>
      <c r="C89" s="388"/>
      <c r="D89" s="388"/>
      <c r="E89" s="388"/>
      <c r="F89" s="388"/>
      <c r="G89" s="388"/>
      <c r="H89" s="388"/>
      <c r="I89" s="388"/>
      <c r="J89" s="388"/>
      <c r="K89" s="388"/>
      <c r="L89" s="388"/>
      <c r="M89" s="388"/>
      <c r="N89" s="388"/>
      <c r="O89" s="388"/>
      <c r="P89" s="388"/>
      <c r="Q89" s="388"/>
      <c r="R89" s="388"/>
      <c r="S89" s="388"/>
      <c r="T89" s="388"/>
      <c r="U89" s="388"/>
      <c r="V89" s="388"/>
      <c r="W89" s="388"/>
      <c r="X89" s="388"/>
      <c r="Y89" s="388"/>
      <c r="Z89" s="388"/>
      <c r="AA89" s="388"/>
      <c r="AB89" s="388"/>
      <c r="AC89" s="388"/>
      <c r="AD89" s="388"/>
      <c r="AE89" s="388"/>
      <c r="AF89" s="388"/>
      <c r="AG89" s="388"/>
      <c r="AH89" s="388"/>
      <c r="AI89" s="388"/>
      <c r="AJ89" s="388"/>
      <c r="AK89" s="388"/>
      <c r="AL89" s="388"/>
      <c r="AM89" s="388"/>
      <c r="AN89" s="388"/>
      <c r="AO89" s="388"/>
      <c r="AP89" s="388"/>
      <c r="AQ89" s="388"/>
      <c r="AR89" s="388"/>
      <c r="AS89" s="388"/>
      <c r="AT89" s="388"/>
      <c r="AU89" s="388"/>
      <c r="AV89" s="388"/>
      <c r="AW89" s="388"/>
      <c r="AX89" s="388"/>
      <c r="AY89" s="388"/>
      <c r="AZ89" s="388"/>
      <c r="BA89" s="388"/>
      <c r="BB89" s="388"/>
      <c r="BC89" s="388"/>
      <c r="BD89" s="388"/>
      <c r="BE89" s="388"/>
      <c r="BF89" s="388"/>
      <c r="BG89" s="388"/>
      <c r="BH89" s="388"/>
      <c r="BI89" s="388"/>
      <c r="BJ89" s="388"/>
      <c r="BK89" s="388"/>
      <c r="BL89" s="388"/>
    </row>
    <row r="90" spans="1:64" ht="16" customHeight="1" x14ac:dyDescent="0.2">
      <c r="A90" s="388"/>
      <c r="B90" s="388"/>
      <c r="C90" s="388"/>
      <c r="D90" s="388"/>
      <c r="E90" s="388"/>
      <c r="F90" s="388"/>
      <c r="G90" s="388"/>
      <c r="H90" s="388"/>
      <c r="I90" s="388"/>
      <c r="J90" s="388"/>
      <c r="K90" s="388"/>
      <c r="L90" s="388"/>
      <c r="M90" s="388"/>
      <c r="N90" s="388"/>
      <c r="O90" s="388"/>
      <c r="P90" s="388"/>
      <c r="Q90" s="388"/>
      <c r="R90" s="388"/>
      <c r="S90" s="388"/>
      <c r="T90" s="388"/>
      <c r="U90" s="388"/>
      <c r="V90" s="388"/>
      <c r="W90" s="388"/>
      <c r="X90" s="388"/>
      <c r="Y90" s="388"/>
      <c r="Z90" s="388"/>
      <c r="AA90" s="388"/>
      <c r="AB90" s="388"/>
      <c r="AC90" s="388"/>
      <c r="AD90" s="388"/>
      <c r="AE90" s="388"/>
      <c r="AF90" s="388"/>
      <c r="AG90" s="388"/>
      <c r="AH90" s="388"/>
      <c r="AI90" s="388"/>
      <c r="AJ90" s="388"/>
      <c r="AK90" s="388"/>
      <c r="AL90" s="388"/>
      <c r="AM90" s="388"/>
      <c r="AN90" s="388"/>
      <c r="AO90" s="388"/>
      <c r="AP90" s="388"/>
      <c r="AQ90" s="388"/>
      <c r="AR90" s="388"/>
      <c r="AS90" s="388"/>
      <c r="AT90" s="388"/>
      <c r="AU90" s="388"/>
      <c r="AV90" s="388"/>
      <c r="AW90" s="388"/>
      <c r="AX90" s="388"/>
      <c r="AY90" s="388"/>
      <c r="AZ90" s="388"/>
      <c r="BA90" s="388"/>
      <c r="BB90" s="388"/>
      <c r="BC90" s="388"/>
      <c r="BD90" s="388"/>
      <c r="BE90" s="388"/>
      <c r="BF90" s="388"/>
      <c r="BG90" s="388"/>
      <c r="BH90" s="388"/>
      <c r="BI90" s="388"/>
      <c r="BJ90" s="388"/>
      <c r="BK90" s="388"/>
      <c r="BL90" s="388"/>
    </row>
    <row r="91" spans="1:64" ht="16" customHeight="1" x14ac:dyDescent="0.2">
      <c r="A91" s="388"/>
      <c r="B91" s="388"/>
      <c r="C91" s="388"/>
      <c r="D91" s="388"/>
      <c r="E91" s="388"/>
      <c r="F91" s="388"/>
      <c r="G91" s="388"/>
      <c r="H91" s="388"/>
      <c r="I91" s="388"/>
      <c r="J91" s="388"/>
      <c r="K91" s="388"/>
      <c r="L91" s="388"/>
      <c r="M91" s="388"/>
      <c r="N91" s="388"/>
      <c r="O91" s="388"/>
      <c r="P91" s="388"/>
      <c r="Q91" s="388"/>
      <c r="R91" s="388"/>
      <c r="S91" s="388"/>
      <c r="T91" s="388"/>
      <c r="U91" s="388"/>
      <c r="V91" s="388"/>
      <c r="W91" s="388"/>
      <c r="X91" s="388"/>
      <c r="Y91" s="388"/>
      <c r="Z91" s="388"/>
      <c r="AA91" s="388"/>
      <c r="AB91" s="388"/>
      <c r="AC91" s="388"/>
      <c r="AD91" s="388"/>
      <c r="AE91" s="388"/>
      <c r="AF91" s="388"/>
      <c r="AG91" s="388"/>
      <c r="AH91" s="388"/>
      <c r="AI91" s="388"/>
      <c r="AJ91" s="388"/>
      <c r="AK91" s="388"/>
      <c r="AL91" s="388"/>
      <c r="AM91" s="388"/>
      <c r="AN91" s="388"/>
      <c r="AO91" s="388"/>
      <c r="AP91" s="388"/>
      <c r="AQ91" s="388"/>
      <c r="AR91" s="388"/>
      <c r="AS91" s="388"/>
      <c r="AT91" s="388"/>
      <c r="AU91" s="388"/>
      <c r="AV91" s="388"/>
      <c r="AW91" s="388"/>
      <c r="AX91" s="388"/>
      <c r="AY91" s="388"/>
      <c r="AZ91" s="388"/>
      <c r="BA91" s="388"/>
      <c r="BB91" s="388"/>
      <c r="BC91" s="388"/>
      <c r="BD91" s="388"/>
      <c r="BE91" s="388"/>
      <c r="BF91" s="388"/>
      <c r="BG91" s="388"/>
      <c r="BH91" s="388"/>
      <c r="BI91" s="388"/>
      <c r="BJ91" s="388"/>
      <c r="BK91" s="388"/>
      <c r="BL91" s="388"/>
    </row>
    <row r="92" spans="1:64" ht="16" customHeight="1" x14ac:dyDescent="0.2">
      <c r="A92" s="388"/>
      <c r="B92" s="388"/>
      <c r="C92" s="388"/>
      <c r="D92" s="388"/>
      <c r="E92" s="388"/>
      <c r="F92" s="388"/>
      <c r="G92" s="388"/>
      <c r="H92" s="388"/>
      <c r="I92" s="388"/>
      <c r="J92" s="388"/>
      <c r="K92" s="388"/>
      <c r="L92" s="388"/>
      <c r="M92" s="388"/>
      <c r="N92" s="388"/>
      <c r="O92" s="388"/>
      <c r="P92" s="388"/>
      <c r="Q92" s="388"/>
      <c r="R92" s="388"/>
      <c r="S92" s="388"/>
      <c r="T92" s="388"/>
      <c r="U92" s="388"/>
      <c r="V92" s="388"/>
      <c r="W92" s="388"/>
      <c r="X92" s="388"/>
      <c r="Y92" s="388"/>
      <c r="Z92" s="388"/>
      <c r="AA92" s="388"/>
      <c r="AB92" s="388"/>
      <c r="AC92" s="388"/>
      <c r="AD92" s="388"/>
      <c r="AE92" s="388"/>
      <c r="AF92" s="388"/>
      <c r="AG92" s="388"/>
      <c r="AH92" s="388"/>
      <c r="AI92" s="388"/>
      <c r="AJ92" s="388"/>
      <c r="AK92" s="388"/>
      <c r="AL92" s="388"/>
      <c r="AM92" s="388"/>
      <c r="AN92" s="388"/>
      <c r="AO92" s="388"/>
      <c r="AP92" s="388"/>
      <c r="AQ92" s="388"/>
      <c r="AR92" s="388"/>
      <c r="AS92" s="388"/>
      <c r="AT92" s="388"/>
      <c r="AU92" s="388"/>
      <c r="AV92" s="388"/>
      <c r="AW92" s="388"/>
      <c r="AX92" s="388"/>
      <c r="AY92" s="388"/>
      <c r="AZ92" s="388"/>
      <c r="BA92" s="388"/>
      <c r="BB92" s="388"/>
      <c r="BC92" s="388"/>
      <c r="BD92" s="388"/>
      <c r="BE92" s="388"/>
      <c r="BF92" s="388"/>
      <c r="BG92" s="388"/>
      <c r="BH92" s="388"/>
      <c r="BI92" s="388"/>
      <c r="BJ92" s="388"/>
      <c r="BK92" s="388"/>
      <c r="BL92" s="388"/>
    </row>
    <row r="93" spans="1:64" ht="16" customHeight="1" x14ac:dyDescent="0.2">
      <c r="A93" s="388"/>
      <c r="B93" s="388"/>
      <c r="C93" s="388"/>
      <c r="D93" s="388"/>
      <c r="E93" s="388"/>
      <c r="F93" s="388"/>
      <c r="G93" s="388"/>
      <c r="H93" s="388"/>
      <c r="I93" s="388"/>
      <c r="J93" s="388"/>
      <c r="K93" s="388"/>
      <c r="L93" s="388"/>
      <c r="M93" s="388"/>
      <c r="N93" s="388"/>
      <c r="O93" s="388"/>
      <c r="P93" s="388"/>
      <c r="Q93" s="388"/>
      <c r="R93" s="388"/>
      <c r="S93" s="388"/>
      <c r="T93" s="388"/>
      <c r="U93" s="388"/>
      <c r="V93" s="388"/>
      <c r="W93" s="388"/>
      <c r="X93" s="388"/>
      <c r="Y93" s="388"/>
      <c r="Z93" s="388"/>
      <c r="AA93" s="388"/>
      <c r="AB93" s="388"/>
      <c r="AC93" s="388"/>
      <c r="AD93" s="388"/>
      <c r="AE93" s="388"/>
      <c r="AF93" s="388"/>
      <c r="AG93" s="388"/>
      <c r="AH93" s="388"/>
      <c r="AI93" s="388"/>
      <c r="AJ93" s="388"/>
      <c r="AK93" s="388"/>
      <c r="AL93" s="388"/>
      <c r="AM93" s="388"/>
      <c r="AN93" s="388"/>
      <c r="AO93" s="388"/>
      <c r="AP93" s="388"/>
      <c r="AQ93" s="388"/>
      <c r="AR93" s="388"/>
      <c r="AS93" s="388"/>
      <c r="AT93" s="388"/>
      <c r="AU93" s="388"/>
      <c r="AV93" s="388"/>
      <c r="AW93" s="388"/>
      <c r="AX93" s="388"/>
      <c r="AY93" s="388"/>
      <c r="AZ93" s="388"/>
      <c r="BA93" s="388"/>
      <c r="BB93" s="388"/>
      <c r="BC93" s="388"/>
      <c r="BD93" s="388"/>
      <c r="BE93" s="388"/>
      <c r="BF93" s="388"/>
      <c r="BG93" s="388"/>
      <c r="BH93" s="388"/>
      <c r="BI93" s="388"/>
      <c r="BJ93" s="388"/>
      <c r="BK93" s="388"/>
      <c r="BL93" s="388"/>
    </row>
    <row r="94" spans="1:64" ht="16" customHeight="1" x14ac:dyDescent="0.2">
      <c r="A94" s="388"/>
      <c r="B94" s="388"/>
      <c r="C94" s="388"/>
      <c r="D94" s="388"/>
      <c r="E94" s="388"/>
      <c r="F94" s="388"/>
      <c r="G94" s="388"/>
      <c r="H94" s="388"/>
      <c r="I94" s="388"/>
      <c r="J94" s="388"/>
      <c r="K94" s="388"/>
      <c r="L94" s="388"/>
      <c r="M94" s="388"/>
      <c r="N94" s="388"/>
      <c r="O94" s="388"/>
      <c r="P94" s="388"/>
      <c r="Q94" s="388"/>
      <c r="R94" s="388"/>
      <c r="S94" s="388"/>
      <c r="T94" s="388"/>
      <c r="U94" s="388"/>
      <c r="V94" s="388"/>
      <c r="W94" s="388"/>
      <c r="X94" s="388"/>
      <c r="Y94" s="388"/>
      <c r="Z94" s="388"/>
      <c r="AA94" s="388"/>
      <c r="AB94" s="388"/>
      <c r="AC94" s="388"/>
      <c r="AD94" s="388"/>
      <c r="AE94" s="388"/>
      <c r="AF94" s="388"/>
      <c r="AG94" s="388"/>
      <c r="AH94" s="388"/>
      <c r="AI94" s="388"/>
      <c r="AJ94" s="388"/>
      <c r="AK94" s="388"/>
      <c r="AL94" s="388"/>
      <c r="AM94" s="388"/>
      <c r="AN94" s="388"/>
      <c r="AO94" s="388"/>
      <c r="AP94" s="388"/>
      <c r="AQ94" s="388"/>
      <c r="AR94" s="388"/>
      <c r="AS94" s="388"/>
      <c r="AT94" s="388"/>
      <c r="AU94" s="388"/>
      <c r="AV94" s="388"/>
      <c r="AW94" s="388"/>
      <c r="AX94" s="388"/>
      <c r="AY94" s="388"/>
      <c r="AZ94" s="388"/>
      <c r="BA94" s="388"/>
      <c r="BB94" s="388"/>
      <c r="BC94" s="388"/>
      <c r="BD94" s="388"/>
      <c r="BE94" s="388"/>
      <c r="BF94" s="388"/>
      <c r="BG94" s="388"/>
      <c r="BH94" s="388"/>
      <c r="BI94" s="388"/>
      <c r="BJ94" s="388"/>
      <c r="BK94" s="388"/>
      <c r="BL94" s="388"/>
    </row>
    <row r="95" spans="1:64" ht="16" customHeight="1" x14ac:dyDescent="0.2">
      <c r="A95" s="388"/>
      <c r="B95" s="388"/>
      <c r="C95" s="388"/>
      <c r="D95" s="388"/>
      <c r="E95" s="388"/>
      <c r="F95" s="388"/>
      <c r="G95" s="388"/>
      <c r="H95" s="388"/>
      <c r="I95" s="388"/>
      <c r="J95" s="388"/>
      <c r="K95" s="388"/>
      <c r="L95" s="388"/>
      <c r="M95" s="388"/>
      <c r="N95" s="388"/>
      <c r="O95" s="388"/>
      <c r="P95" s="388"/>
      <c r="Q95" s="388"/>
      <c r="R95" s="388"/>
      <c r="S95" s="388"/>
      <c r="T95" s="388"/>
      <c r="U95" s="388"/>
      <c r="V95" s="388"/>
      <c r="W95" s="388"/>
      <c r="X95" s="388"/>
      <c r="Y95" s="388"/>
      <c r="Z95" s="388"/>
      <c r="AA95" s="388"/>
      <c r="AB95" s="388"/>
      <c r="AC95" s="388"/>
      <c r="AD95" s="388"/>
      <c r="AE95" s="388"/>
      <c r="AF95" s="388"/>
      <c r="AG95" s="388"/>
      <c r="AH95" s="388"/>
      <c r="AI95" s="388"/>
      <c r="AJ95" s="388"/>
      <c r="AK95" s="388"/>
      <c r="AL95" s="388"/>
      <c r="AM95" s="388"/>
      <c r="AN95" s="388"/>
      <c r="AO95" s="388"/>
      <c r="AP95" s="388"/>
      <c r="AQ95" s="388"/>
      <c r="AR95" s="388"/>
      <c r="AS95" s="388"/>
      <c r="AT95" s="388"/>
      <c r="AU95" s="388"/>
      <c r="AV95" s="388"/>
      <c r="AW95" s="388"/>
      <c r="AX95" s="388"/>
      <c r="AY95" s="388"/>
      <c r="AZ95" s="388"/>
      <c r="BA95" s="388"/>
      <c r="BB95" s="388"/>
      <c r="BC95" s="388"/>
      <c r="BD95" s="388"/>
      <c r="BE95" s="388"/>
      <c r="BF95" s="388"/>
      <c r="BG95" s="388"/>
      <c r="BH95" s="388"/>
      <c r="BI95" s="388"/>
      <c r="BJ95" s="388"/>
      <c r="BK95" s="388"/>
      <c r="BL95" s="388"/>
    </row>
    <row r="96" spans="1:64" ht="16" customHeight="1" x14ac:dyDescent="0.2">
      <c r="A96" s="388"/>
      <c r="B96" s="388"/>
      <c r="C96" s="388"/>
      <c r="D96" s="388"/>
      <c r="E96" s="388"/>
      <c r="F96" s="388"/>
      <c r="G96" s="388"/>
      <c r="H96" s="388"/>
      <c r="I96" s="388"/>
      <c r="J96" s="388"/>
      <c r="K96" s="388"/>
      <c r="L96" s="388"/>
      <c r="M96" s="388"/>
      <c r="N96" s="388"/>
      <c r="O96" s="388"/>
      <c r="P96" s="388"/>
      <c r="Q96" s="388"/>
      <c r="R96" s="388"/>
      <c r="S96" s="388"/>
      <c r="T96" s="388"/>
      <c r="U96" s="388"/>
      <c r="V96" s="388"/>
      <c r="W96" s="388"/>
      <c r="X96" s="388"/>
      <c r="Y96" s="388"/>
      <c r="Z96" s="388"/>
      <c r="AA96" s="388"/>
      <c r="AB96" s="388"/>
      <c r="AC96" s="388"/>
      <c r="AD96" s="388"/>
      <c r="AE96" s="388"/>
      <c r="AF96" s="388"/>
      <c r="AG96" s="388"/>
      <c r="AH96" s="388"/>
      <c r="AI96" s="388"/>
      <c r="AJ96" s="388"/>
      <c r="AK96" s="388"/>
      <c r="AL96" s="388"/>
      <c r="AM96" s="388"/>
      <c r="AN96" s="388"/>
      <c r="AO96" s="388"/>
      <c r="AP96" s="388"/>
      <c r="AQ96" s="388"/>
      <c r="AR96" s="388"/>
      <c r="AS96" s="388"/>
      <c r="AT96" s="388"/>
      <c r="AU96" s="388"/>
      <c r="AV96" s="388"/>
      <c r="AW96" s="388"/>
      <c r="AX96" s="388"/>
      <c r="AY96" s="388"/>
      <c r="AZ96" s="388"/>
      <c r="BA96" s="388"/>
      <c r="BB96" s="388"/>
      <c r="BC96" s="388"/>
      <c r="BD96" s="388"/>
      <c r="BE96" s="388"/>
      <c r="BF96" s="388"/>
      <c r="BG96" s="388"/>
      <c r="BH96" s="388"/>
      <c r="BI96" s="388"/>
      <c r="BJ96" s="388"/>
      <c r="BK96" s="388"/>
      <c r="BL96" s="388"/>
    </row>
    <row r="97" spans="1:64" ht="16" customHeight="1" x14ac:dyDescent="0.2">
      <c r="A97" s="388"/>
      <c r="B97" s="388"/>
      <c r="C97" s="388"/>
      <c r="D97" s="388"/>
      <c r="E97" s="388"/>
      <c r="F97" s="388"/>
      <c r="G97" s="388"/>
      <c r="H97" s="388"/>
      <c r="I97" s="388"/>
      <c r="J97" s="388"/>
      <c r="K97" s="388"/>
      <c r="L97" s="388"/>
      <c r="M97" s="388"/>
      <c r="N97" s="388"/>
      <c r="O97" s="388"/>
      <c r="P97" s="388"/>
      <c r="Q97" s="388"/>
      <c r="R97" s="388"/>
      <c r="S97" s="388"/>
      <c r="T97" s="388"/>
      <c r="U97" s="388"/>
      <c r="V97" s="388"/>
      <c r="W97" s="388"/>
      <c r="X97" s="388"/>
      <c r="Y97" s="388"/>
      <c r="Z97" s="388"/>
      <c r="AA97" s="388"/>
      <c r="AB97" s="388"/>
      <c r="AC97" s="388"/>
      <c r="AD97" s="388"/>
      <c r="AE97" s="388"/>
      <c r="AF97" s="388"/>
      <c r="AG97" s="388"/>
      <c r="AH97" s="388"/>
      <c r="AI97" s="388"/>
      <c r="AJ97" s="388"/>
      <c r="AK97" s="388"/>
      <c r="AL97" s="388"/>
      <c r="AM97" s="388"/>
      <c r="AN97" s="388"/>
      <c r="AO97" s="388"/>
      <c r="AP97" s="388"/>
      <c r="AQ97" s="388"/>
      <c r="AR97" s="388"/>
      <c r="AS97" s="388"/>
      <c r="AT97" s="388"/>
      <c r="AU97" s="388"/>
      <c r="AV97" s="388"/>
      <c r="AW97" s="388"/>
      <c r="AX97" s="388"/>
      <c r="AY97" s="388"/>
      <c r="AZ97" s="388"/>
      <c r="BA97" s="388"/>
      <c r="BB97" s="388"/>
      <c r="BC97" s="388"/>
      <c r="BD97" s="388"/>
      <c r="BE97" s="388"/>
      <c r="BF97" s="388"/>
      <c r="BG97" s="388"/>
      <c r="BH97" s="388"/>
      <c r="BI97" s="388"/>
      <c r="BJ97" s="388"/>
      <c r="BK97" s="388"/>
      <c r="BL97" s="388"/>
    </row>
    <row r="98" spans="1:64" ht="16" customHeight="1" x14ac:dyDescent="0.2">
      <c r="A98" s="388"/>
      <c r="B98" s="388"/>
      <c r="C98" s="388"/>
      <c r="D98" s="388"/>
      <c r="E98" s="388"/>
      <c r="F98" s="388"/>
      <c r="G98" s="388"/>
      <c r="H98" s="388"/>
      <c r="I98" s="388"/>
      <c r="J98" s="388"/>
      <c r="K98" s="388"/>
      <c r="L98" s="388"/>
      <c r="M98" s="388"/>
      <c r="N98" s="388"/>
      <c r="O98" s="388"/>
      <c r="P98" s="388"/>
      <c r="Q98" s="388"/>
      <c r="R98" s="388"/>
      <c r="S98" s="388"/>
      <c r="T98" s="388"/>
      <c r="U98" s="388"/>
      <c r="V98" s="388"/>
      <c r="W98" s="388"/>
      <c r="X98" s="388"/>
      <c r="Y98" s="388"/>
      <c r="Z98" s="388"/>
      <c r="AA98" s="388"/>
      <c r="AB98" s="388"/>
      <c r="AC98" s="388"/>
      <c r="AD98" s="388"/>
      <c r="AE98" s="388"/>
      <c r="AF98" s="388"/>
      <c r="AG98" s="388"/>
      <c r="AH98" s="388"/>
      <c r="AI98" s="388"/>
      <c r="AJ98" s="388"/>
      <c r="AK98" s="388"/>
      <c r="AL98" s="388"/>
      <c r="AM98" s="388"/>
      <c r="AN98" s="388"/>
      <c r="AO98" s="388"/>
      <c r="AP98" s="388"/>
      <c r="AQ98" s="388"/>
      <c r="AR98" s="388"/>
      <c r="AS98" s="388"/>
      <c r="AT98" s="388"/>
      <c r="AU98" s="388"/>
      <c r="AV98" s="388"/>
      <c r="AW98" s="388"/>
      <c r="AX98" s="388"/>
      <c r="AY98" s="388"/>
      <c r="AZ98" s="388"/>
      <c r="BA98" s="388"/>
      <c r="BB98" s="388"/>
      <c r="BC98" s="388"/>
      <c r="BD98" s="388"/>
      <c r="BE98" s="388"/>
      <c r="BF98" s="388"/>
      <c r="BG98" s="388"/>
      <c r="BH98" s="388"/>
      <c r="BI98" s="388"/>
      <c r="BJ98" s="388"/>
      <c r="BK98" s="388"/>
      <c r="BL98" s="388"/>
    </row>
    <row r="99" spans="1:64" ht="16" customHeight="1" x14ac:dyDescent="0.2">
      <c r="A99" s="388"/>
      <c r="B99" s="388"/>
      <c r="C99" s="388"/>
      <c r="D99" s="388"/>
      <c r="E99" s="388"/>
      <c r="F99" s="388"/>
      <c r="G99" s="388"/>
      <c r="H99" s="388"/>
      <c r="I99" s="388"/>
      <c r="J99" s="388"/>
      <c r="K99" s="388"/>
      <c r="L99" s="388"/>
      <c r="M99" s="388"/>
      <c r="N99" s="388"/>
      <c r="O99" s="388"/>
      <c r="P99" s="388"/>
      <c r="Q99" s="388"/>
      <c r="R99" s="388"/>
      <c r="S99" s="388"/>
      <c r="T99" s="388"/>
      <c r="U99" s="388"/>
      <c r="V99" s="388"/>
      <c r="W99" s="388"/>
      <c r="X99" s="388"/>
      <c r="Y99" s="388"/>
      <c r="Z99" s="388"/>
      <c r="AA99" s="388"/>
      <c r="AB99" s="388"/>
      <c r="AC99" s="388"/>
      <c r="AD99" s="388"/>
      <c r="AE99" s="388"/>
      <c r="AF99" s="388"/>
      <c r="AG99" s="388"/>
      <c r="AH99" s="388"/>
      <c r="AI99" s="388"/>
      <c r="AJ99" s="388"/>
      <c r="AK99" s="388"/>
      <c r="AL99" s="388"/>
      <c r="AM99" s="388"/>
      <c r="AN99" s="388"/>
      <c r="AO99" s="388"/>
      <c r="AP99" s="388"/>
      <c r="AQ99" s="388"/>
      <c r="AR99" s="388"/>
      <c r="AS99" s="388"/>
      <c r="AT99" s="388"/>
      <c r="AU99" s="388"/>
      <c r="AV99" s="388"/>
      <c r="AW99" s="388"/>
      <c r="AX99" s="388"/>
      <c r="AY99" s="388"/>
      <c r="AZ99" s="388"/>
      <c r="BA99" s="388"/>
      <c r="BB99" s="388"/>
      <c r="BC99" s="388"/>
      <c r="BD99" s="388"/>
      <c r="BE99" s="388"/>
      <c r="BF99" s="388"/>
      <c r="BG99" s="388"/>
      <c r="BH99" s="388"/>
      <c r="BI99" s="388"/>
      <c r="BJ99" s="388"/>
      <c r="BK99" s="388"/>
      <c r="BL99" s="388"/>
    </row>
    <row r="100" spans="1:64" ht="16" customHeight="1" x14ac:dyDescent="0.2">
      <c r="A100" s="388"/>
      <c r="B100" s="388"/>
      <c r="C100" s="388"/>
      <c r="D100" s="388"/>
      <c r="E100" s="388"/>
      <c r="F100" s="388"/>
      <c r="G100" s="388"/>
      <c r="H100" s="388"/>
      <c r="I100" s="388"/>
      <c r="J100" s="388"/>
      <c r="K100" s="388"/>
      <c r="L100" s="388"/>
      <c r="M100" s="388"/>
      <c r="N100" s="388"/>
      <c r="O100" s="388"/>
      <c r="P100" s="388"/>
      <c r="Q100" s="388"/>
      <c r="R100" s="388"/>
      <c r="S100" s="388"/>
      <c r="T100" s="388"/>
      <c r="U100" s="388"/>
      <c r="V100" s="388"/>
      <c r="W100" s="388"/>
      <c r="X100" s="388"/>
      <c r="Y100" s="388"/>
      <c r="Z100" s="388"/>
      <c r="AA100" s="388"/>
      <c r="AB100" s="388"/>
      <c r="AC100" s="388"/>
      <c r="AD100" s="388"/>
      <c r="AE100" s="388"/>
      <c r="AF100" s="388"/>
      <c r="AG100" s="388"/>
      <c r="AH100" s="388"/>
      <c r="AI100" s="388"/>
      <c r="AJ100" s="388"/>
      <c r="AK100" s="388"/>
      <c r="AL100" s="388"/>
      <c r="AM100" s="388"/>
      <c r="AN100" s="388"/>
      <c r="AO100" s="388"/>
      <c r="AP100" s="388"/>
      <c r="AQ100" s="388"/>
      <c r="AR100" s="388"/>
      <c r="AS100" s="388"/>
      <c r="AT100" s="388"/>
      <c r="AU100" s="388"/>
      <c r="AV100" s="388"/>
      <c r="AW100" s="388"/>
      <c r="AX100" s="388"/>
      <c r="AY100" s="388"/>
      <c r="AZ100" s="388"/>
      <c r="BA100" s="388"/>
      <c r="BB100" s="388"/>
      <c r="BC100" s="388"/>
      <c r="BD100" s="388"/>
      <c r="BE100" s="388"/>
      <c r="BF100" s="388"/>
      <c r="BG100" s="388"/>
      <c r="BH100" s="388"/>
      <c r="BI100" s="388"/>
      <c r="BJ100" s="388"/>
      <c r="BK100" s="388"/>
      <c r="BL100" s="388"/>
    </row>
    <row r="101" spans="1:64" ht="16" customHeight="1" x14ac:dyDescent="0.2">
      <c r="A101" s="388"/>
      <c r="B101" s="388"/>
      <c r="C101" s="388"/>
      <c r="D101" s="388"/>
      <c r="E101" s="388"/>
      <c r="F101" s="388"/>
      <c r="G101" s="388"/>
      <c r="H101" s="388"/>
      <c r="I101" s="388"/>
      <c r="J101" s="388"/>
      <c r="K101" s="388"/>
      <c r="L101" s="388"/>
      <c r="M101" s="388"/>
      <c r="N101" s="388"/>
      <c r="O101" s="388"/>
      <c r="P101" s="388"/>
      <c r="Q101" s="388"/>
      <c r="R101" s="388"/>
      <c r="S101" s="388"/>
      <c r="T101" s="388"/>
      <c r="U101" s="388"/>
      <c r="V101" s="388"/>
      <c r="W101" s="388"/>
      <c r="X101" s="388"/>
      <c r="Y101" s="388"/>
      <c r="Z101" s="388"/>
      <c r="AA101" s="388"/>
      <c r="AB101" s="388"/>
      <c r="AC101" s="388"/>
      <c r="AD101" s="388"/>
      <c r="AE101" s="388"/>
      <c r="AF101" s="388"/>
      <c r="AG101" s="388"/>
      <c r="AH101" s="388"/>
      <c r="AI101" s="388"/>
      <c r="AJ101" s="388"/>
      <c r="AK101" s="388"/>
      <c r="AL101" s="388"/>
      <c r="AM101" s="388"/>
      <c r="AN101" s="388"/>
      <c r="AO101" s="388"/>
      <c r="AP101" s="388"/>
      <c r="AQ101" s="388"/>
      <c r="AR101" s="388"/>
      <c r="AS101" s="388"/>
      <c r="AT101" s="388"/>
      <c r="AU101" s="388"/>
      <c r="AV101" s="388"/>
      <c r="AW101" s="388"/>
      <c r="AX101" s="388"/>
      <c r="AY101" s="388"/>
      <c r="AZ101" s="388"/>
      <c r="BA101" s="388"/>
      <c r="BB101" s="388"/>
      <c r="BC101" s="388"/>
      <c r="BD101" s="388"/>
      <c r="BE101" s="388"/>
      <c r="BF101" s="388"/>
      <c r="BG101" s="388"/>
      <c r="BH101" s="388"/>
      <c r="BI101" s="388"/>
      <c r="BJ101" s="388"/>
      <c r="BK101" s="388"/>
      <c r="BL101" s="388"/>
    </row>
    <row r="102" spans="1:64" ht="16" customHeight="1" x14ac:dyDescent="0.2">
      <c r="A102" s="388"/>
      <c r="B102" s="388"/>
      <c r="C102" s="388"/>
      <c r="D102" s="388"/>
      <c r="E102" s="388"/>
      <c r="F102" s="388"/>
      <c r="G102" s="388"/>
      <c r="H102" s="388"/>
      <c r="I102" s="388"/>
      <c r="J102" s="388"/>
      <c r="K102" s="388"/>
      <c r="L102" s="388"/>
      <c r="M102" s="388"/>
      <c r="N102" s="388"/>
      <c r="O102" s="388"/>
      <c r="P102" s="388"/>
      <c r="Q102" s="388"/>
      <c r="R102" s="388"/>
      <c r="S102" s="388"/>
      <c r="T102" s="388"/>
      <c r="U102" s="388"/>
      <c r="V102" s="388"/>
      <c r="W102" s="388"/>
      <c r="X102" s="388"/>
      <c r="Y102" s="388"/>
      <c r="Z102" s="388"/>
      <c r="AA102" s="388"/>
      <c r="AB102" s="388"/>
      <c r="AC102" s="388"/>
      <c r="AD102" s="388"/>
      <c r="AE102" s="388"/>
      <c r="AF102" s="388"/>
      <c r="AG102" s="388"/>
      <c r="AH102" s="388"/>
      <c r="AI102" s="388"/>
      <c r="AJ102" s="388"/>
      <c r="AK102" s="388"/>
      <c r="AL102" s="388"/>
      <c r="AM102" s="388"/>
      <c r="AN102" s="388"/>
      <c r="AO102" s="388"/>
      <c r="AP102" s="388"/>
      <c r="AQ102" s="388"/>
      <c r="AR102" s="388"/>
      <c r="AS102" s="388"/>
      <c r="AT102" s="388"/>
      <c r="AU102" s="388"/>
      <c r="AV102" s="388"/>
      <c r="AW102" s="388"/>
      <c r="AX102" s="388"/>
      <c r="AY102" s="388"/>
      <c r="AZ102" s="388"/>
      <c r="BA102" s="388"/>
      <c r="BB102" s="388"/>
      <c r="BC102" s="388"/>
      <c r="BD102" s="388"/>
      <c r="BE102" s="388"/>
      <c r="BF102" s="388"/>
      <c r="BG102" s="388"/>
      <c r="BH102" s="388"/>
      <c r="BI102" s="388"/>
      <c r="BJ102" s="388"/>
      <c r="BK102" s="388"/>
      <c r="BL102" s="388"/>
    </row>
    <row r="103" spans="1:64" ht="16" customHeight="1" x14ac:dyDescent="0.2">
      <c r="A103" s="388"/>
      <c r="B103" s="388"/>
      <c r="C103" s="388"/>
      <c r="D103" s="388"/>
      <c r="E103" s="388"/>
      <c r="F103" s="388"/>
      <c r="G103" s="388"/>
      <c r="H103" s="388"/>
      <c r="I103" s="388"/>
      <c r="J103" s="388"/>
      <c r="K103" s="388"/>
      <c r="L103" s="388"/>
      <c r="M103" s="388"/>
      <c r="N103" s="388"/>
      <c r="O103" s="388"/>
      <c r="P103" s="388"/>
      <c r="Q103" s="388"/>
      <c r="R103" s="388"/>
      <c r="S103" s="388"/>
      <c r="T103" s="388"/>
      <c r="U103" s="388"/>
      <c r="V103" s="388"/>
      <c r="W103" s="388"/>
      <c r="X103" s="388"/>
      <c r="Y103" s="388"/>
      <c r="Z103" s="388"/>
      <c r="AA103" s="388"/>
      <c r="AB103" s="388"/>
      <c r="AC103" s="388"/>
      <c r="AD103" s="388"/>
      <c r="AE103" s="388"/>
      <c r="AF103" s="388"/>
      <c r="AG103" s="388"/>
      <c r="AH103" s="388"/>
      <c r="AI103" s="388"/>
      <c r="AJ103" s="388"/>
      <c r="AK103" s="388"/>
      <c r="AL103" s="388"/>
      <c r="AM103" s="388"/>
      <c r="AN103" s="388"/>
      <c r="AO103" s="388"/>
      <c r="AP103" s="388"/>
      <c r="AQ103" s="388"/>
      <c r="AR103" s="388"/>
      <c r="AS103" s="388"/>
      <c r="AT103" s="388"/>
      <c r="AU103" s="388"/>
      <c r="AV103" s="388"/>
      <c r="AW103" s="388"/>
      <c r="AX103" s="388"/>
      <c r="AY103" s="388"/>
      <c r="AZ103" s="388"/>
      <c r="BA103" s="388"/>
      <c r="BB103" s="388"/>
      <c r="BC103" s="388"/>
      <c r="BD103" s="388"/>
      <c r="BE103" s="388"/>
      <c r="BF103" s="388"/>
      <c r="BG103" s="388"/>
      <c r="BH103" s="388"/>
      <c r="BI103" s="388"/>
      <c r="BJ103" s="388"/>
      <c r="BK103" s="388"/>
      <c r="BL103" s="388"/>
    </row>
    <row r="104" spans="1:64" ht="16" customHeight="1" x14ac:dyDescent="0.2">
      <c r="A104" s="388"/>
      <c r="B104" s="388"/>
      <c r="C104" s="388"/>
      <c r="D104" s="388"/>
      <c r="E104" s="388"/>
      <c r="F104" s="388"/>
      <c r="G104" s="388"/>
      <c r="H104" s="388"/>
      <c r="I104" s="388"/>
      <c r="J104" s="388"/>
      <c r="K104" s="388"/>
      <c r="L104" s="388"/>
      <c r="M104" s="388"/>
      <c r="N104" s="388"/>
      <c r="O104" s="388"/>
      <c r="P104" s="388"/>
      <c r="Q104" s="388"/>
      <c r="R104" s="388"/>
      <c r="S104" s="388"/>
      <c r="T104" s="388"/>
      <c r="U104" s="388"/>
      <c r="V104" s="388"/>
      <c r="W104" s="388"/>
      <c r="X104" s="388"/>
      <c r="Y104" s="388"/>
      <c r="Z104" s="388"/>
      <c r="AA104" s="388"/>
      <c r="AB104" s="388"/>
      <c r="AC104" s="388"/>
      <c r="AD104" s="388"/>
      <c r="AE104" s="388"/>
      <c r="AF104" s="388"/>
      <c r="AG104" s="388"/>
      <c r="AH104" s="388"/>
      <c r="AI104" s="388"/>
      <c r="AJ104" s="388"/>
      <c r="AK104" s="388"/>
      <c r="AL104" s="388"/>
      <c r="AM104" s="388"/>
      <c r="AN104" s="388"/>
      <c r="AO104" s="388"/>
      <c r="AP104" s="388"/>
      <c r="AQ104" s="388"/>
      <c r="AR104" s="388"/>
      <c r="AS104" s="388"/>
      <c r="AT104" s="388"/>
      <c r="AU104" s="388"/>
      <c r="AV104" s="388"/>
      <c r="AW104" s="388"/>
      <c r="AX104" s="388"/>
      <c r="AY104" s="388"/>
      <c r="AZ104" s="388"/>
      <c r="BA104" s="388"/>
      <c r="BB104" s="388"/>
      <c r="BC104" s="388"/>
      <c r="BD104" s="388"/>
      <c r="BE104" s="388"/>
      <c r="BF104" s="388"/>
      <c r="BG104" s="388"/>
      <c r="BH104" s="388"/>
      <c r="BI104" s="388"/>
      <c r="BJ104" s="388"/>
      <c r="BK104" s="388"/>
      <c r="BL104" s="388"/>
    </row>
    <row r="105" spans="1:64" ht="16" customHeight="1" x14ac:dyDescent="0.2">
      <c r="A105" s="388"/>
      <c r="B105" s="388"/>
      <c r="C105" s="388"/>
      <c r="D105" s="388"/>
      <c r="E105" s="388"/>
      <c r="F105" s="388"/>
      <c r="G105" s="388"/>
      <c r="H105" s="388"/>
      <c r="I105" s="388"/>
      <c r="J105" s="388"/>
      <c r="K105" s="388"/>
      <c r="L105" s="388"/>
      <c r="M105" s="388"/>
      <c r="N105" s="388"/>
      <c r="O105" s="388"/>
      <c r="P105" s="388"/>
      <c r="Q105" s="388"/>
      <c r="R105" s="388"/>
      <c r="S105" s="388"/>
      <c r="T105" s="388"/>
      <c r="U105" s="388"/>
      <c r="V105" s="388"/>
      <c r="W105" s="388"/>
      <c r="X105" s="388"/>
      <c r="Y105" s="388"/>
      <c r="Z105" s="388"/>
      <c r="AA105" s="388"/>
      <c r="AB105" s="388"/>
      <c r="AC105" s="388"/>
      <c r="AD105" s="388"/>
      <c r="AE105" s="388"/>
      <c r="AF105" s="388"/>
      <c r="AG105" s="388"/>
      <c r="AH105" s="388"/>
      <c r="AI105" s="388"/>
      <c r="AJ105" s="388"/>
      <c r="AK105" s="388"/>
      <c r="AL105" s="388"/>
      <c r="AM105" s="388"/>
      <c r="AN105" s="388"/>
      <c r="AO105" s="388"/>
      <c r="AP105" s="388"/>
      <c r="AQ105" s="388"/>
      <c r="AR105" s="388"/>
      <c r="AS105" s="388"/>
      <c r="AT105" s="388"/>
      <c r="AU105" s="388"/>
      <c r="AV105" s="388"/>
      <c r="AW105" s="388"/>
      <c r="AX105" s="388"/>
      <c r="AY105" s="388"/>
      <c r="AZ105" s="388"/>
      <c r="BA105" s="388"/>
      <c r="BB105" s="388"/>
      <c r="BC105" s="388"/>
      <c r="BD105" s="388"/>
      <c r="BE105" s="388"/>
      <c r="BF105" s="388"/>
      <c r="BG105" s="388"/>
      <c r="BH105" s="388"/>
      <c r="BI105" s="388"/>
      <c r="BJ105" s="388"/>
      <c r="BK105" s="388"/>
      <c r="BL105" s="388"/>
    </row>
    <row r="106" spans="1:64" ht="16" customHeight="1" x14ac:dyDescent="0.2">
      <c r="A106" s="388"/>
      <c r="B106" s="388"/>
      <c r="C106" s="388"/>
      <c r="D106" s="388"/>
      <c r="E106" s="388"/>
      <c r="F106" s="388"/>
      <c r="G106" s="388"/>
      <c r="H106" s="388"/>
      <c r="I106" s="388"/>
      <c r="J106" s="388"/>
      <c r="K106" s="388"/>
      <c r="L106" s="388"/>
      <c r="M106" s="388"/>
      <c r="N106" s="388"/>
      <c r="O106" s="388"/>
      <c r="P106" s="388"/>
      <c r="Q106" s="388"/>
      <c r="R106" s="388"/>
      <c r="S106" s="388"/>
      <c r="T106" s="388"/>
      <c r="U106" s="388"/>
      <c r="V106" s="388"/>
      <c r="W106" s="388"/>
      <c r="X106" s="388"/>
      <c r="Y106" s="388"/>
      <c r="Z106" s="388"/>
      <c r="AA106" s="388"/>
      <c r="AB106" s="388"/>
      <c r="AC106" s="388"/>
      <c r="AD106" s="388"/>
      <c r="AE106" s="388"/>
      <c r="AF106" s="388"/>
      <c r="AG106" s="388"/>
      <c r="AH106" s="388"/>
      <c r="AI106" s="388"/>
      <c r="AJ106" s="388"/>
      <c r="AK106" s="388"/>
      <c r="AL106" s="388"/>
      <c r="AM106" s="388"/>
      <c r="AN106" s="388"/>
      <c r="AO106" s="388"/>
      <c r="AP106" s="388"/>
      <c r="AQ106" s="388"/>
      <c r="AR106" s="388"/>
      <c r="AS106" s="388"/>
      <c r="AT106" s="388"/>
      <c r="AU106" s="388"/>
      <c r="AV106" s="388"/>
      <c r="AW106" s="388"/>
      <c r="AX106" s="388"/>
      <c r="AY106" s="388"/>
      <c r="AZ106" s="388"/>
      <c r="BA106" s="388"/>
      <c r="BB106" s="388"/>
      <c r="BC106" s="388"/>
      <c r="BD106" s="388"/>
      <c r="BE106" s="388"/>
      <c r="BF106" s="388"/>
      <c r="BG106" s="388"/>
      <c r="BH106" s="388"/>
      <c r="BI106" s="388"/>
      <c r="BJ106" s="388"/>
      <c r="BK106" s="388"/>
      <c r="BL106" s="388"/>
    </row>
    <row r="107" spans="1:64" ht="16" customHeight="1" x14ac:dyDescent="0.2">
      <c r="A107" s="388"/>
      <c r="B107" s="388"/>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8"/>
      <c r="AF107" s="388"/>
      <c r="AG107" s="388"/>
      <c r="AH107" s="388"/>
      <c r="AI107" s="388"/>
      <c r="AJ107" s="388"/>
      <c r="AK107" s="388"/>
      <c r="AL107" s="388"/>
      <c r="AM107" s="388"/>
      <c r="AN107" s="388"/>
      <c r="AO107" s="388"/>
      <c r="AP107" s="388"/>
      <c r="AQ107" s="388"/>
      <c r="AR107" s="388"/>
      <c r="AS107" s="388"/>
      <c r="AT107" s="388"/>
      <c r="AU107" s="388"/>
      <c r="AV107" s="388"/>
      <c r="AW107" s="388"/>
      <c r="AX107" s="388"/>
      <c r="AY107" s="388"/>
      <c r="AZ107" s="388"/>
      <c r="BA107" s="388"/>
      <c r="BB107" s="388"/>
      <c r="BC107" s="388"/>
      <c r="BD107" s="388"/>
      <c r="BE107" s="388"/>
      <c r="BF107" s="388"/>
      <c r="BG107" s="388"/>
      <c r="BH107" s="388"/>
      <c r="BI107" s="388"/>
      <c r="BJ107" s="388"/>
      <c r="BK107" s="388"/>
      <c r="BL107" s="388"/>
    </row>
    <row r="108" spans="1:64" ht="16" customHeight="1" x14ac:dyDescent="0.2">
      <c r="A108" s="388"/>
      <c r="B108" s="388"/>
      <c r="C108" s="388"/>
      <c r="D108" s="388"/>
      <c r="E108" s="388"/>
      <c r="F108" s="388"/>
      <c r="G108" s="388"/>
      <c r="H108" s="388"/>
      <c r="I108" s="388"/>
      <c r="J108" s="388"/>
      <c r="K108" s="388"/>
      <c r="L108" s="388"/>
      <c r="M108" s="388"/>
      <c r="N108" s="388"/>
      <c r="O108" s="388"/>
      <c r="P108" s="388"/>
      <c r="Q108" s="388"/>
      <c r="R108" s="388"/>
      <c r="S108" s="388"/>
      <c r="T108" s="388"/>
      <c r="U108" s="388"/>
      <c r="V108" s="388"/>
      <c r="W108" s="388"/>
      <c r="X108" s="388"/>
      <c r="Y108" s="388"/>
      <c r="Z108" s="388"/>
      <c r="AA108" s="388"/>
      <c r="AB108" s="388"/>
      <c r="AC108" s="388"/>
      <c r="AD108" s="388"/>
      <c r="AE108" s="388"/>
      <c r="AF108" s="388"/>
      <c r="AG108" s="388"/>
      <c r="AH108" s="388"/>
      <c r="AI108" s="388"/>
      <c r="AJ108" s="388"/>
      <c r="AK108" s="388"/>
      <c r="AL108" s="388"/>
      <c r="AM108" s="388"/>
      <c r="AN108" s="388"/>
      <c r="AO108" s="388"/>
      <c r="AP108" s="388"/>
      <c r="AQ108" s="388"/>
      <c r="AR108" s="388"/>
      <c r="AS108" s="388"/>
      <c r="AT108" s="388"/>
      <c r="AU108" s="388"/>
      <c r="AV108" s="388"/>
      <c r="AW108" s="388"/>
      <c r="AX108" s="388"/>
      <c r="AY108" s="388"/>
      <c r="AZ108" s="388"/>
      <c r="BA108" s="388"/>
      <c r="BB108" s="388"/>
      <c r="BC108" s="388"/>
      <c r="BD108" s="388"/>
      <c r="BE108" s="388"/>
      <c r="BF108" s="388"/>
      <c r="BG108" s="388"/>
      <c r="BH108" s="388"/>
      <c r="BI108" s="388"/>
      <c r="BJ108" s="388"/>
      <c r="BK108" s="388"/>
      <c r="BL108" s="388"/>
    </row>
    <row r="109" spans="1:64" ht="16" customHeight="1" x14ac:dyDescent="0.2">
      <c r="A109" s="388"/>
      <c r="B109" s="388"/>
      <c r="C109" s="388"/>
      <c r="D109" s="388"/>
      <c r="E109" s="388"/>
      <c r="F109" s="388"/>
      <c r="G109" s="388"/>
      <c r="H109" s="388"/>
      <c r="I109" s="388"/>
      <c r="J109" s="388"/>
      <c r="K109" s="388"/>
      <c r="L109" s="388"/>
      <c r="M109" s="388"/>
      <c r="N109" s="388"/>
      <c r="O109" s="388"/>
      <c r="P109" s="388"/>
      <c r="Q109" s="388"/>
      <c r="R109" s="388"/>
      <c r="S109" s="388"/>
      <c r="T109" s="388"/>
      <c r="U109" s="388"/>
      <c r="V109" s="388"/>
      <c r="W109" s="388"/>
      <c r="X109" s="388"/>
      <c r="Y109" s="388"/>
      <c r="Z109" s="388"/>
      <c r="AA109" s="388"/>
      <c r="AB109" s="388"/>
      <c r="AC109" s="388"/>
      <c r="AD109" s="388"/>
      <c r="AE109" s="388"/>
      <c r="AF109" s="388"/>
      <c r="AG109" s="388"/>
      <c r="AH109" s="388"/>
      <c r="AI109" s="388"/>
      <c r="AJ109" s="388"/>
      <c r="AK109" s="388"/>
      <c r="AL109" s="388"/>
      <c r="AM109" s="388"/>
      <c r="AN109" s="388"/>
      <c r="AO109" s="388"/>
      <c r="AP109" s="388"/>
      <c r="AQ109" s="388"/>
      <c r="AR109" s="388"/>
      <c r="AS109" s="388"/>
      <c r="AT109" s="388"/>
      <c r="AU109" s="388"/>
      <c r="AV109" s="388"/>
      <c r="AW109" s="388"/>
      <c r="AX109" s="388"/>
      <c r="AY109" s="388"/>
      <c r="AZ109" s="388"/>
      <c r="BA109" s="388"/>
      <c r="BB109" s="388"/>
      <c r="BC109" s="388"/>
      <c r="BD109" s="388"/>
      <c r="BE109" s="388"/>
      <c r="BF109" s="388"/>
      <c r="BG109" s="388"/>
      <c r="BH109" s="388"/>
      <c r="BI109" s="388"/>
      <c r="BJ109" s="388"/>
      <c r="BK109" s="388"/>
      <c r="BL109" s="388"/>
    </row>
    <row r="110" spans="1:64" ht="16" customHeight="1" x14ac:dyDescent="0.2">
      <c r="A110" s="388"/>
      <c r="B110" s="388"/>
      <c r="C110" s="388"/>
      <c r="D110" s="388"/>
      <c r="E110" s="388"/>
      <c r="F110" s="388"/>
      <c r="G110" s="388"/>
      <c r="H110" s="388"/>
      <c r="I110" s="388"/>
      <c r="J110" s="388"/>
      <c r="K110" s="388"/>
      <c r="L110" s="388"/>
      <c r="M110" s="388"/>
      <c r="N110" s="388"/>
      <c r="O110" s="388"/>
      <c r="P110" s="388"/>
      <c r="Q110" s="388"/>
      <c r="R110" s="388"/>
      <c r="S110" s="388"/>
      <c r="T110" s="388"/>
      <c r="U110" s="388"/>
      <c r="V110" s="388"/>
      <c r="W110" s="388"/>
      <c r="X110" s="388"/>
      <c r="Y110" s="388"/>
      <c r="Z110" s="388"/>
      <c r="AA110" s="388"/>
      <c r="AB110" s="388"/>
      <c r="AC110" s="388"/>
      <c r="AD110" s="388"/>
      <c r="AE110" s="388"/>
      <c r="AF110" s="388"/>
      <c r="AG110" s="388"/>
      <c r="AH110" s="388"/>
      <c r="AI110" s="388"/>
      <c r="AJ110" s="388"/>
      <c r="AK110" s="388"/>
      <c r="AL110" s="388"/>
      <c r="AM110" s="388"/>
      <c r="AN110" s="388"/>
      <c r="AO110" s="388"/>
      <c r="AP110" s="388"/>
      <c r="AQ110" s="388"/>
      <c r="AR110" s="388"/>
      <c r="AS110" s="388"/>
      <c r="AT110" s="388"/>
      <c r="AU110" s="388"/>
      <c r="AV110" s="388"/>
      <c r="AW110" s="388"/>
      <c r="AX110" s="388"/>
      <c r="AY110" s="388"/>
      <c r="AZ110" s="388"/>
      <c r="BA110" s="388"/>
      <c r="BB110" s="388"/>
      <c r="BC110" s="388"/>
      <c r="BD110" s="388"/>
      <c r="BE110" s="388"/>
      <c r="BF110" s="388"/>
      <c r="BG110" s="388"/>
      <c r="BH110" s="388"/>
      <c r="BI110" s="388"/>
      <c r="BJ110" s="388"/>
      <c r="BK110" s="388"/>
      <c r="BL110" s="388"/>
    </row>
    <row r="111" spans="1:64" ht="16" customHeight="1" x14ac:dyDescent="0.2">
      <c r="A111" s="388"/>
      <c r="B111" s="388"/>
      <c r="C111" s="388"/>
      <c r="D111" s="388"/>
      <c r="E111" s="388"/>
      <c r="F111" s="388"/>
      <c r="G111" s="388"/>
      <c r="H111" s="388"/>
      <c r="I111" s="388"/>
      <c r="J111" s="388"/>
      <c r="K111" s="388"/>
      <c r="L111" s="388"/>
      <c r="M111" s="388"/>
      <c r="N111" s="388"/>
      <c r="O111" s="388"/>
      <c r="P111" s="388"/>
      <c r="Q111" s="388"/>
      <c r="R111" s="388"/>
      <c r="S111" s="388"/>
      <c r="T111" s="388"/>
      <c r="U111" s="388"/>
      <c r="V111" s="388"/>
      <c r="W111" s="388"/>
      <c r="X111" s="388"/>
      <c r="Y111" s="388"/>
      <c r="Z111" s="388"/>
      <c r="AA111" s="388"/>
      <c r="AB111" s="388"/>
      <c r="AC111" s="388"/>
      <c r="AD111" s="388"/>
      <c r="AE111" s="388"/>
      <c r="AF111" s="388"/>
      <c r="AG111" s="388"/>
      <c r="AH111" s="388"/>
      <c r="AI111" s="388"/>
      <c r="AJ111" s="388"/>
      <c r="AK111" s="388"/>
      <c r="AL111" s="388"/>
      <c r="AM111" s="388"/>
      <c r="AN111" s="388"/>
      <c r="AO111" s="388"/>
      <c r="AP111" s="388"/>
      <c r="AQ111" s="388"/>
      <c r="AR111" s="388"/>
      <c r="AS111" s="388"/>
      <c r="AT111" s="388"/>
      <c r="AU111" s="388"/>
      <c r="AV111" s="388"/>
      <c r="AW111" s="388"/>
      <c r="AX111" s="388"/>
      <c r="AY111" s="388"/>
      <c r="AZ111" s="388"/>
      <c r="BA111" s="388"/>
      <c r="BB111" s="388"/>
      <c r="BC111" s="388"/>
      <c r="BD111" s="388"/>
      <c r="BE111" s="388"/>
      <c r="BF111" s="388"/>
      <c r="BG111" s="388"/>
      <c r="BH111" s="388"/>
      <c r="BI111" s="388"/>
      <c r="BJ111" s="388"/>
      <c r="BK111" s="388"/>
      <c r="BL111" s="388"/>
    </row>
    <row r="112" spans="1:64" ht="16" customHeight="1" x14ac:dyDescent="0.2">
      <c r="A112" s="388"/>
      <c r="B112" s="388"/>
      <c r="C112" s="388"/>
      <c r="D112" s="388"/>
      <c r="E112" s="388"/>
      <c r="F112" s="388"/>
      <c r="G112" s="388"/>
      <c r="H112" s="388"/>
      <c r="I112" s="388"/>
      <c r="J112" s="388"/>
      <c r="K112" s="388"/>
      <c r="L112" s="388"/>
      <c r="M112" s="388"/>
      <c r="N112" s="388"/>
      <c r="O112" s="388"/>
      <c r="P112" s="388"/>
      <c r="Q112" s="388"/>
      <c r="R112" s="388"/>
      <c r="S112" s="388"/>
      <c r="T112" s="388"/>
      <c r="U112" s="388"/>
      <c r="V112" s="388"/>
      <c r="W112" s="388"/>
      <c r="X112" s="388"/>
      <c r="Y112" s="388"/>
      <c r="Z112" s="388"/>
      <c r="AA112" s="388"/>
      <c r="AB112" s="388"/>
      <c r="AC112" s="388"/>
      <c r="AD112" s="388"/>
      <c r="AE112" s="388"/>
      <c r="AF112" s="388"/>
      <c r="AG112" s="388"/>
      <c r="AH112" s="388"/>
      <c r="AI112" s="388"/>
      <c r="AJ112" s="388"/>
      <c r="AK112" s="388"/>
      <c r="AL112" s="388"/>
      <c r="AM112" s="388"/>
      <c r="AN112" s="388"/>
      <c r="AO112" s="388"/>
      <c r="AP112" s="388"/>
      <c r="AQ112" s="388"/>
      <c r="AR112" s="388"/>
      <c r="AS112" s="388"/>
      <c r="AT112" s="388"/>
      <c r="AU112" s="388"/>
      <c r="AV112" s="388"/>
      <c r="AW112" s="388"/>
      <c r="AX112" s="388"/>
      <c r="AY112" s="388"/>
      <c r="AZ112" s="388"/>
      <c r="BA112" s="388"/>
      <c r="BB112" s="388"/>
      <c r="BC112" s="388"/>
      <c r="BD112" s="388"/>
      <c r="BE112" s="388"/>
      <c r="BF112" s="388"/>
      <c r="BG112" s="388"/>
      <c r="BH112" s="388"/>
      <c r="BI112" s="388"/>
      <c r="BJ112" s="388"/>
      <c r="BK112" s="388"/>
      <c r="BL112" s="388"/>
    </row>
    <row r="113" spans="1:64" ht="16" customHeight="1" x14ac:dyDescent="0.2">
      <c r="A113" s="388"/>
      <c r="B113" s="388"/>
      <c r="C113" s="388"/>
      <c r="D113" s="388"/>
      <c r="E113" s="388"/>
      <c r="F113" s="388"/>
      <c r="G113" s="388"/>
      <c r="H113" s="388"/>
      <c r="I113" s="388"/>
      <c r="J113" s="388"/>
      <c r="K113" s="388"/>
      <c r="L113" s="388"/>
      <c r="M113" s="388"/>
      <c r="N113" s="388"/>
      <c r="O113" s="388"/>
      <c r="P113" s="388"/>
      <c r="Q113" s="388"/>
      <c r="R113" s="388"/>
      <c r="S113" s="388"/>
      <c r="T113" s="388"/>
      <c r="U113" s="388"/>
      <c r="V113" s="388"/>
      <c r="W113" s="388"/>
      <c r="X113" s="388"/>
      <c r="Y113" s="388"/>
      <c r="Z113" s="388"/>
      <c r="AA113" s="388"/>
      <c r="AB113" s="388"/>
      <c r="AC113" s="388"/>
      <c r="AD113" s="388"/>
      <c r="AE113" s="388"/>
      <c r="AF113" s="388"/>
      <c r="AG113" s="388"/>
      <c r="AH113" s="388"/>
      <c r="AI113" s="388"/>
      <c r="AJ113" s="388"/>
      <c r="AK113" s="388"/>
      <c r="AL113" s="388"/>
      <c r="AM113" s="388"/>
      <c r="AN113" s="388"/>
      <c r="AO113" s="388"/>
      <c r="AP113" s="388"/>
      <c r="AQ113" s="388"/>
      <c r="AR113" s="388"/>
      <c r="AS113" s="388"/>
      <c r="AT113" s="388"/>
      <c r="AU113" s="388"/>
      <c r="AV113" s="388"/>
      <c r="AW113" s="388"/>
      <c r="AX113" s="388"/>
      <c r="AY113" s="388"/>
      <c r="AZ113" s="388"/>
      <c r="BA113" s="388"/>
      <c r="BB113" s="388"/>
      <c r="BC113" s="388"/>
      <c r="BD113" s="388"/>
      <c r="BE113" s="388"/>
      <c r="BF113" s="388"/>
      <c r="BG113" s="388"/>
      <c r="BH113" s="388"/>
      <c r="BI113" s="388"/>
      <c r="BJ113" s="388"/>
      <c r="BK113" s="388"/>
      <c r="BL113" s="388"/>
    </row>
    <row r="114" spans="1:64" ht="16" customHeight="1" x14ac:dyDescent="0.2">
      <c r="A114" s="388"/>
      <c r="B114" s="388"/>
      <c r="C114" s="388"/>
      <c r="D114" s="388"/>
      <c r="E114" s="388"/>
      <c r="F114" s="388"/>
      <c r="G114" s="388"/>
      <c r="H114" s="388"/>
      <c r="I114" s="388"/>
      <c r="J114" s="388"/>
      <c r="K114" s="388"/>
      <c r="L114" s="388"/>
      <c r="M114" s="388"/>
      <c r="N114" s="388"/>
      <c r="O114" s="388"/>
      <c r="P114" s="388"/>
      <c r="Q114" s="388"/>
      <c r="R114" s="388"/>
      <c r="S114" s="388"/>
      <c r="T114" s="388"/>
      <c r="U114" s="388"/>
      <c r="V114" s="388"/>
      <c r="W114" s="388"/>
      <c r="X114" s="388"/>
      <c r="Y114" s="388"/>
      <c r="Z114" s="388"/>
      <c r="AA114" s="388"/>
      <c r="AB114" s="388"/>
      <c r="AC114" s="388"/>
      <c r="AD114" s="388"/>
      <c r="AE114" s="388"/>
      <c r="AF114" s="388"/>
      <c r="AG114" s="388"/>
      <c r="AH114" s="388"/>
      <c r="AI114" s="388"/>
      <c r="AJ114" s="388"/>
      <c r="AK114" s="388"/>
      <c r="AL114" s="388"/>
      <c r="AM114" s="388"/>
      <c r="AN114" s="388"/>
      <c r="AO114" s="388"/>
      <c r="AP114" s="388"/>
      <c r="AQ114" s="388"/>
      <c r="AR114" s="388"/>
      <c r="AS114" s="388"/>
      <c r="AT114" s="388"/>
      <c r="AU114" s="388"/>
      <c r="AV114" s="388"/>
      <c r="AW114" s="388"/>
      <c r="AX114" s="388"/>
      <c r="AY114" s="388"/>
      <c r="AZ114" s="388"/>
      <c r="BA114" s="388"/>
      <c r="BB114" s="388"/>
      <c r="BC114" s="388"/>
      <c r="BD114" s="388"/>
      <c r="BE114" s="388"/>
      <c r="BF114" s="388"/>
      <c r="BG114" s="388"/>
      <c r="BH114" s="388"/>
      <c r="BI114" s="388"/>
      <c r="BJ114" s="388"/>
      <c r="BK114" s="388"/>
      <c r="BL114" s="388"/>
    </row>
    <row r="115" spans="1:64" ht="16" customHeight="1" x14ac:dyDescent="0.2">
      <c r="A115" s="388"/>
      <c r="B115" s="388"/>
      <c r="C115" s="388"/>
      <c r="D115" s="388"/>
      <c r="E115" s="388"/>
      <c r="F115" s="388"/>
      <c r="G115" s="388"/>
      <c r="H115" s="388"/>
      <c r="I115" s="388"/>
      <c r="J115" s="388"/>
      <c r="K115" s="388"/>
      <c r="L115" s="388"/>
      <c r="M115" s="388"/>
      <c r="N115" s="388"/>
      <c r="O115" s="388"/>
      <c r="P115" s="388"/>
      <c r="Q115" s="388"/>
      <c r="R115" s="388"/>
      <c r="S115" s="388"/>
      <c r="T115" s="388"/>
      <c r="U115" s="388"/>
      <c r="V115" s="388"/>
      <c r="W115" s="388"/>
      <c r="X115" s="388"/>
      <c r="Y115" s="388"/>
      <c r="Z115" s="388"/>
      <c r="AA115" s="388"/>
      <c r="AB115" s="388"/>
      <c r="AC115" s="388"/>
      <c r="AD115" s="388"/>
      <c r="AE115" s="388"/>
      <c r="AF115" s="388"/>
      <c r="AG115" s="388"/>
      <c r="AH115" s="388"/>
      <c r="AI115" s="388"/>
      <c r="AJ115" s="388"/>
      <c r="AK115" s="388"/>
      <c r="AL115" s="388"/>
      <c r="AM115" s="388"/>
      <c r="AN115" s="388"/>
      <c r="AO115" s="388"/>
      <c r="AP115" s="388"/>
      <c r="AQ115" s="388"/>
      <c r="AR115" s="388"/>
      <c r="AS115" s="388"/>
      <c r="AT115" s="388"/>
      <c r="AU115" s="388"/>
      <c r="AV115" s="388"/>
      <c r="AW115" s="388"/>
      <c r="AX115" s="388"/>
      <c r="AY115" s="388"/>
      <c r="AZ115" s="388"/>
      <c r="BA115" s="388"/>
      <c r="BB115" s="388"/>
      <c r="BC115" s="388"/>
      <c r="BD115" s="388"/>
      <c r="BE115" s="388"/>
      <c r="BF115" s="388"/>
      <c r="BG115" s="388"/>
      <c r="BH115" s="388"/>
      <c r="BI115" s="388"/>
      <c r="BJ115" s="388"/>
      <c r="BK115" s="388"/>
      <c r="BL115" s="388"/>
    </row>
    <row r="116" spans="1:64" ht="16" customHeight="1" x14ac:dyDescent="0.2">
      <c r="A116" s="388"/>
      <c r="B116" s="388"/>
      <c r="C116" s="388"/>
      <c r="D116" s="388"/>
      <c r="E116" s="388"/>
      <c r="F116" s="388"/>
      <c r="G116" s="388"/>
      <c r="H116" s="388"/>
      <c r="I116" s="388"/>
      <c r="J116" s="388"/>
      <c r="K116" s="388"/>
      <c r="L116" s="388"/>
      <c r="M116" s="388"/>
      <c r="N116" s="388"/>
      <c r="O116" s="388"/>
      <c r="P116" s="388"/>
      <c r="Q116" s="388"/>
      <c r="R116" s="388"/>
      <c r="S116" s="388"/>
      <c r="T116" s="388"/>
      <c r="U116" s="388"/>
      <c r="V116" s="388"/>
      <c r="W116" s="388"/>
      <c r="X116" s="388"/>
      <c r="Y116" s="388"/>
      <c r="Z116" s="388"/>
      <c r="AA116" s="388"/>
      <c r="AB116" s="388"/>
      <c r="AC116" s="388"/>
      <c r="AD116" s="388"/>
      <c r="AE116" s="388"/>
      <c r="AF116" s="388"/>
      <c r="AG116" s="388"/>
      <c r="AH116" s="388"/>
      <c r="AI116" s="388"/>
      <c r="AJ116" s="388"/>
      <c r="AK116" s="388"/>
      <c r="AL116" s="388"/>
      <c r="AM116" s="388"/>
      <c r="AN116" s="388"/>
      <c r="AO116" s="388"/>
      <c r="AP116" s="388"/>
      <c r="AQ116" s="388"/>
      <c r="AR116" s="388"/>
      <c r="AS116" s="388"/>
      <c r="AT116" s="388"/>
      <c r="AU116" s="388"/>
      <c r="AV116" s="388"/>
      <c r="AW116" s="388"/>
      <c r="AX116" s="388"/>
      <c r="AY116" s="388"/>
      <c r="AZ116" s="388"/>
      <c r="BA116" s="388"/>
      <c r="BB116" s="388"/>
      <c r="BC116" s="388"/>
      <c r="BD116" s="388"/>
      <c r="BE116" s="388"/>
      <c r="BF116" s="388"/>
      <c r="BG116" s="388"/>
      <c r="BH116" s="388"/>
      <c r="BI116" s="388"/>
      <c r="BJ116" s="388"/>
      <c r="BK116" s="388"/>
      <c r="BL116" s="388"/>
    </row>
    <row r="117" spans="1:64" ht="16" customHeight="1" x14ac:dyDescent="0.2">
      <c r="A117" s="388"/>
      <c r="B117" s="388"/>
      <c r="C117" s="388"/>
      <c r="D117" s="388"/>
      <c r="E117" s="388"/>
      <c r="F117" s="388"/>
      <c r="G117" s="388"/>
      <c r="H117" s="388"/>
      <c r="I117" s="388"/>
      <c r="J117" s="388"/>
      <c r="K117" s="388"/>
      <c r="L117" s="388"/>
      <c r="M117" s="388"/>
      <c r="N117" s="388"/>
      <c r="O117" s="388"/>
      <c r="P117" s="388"/>
      <c r="Q117" s="388"/>
      <c r="R117" s="388"/>
      <c r="S117" s="388"/>
      <c r="T117" s="388"/>
      <c r="U117" s="388"/>
      <c r="V117" s="388"/>
      <c r="W117" s="388"/>
      <c r="X117" s="388"/>
      <c r="Y117" s="388"/>
      <c r="Z117" s="388"/>
      <c r="AA117" s="388"/>
      <c r="AB117" s="388"/>
      <c r="AC117" s="388"/>
      <c r="AD117" s="388"/>
      <c r="AE117" s="388"/>
      <c r="AF117" s="388"/>
      <c r="AG117" s="388"/>
      <c r="AH117" s="388"/>
      <c r="AI117" s="388"/>
      <c r="AJ117" s="388"/>
      <c r="AK117" s="388"/>
      <c r="AL117" s="388"/>
      <c r="AM117" s="388"/>
      <c r="AN117" s="388"/>
      <c r="AO117" s="388"/>
      <c r="AP117" s="388"/>
      <c r="AQ117" s="388"/>
      <c r="AR117" s="388"/>
      <c r="AS117" s="388"/>
      <c r="AT117" s="388"/>
      <c r="AU117" s="388"/>
      <c r="AV117" s="388"/>
      <c r="AW117" s="388"/>
      <c r="AX117" s="388"/>
      <c r="AY117" s="388"/>
      <c r="AZ117" s="388"/>
      <c r="BA117" s="388"/>
      <c r="BB117" s="388"/>
      <c r="BC117" s="388"/>
      <c r="BD117" s="388"/>
      <c r="BE117" s="388"/>
      <c r="BF117" s="388"/>
      <c r="BG117" s="388"/>
      <c r="BH117" s="388"/>
      <c r="BI117" s="388"/>
      <c r="BJ117" s="388"/>
      <c r="BK117" s="388"/>
      <c r="BL117" s="388"/>
    </row>
    <row r="118" spans="1:64" ht="16" customHeight="1" x14ac:dyDescent="0.2">
      <c r="A118" s="388"/>
      <c r="B118" s="388"/>
      <c r="C118" s="388"/>
      <c r="D118" s="388"/>
      <c r="E118" s="388"/>
      <c r="F118" s="388"/>
      <c r="G118" s="388"/>
      <c r="H118" s="388"/>
      <c r="I118" s="388"/>
      <c r="J118" s="388"/>
      <c r="K118" s="388"/>
      <c r="L118" s="388"/>
      <c r="M118" s="388"/>
      <c r="N118" s="388"/>
      <c r="O118" s="388"/>
      <c r="P118" s="388"/>
      <c r="Q118" s="388"/>
      <c r="R118" s="388"/>
      <c r="S118" s="388"/>
      <c r="T118" s="388"/>
      <c r="U118" s="388"/>
      <c r="V118" s="388"/>
      <c r="W118" s="388"/>
      <c r="X118" s="388"/>
      <c r="Y118" s="388"/>
      <c r="Z118" s="388"/>
      <c r="AA118" s="388"/>
      <c r="AB118" s="388"/>
      <c r="AC118" s="388"/>
      <c r="AD118" s="388"/>
      <c r="AE118" s="388"/>
      <c r="AF118" s="388"/>
      <c r="AG118" s="388"/>
      <c r="AH118" s="388"/>
      <c r="AI118" s="388"/>
      <c r="AJ118" s="388"/>
      <c r="AK118" s="388"/>
      <c r="AL118" s="388"/>
      <c r="AM118" s="388"/>
      <c r="AN118" s="388"/>
      <c r="AO118" s="388"/>
      <c r="AP118" s="388"/>
      <c r="AQ118" s="388"/>
      <c r="AR118" s="388"/>
      <c r="AS118" s="388"/>
      <c r="AT118" s="388"/>
      <c r="AU118" s="388"/>
      <c r="AV118" s="388"/>
      <c r="AW118" s="388"/>
      <c r="AX118" s="388"/>
      <c r="AY118" s="388"/>
      <c r="AZ118" s="388"/>
      <c r="BA118" s="388"/>
      <c r="BB118" s="388"/>
      <c r="BC118" s="388"/>
      <c r="BD118" s="388"/>
      <c r="BE118" s="388"/>
      <c r="BF118" s="388"/>
      <c r="BG118" s="388"/>
      <c r="BH118" s="388"/>
      <c r="BI118" s="388"/>
      <c r="BJ118" s="388"/>
      <c r="BK118" s="388"/>
      <c r="BL118" s="388"/>
    </row>
    <row r="119" spans="1:64" ht="16" customHeight="1" x14ac:dyDescent="0.2">
      <c r="A119" s="388"/>
      <c r="B119" s="388"/>
      <c r="C119" s="388"/>
      <c r="D119" s="388"/>
      <c r="E119" s="388"/>
      <c r="F119" s="388"/>
      <c r="G119" s="388"/>
      <c r="H119" s="388"/>
      <c r="I119" s="388"/>
      <c r="J119" s="388"/>
      <c r="K119" s="388"/>
      <c r="L119" s="388"/>
      <c r="M119" s="388"/>
      <c r="N119" s="388"/>
      <c r="O119" s="388"/>
      <c r="P119" s="388"/>
      <c r="Q119" s="388"/>
      <c r="R119" s="388"/>
      <c r="S119" s="388"/>
      <c r="T119" s="388"/>
      <c r="U119" s="388"/>
      <c r="V119" s="388"/>
      <c r="W119" s="388"/>
      <c r="X119" s="388"/>
      <c r="Y119" s="388"/>
      <c r="Z119" s="388"/>
      <c r="AA119" s="388"/>
      <c r="AB119" s="388"/>
      <c r="AC119" s="388"/>
      <c r="AD119" s="388"/>
      <c r="AE119" s="388"/>
      <c r="AF119" s="388"/>
      <c r="AG119" s="388"/>
      <c r="AH119" s="388"/>
      <c r="AI119" s="388"/>
      <c r="AJ119" s="388"/>
      <c r="AK119" s="388"/>
      <c r="AL119" s="388"/>
      <c r="AM119" s="388"/>
      <c r="AN119" s="388"/>
      <c r="AO119" s="388"/>
      <c r="AP119" s="388"/>
      <c r="AQ119" s="388"/>
      <c r="AR119" s="388"/>
      <c r="AS119" s="388"/>
      <c r="AT119" s="388"/>
      <c r="AU119" s="388"/>
      <c r="AV119" s="388"/>
      <c r="AW119" s="388"/>
      <c r="AX119" s="388"/>
      <c r="AY119" s="388"/>
      <c r="AZ119" s="388"/>
      <c r="BA119" s="388"/>
      <c r="BB119" s="388"/>
      <c r="BC119" s="388"/>
      <c r="BD119" s="388"/>
      <c r="BE119" s="388"/>
      <c r="BF119" s="388"/>
      <c r="BG119" s="388"/>
      <c r="BH119" s="388"/>
      <c r="BI119" s="388"/>
      <c r="BJ119" s="388"/>
      <c r="BK119" s="388"/>
      <c r="BL119" s="388"/>
    </row>
    <row r="120" spans="1:64" ht="16" customHeight="1" x14ac:dyDescent="0.2">
      <c r="A120" s="388"/>
      <c r="B120" s="388"/>
      <c r="C120" s="388"/>
      <c r="D120" s="388"/>
      <c r="E120" s="388"/>
      <c r="F120" s="388"/>
      <c r="G120" s="388"/>
      <c r="H120" s="388"/>
      <c r="I120" s="388"/>
      <c r="J120" s="388"/>
      <c r="K120" s="388"/>
      <c r="L120" s="388"/>
      <c r="M120" s="388"/>
      <c r="N120" s="388"/>
      <c r="O120" s="388"/>
      <c r="P120" s="388"/>
      <c r="Q120" s="388"/>
      <c r="R120" s="388"/>
      <c r="S120" s="388"/>
      <c r="T120" s="388"/>
      <c r="U120" s="388"/>
      <c r="V120" s="388"/>
      <c r="W120" s="388"/>
      <c r="X120" s="388"/>
      <c r="Y120" s="388"/>
      <c r="Z120" s="388"/>
      <c r="AA120" s="388"/>
      <c r="AB120" s="388"/>
      <c r="AC120" s="388"/>
      <c r="AD120" s="388"/>
      <c r="AE120" s="388"/>
      <c r="AF120" s="388"/>
      <c r="AG120" s="388"/>
      <c r="AH120" s="388"/>
      <c r="AI120" s="388"/>
      <c r="AJ120" s="388"/>
      <c r="AK120" s="388"/>
      <c r="AL120" s="388"/>
      <c r="AM120" s="388"/>
      <c r="AN120" s="388"/>
      <c r="AO120" s="388"/>
      <c r="AP120" s="388"/>
      <c r="AQ120" s="388"/>
      <c r="AR120" s="388"/>
      <c r="AS120" s="388"/>
      <c r="AT120" s="388"/>
      <c r="AU120" s="388"/>
      <c r="AV120" s="388"/>
      <c r="AW120" s="388"/>
      <c r="AX120" s="388"/>
      <c r="AY120" s="388"/>
      <c r="AZ120" s="388"/>
      <c r="BA120" s="388"/>
      <c r="BB120" s="388"/>
      <c r="BC120" s="388"/>
      <c r="BD120" s="388"/>
      <c r="BE120" s="388"/>
      <c r="BF120" s="388"/>
      <c r="BG120" s="388"/>
      <c r="BH120" s="388"/>
      <c r="BI120" s="388"/>
      <c r="BJ120" s="388"/>
      <c r="BK120" s="388"/>
      <c r="BL120" s="388"/>
    </row>
    <row r="121" spans="1:64" ht="16" customHeight="1" x14ac:dyDescent="0.2">
      <c r="A121" s="388"/>
      <c r="B121" s="388"/>
      <c r="C121" s="388"/>
      <c r="D121" s="388"/>
      <c r="E121" s="388"/>
      <c r="F121" s="388"/>
      <c r="G121" s="388"/>
      <c r="H121" s="388"/>
      <c r="I121" s="388"/>
      <c r="J121" s="388"/>
      <c r="K121" s="388"/>
      <c r="L121" s="388"/>
      <c r="M121" s="388"/>
      <c r="N121" s="388"/>
      <c r="O121" s="388"/>
      <c r="P121" s="388"/>
      <c r="Q121" s="388"/>
      <c r="R121" s="388"/>
      <c r="S121" s="388"/>
      <c r="T121" s="388"/>
      <c r="U121" s="388"/>
      <c r="V121" s="388"/>
      <c r="W121" s="388"/>
      <c r="X121" s="388"/>
      <c r="Y121" s="388"/>
      <c r="Z121" s="388"/>
      <c r="AA121" s="388"/>
      <c r="AB121" s="388"/>
      <c r="AC121" s="388"/>
      <c r="AD121" s="388"/>
      <c r="AE121" s="388"/>
      <c r="AF121" s="388"/>
      <c r="AG121" s="388"/>
      <c r="AH121" s="388"/>
      <c r="AI121" s="388"/>
      <c r="AJ121" s="388"/>
      <c r="AK121" s="388"/>
      <c r="AL121" s="388"/>
      <c r="AM121" s="388"/>
      <c r="AN121" s="388"/>
      <c r="AO121" s="388"/>
      <c r="AP121" s="388"/>
      <c r="AQ121" s="388"/>
      <c r="AR121" s="388"/>
      <c r="AS121" s="388"/>
      <c r="AT121" s="388"/>
      <c r="AU121" s="388"/>
      <c r="AV121" s="388"/>
      <c r="AW121" s="388"/>
      <c r="AX121" s="388"/>
      <c r="AY121" s="388"/>
      <c r="AZ121" s="388"/>
      <c r="BA121" s="388"/>
      <c r="BB121" s="388"/>
      <c r="BC121" s="388"/>
      <c r="BD121" s="388"/>
      <c r="BE121" s="388"/>
      <c r="BF121" s="388"/>
      <c r="BG121" s="388"/>
      <c r="BH121" s="388"/>
      <c r="BI121" s="388"/>
      <c r="BJ121" s="388"/>
      <c r="BK121" s="388"/>
      <c r="BL121" s="388"/>
    </row>
    <row r="122" spans="1:64" ht="16" customHeight="1" x14ac:dyDescent="0.2">
      <c r="A122" s="388"/>
      <c r="B122" s="388"/>
      <c r="C122" s="388"/>
      <c r="D122" s="388"/>
      <c r="E122" s="388"/>
      <c r="F122" s="388"/>
      <c r="G122" s="388"/>
      <c r="H122" s="388"/>
      <c r="I122" s="388"/>
      <c r="J122" s="388"/>
      <c r="K122" s="388"/>
      <c r="L122" s="388"/>
      <c r="M122" s="388"/>
      <c r="N122" s="388"/>
      <c r="O122" s="388"/>
      <c r="P122" s="388"/>
      <c r="Q122" s="388"/>
      <c r="R122" s="388"/>
      <c r="S122" s="388"/>
      <c r="T122" s="388"/>
      <c r="U122" s="388"/>
      <c r="V122" s="388"/>
      <c r="W122" s="388"/>
      <c r="X122" s="388"/>
      <c r="Y122" s="388"/>
      <c r="Z122" s="388"/>
      <c r="AA122" s="388"/>
      <c r="AB122" s="388"/>
      <c r="AC122" s="388"/>
      <c r="AD122" s="388"/>
      <c r="AE122" s="388"/>
      <c r="AF122" s="388"/>
      <c r="AG122" s="388"/>
      <c r="AH122" s="388"/>
      <c r="AI122" s="388"/>
      <c r="AJ122" s="388"/>
      <c r="AK122" s="388"/>
      <c r="AL122" s="388"/>
      <c r="AM122" s="388"/>
      <c r="AN122" s="388"/>
      <c r="AO122" s="388"/>
      <c r="AP122" s="388"/>
      <c r="AQ122" s="388"/>
      <c r="AR122" s="388"/>
      <c r="AS122" s="388"/>
      <c r="AT122" s="388"/>
      <c r="AU122" s="388"/>
      <c r="AV122" s="388"/>
      <c r="AW122" s="388"/>
      <c r="AX122" s="388"/>
      <c r="AY122" s="388"/>
      <c r="AZ122" s="388"/>
      <c r="BA122" s="388"/>
      <c r="BB122" s="388"/>
      <c r="BC122" s="388"/>
      <c r="BD122" s="388"/>
      <c r="BE122" s="388"/>
      <c r="BF122" s="388"/>
      <c r="BG122" s="388"/>
      <c r="BH122" s="388"/>
      <c r="BI122" s="388"/>
      <c r="BJ122" s="388"/>
      <c r="BK122" s="388"/>
      <c r="BL122" s="388"/>
    </row>
    <row r="123" spans="1:64" ht="16" customHeight="1" x14ac:dyDescent="0.2">
      <c r="A123" s="388"/>
      <c r="B123" s="388"/>
      <c r="C123" s="388"/>
      <c r="D123" s="388"/>
      <c r="E123" s="388"/>
      <c r="F123" s="388"/>
      <c r="G123" s="388"/>
      <c r="H123" s="388"/>
      <c r="I123" s="388"/>
      <c r="J123" s="388"/>
      <c r="K123" s="388"/>
      <c r="L123" s="388"/>
      <c r="M123" s="388"/>
      <c r="N123" s="388"/>
      <c r="O123" s="388"/>
      <c r="P123" s="388"/>
      <c r="Q123" s="388"/>
      <c r="R123" s="388"/>
      <c r="S123" s="388"/>
      <c r="T123" s="388"/>
      <c r="U123" s="388"/>
      <c r="V123" s="388"/>
      <c r="W123" s="388"/>
      <c r="X123" s="388"/>
      <c r="Y123" s="388"/>
      <c r="Z123" s="388"/>
      <c r="AA123" s="388"/>
      <c r="AB123" s="388"/>
      <c r="AC123" s="388"/>
      <c r="AD123" s="388"/>
      <c r="AE123" s="388"/>
      <c r="AF123" s="388"/>
      <c r="AG123" s="388"/>
      <c r="AH123" s="388"/>
      <c r="AI123" s="388"/>
      <c r="AJ123" s="388"/>
      <c r="AK123" s="388"/>
      <c r="AL123" s="388"/>
      <c r="AM123" s="388"/>
      <c r="AN123" s="388"/>
      <c r="AO123" s="388"/>
      <c r="AP123" s="388"/>
      <c r="AQ123" s="388"/>
      <c r="AR123" s="388"/>
      <c r="AS123" s="388"/>
      <c r="AT123" s="388"/>
      <c r="AU123" s="388"/>
      <c r="AV123" s="388"/>
      <c r="AW123" s="388"/>
      <c r="AX123" s="388"/>
      <c r="AY123" s="388"/>
      <c r="AZ123" s="388"/>
      <c r="BA123" s="388"/>
      <c r="BB123" s="388"/>
      <c r="BC123" s="388"/>
      <c r="BD123" s="388"/>
      <c r="BE123" s="388"/>
      <c r="BF123" s="388"/>
      <c r="BG123" s="388"/>
      <c r="BH123" s="388"/>
      <c r="BI123" s="388"/>
      <c r="BJ123" s="388"/>
      <c r="BK123" s="388"/>
      <c r="BL123" s="388"/>
    </row>
    <row r="124" spans="1:64" ht="16" customHeight="1" x14ac:dyDescent="0.2">
      <c r="A124" s="388"/>
      <c r="B124" s="388"/>
      <c r="C124" s="388"/>
      <c r="D124" s="388"/>
      <c r="E124" s="388"/>
      <c r="F124" s="388"/>
      <c r="G124" s="388"/>
      <c r="H124" s="388"/>
      <c r="I124" s="388"/>
      <c r="J124" s="388"/>
      <c r="K124" s="388"/>
      <c r="L124" s="388"/>
      <c r="M124" s="388"/>
      <c r="N124" s="388"/>
      <c r="O124" s="388"/>
      <c r="P124" s="388"/>
      <c r="Q124" s="388"/>
      <c r="R124" s="388"/>
      <c r="S124" s="388"/>
      <c r="T124" s="388"/>
      <c r="U124" s="388"/>
      <c r="V124" s="388"/>
      <c r="W124" s="388"/>
      <c r="X124" s="388"/>
      <c r="Y124" s="388"/>
      <c r="Z124" s="388"/>
      <c r="AA124" s="388"/>
      <c r="AB124" s="388"/>
      <c r="AC124" s="388"/>
      <c r="AD124" s="388"/>
      <c r="AE124" s="388"/>
      <c r="AF124" s="388"/>
      <c r="AG124" s="388"/>
      <c r="AH124" s="388"/>
      <c r="AI124" s="388"/>
      <c r="AJ124" s="388"/>
      <c r="AK124" s="388"/>
      <c r="AL124" s="388"/>
      <c r="AM124" s="388"/>
      <c r="AN124" s="388"/>
      <c r="AO124" s="388"/>
      <c r="AP124" s="388"/>
      <c r="AQ124" s="388"/>
      <c r="AR124" s="388"/>
      <c r="AS124" s="388"/>
      <c r="AT124" s="388"/>
      <c r="AU124" s="388"/>
      <c r="AV124" s="388"/>
      <c r="AW124" s="388"/>
      <c r="AX124" s="388"/>
      <c r="AY124" s="388"/>
      <c r="AZ124" s="388"/>
      <c r="BA124" s="388"/>
      <c r="BB124" s="388"/>
      <c r="BC124" s="388"/>
      <c r="BD124" s="388"/>
      <c r="BE124" s="388"/>
      <c r="BF124" s="388"/>
      <c r="BG124" s="388"/>
      <c r="BH124" s="388"/>
      <c r="BI124" s="388"/>
      <c r="BJ124" s="388"/>
      <c r="BK124" s="388"/>
      <c r="BL124" s="388"/>
    </row>
    <row r="125" spans="1:64" ht="16" customHeight="1" x14ac:dyDescent="0.2">
      <c r="A125" s="388"/>
      <c r="B125" s="388"/>
      <c r="C125" s="388"/>
      <c r="D125" s="388"/>
      <c r="E125" s="388"/>
      <c r="F125" s="388"/>
      <c r="G125" s="388"/>
      <c r="H125" s="388"/>
      <c r="I125" s="388"/>
      <c r="J125" s="388"/>
      <c r="K125" s="388"/>
      <c r="L125" s="388"/>
      <c r="M125" s="388"/>
      <c r="N125" s="388"/>
      <c r="O125" s="388"/>
      <c r="P125" s="388"/>
      <c r="Q125" s="388"/>
      <c r="R125" s="388"/>
      <c r="S125" s="388"/>
      <c r="T125" s="388"/>
      <c r="U125" s="388"/>
      <c r="V125" s="388"/>
      <c r="W125" s="388"/>
      <c r="X125" s="388"/>
      <c r="Y125" s="388"/>
      <c r="Z125" s="388"/>
      <c r="AA125" s="388"/>
      <c r="AB125" s="388"/>
      <c r="AC125" s="388"/>
      <c r="AD125" s="388"/>
      <c r="AE125" s="388"/>
      <c r="AF125" s="388"/>
      <c r="AG125" s="388"/>
      <c r="AH125" s="388"/>
      <c r="AI125" s="388"/>
      <c r="AJ125" s="388"/>
      <c r="AK125" s="388"/>
      <c r="AL125" s="388"/>
      <c r="AM125" s="388"/>
      <c r="AN125" s="388"/>
      <c r="AO125" s="388"/>
      <c r="AP125" s="388"/>
      <c r="AQ125" s="388"/>
      <c r="AR125" s="388"/>
      <c r="AS125" s="388"/>
      <c r="AT125" s="388"/>
      <c r="AU125" s="388"/>
      <c r="AV125" s="388"/>
      <c r="AW125" s="388"/>
      <c r="AX125" s="388"/>
      <c r="AY125" s="388"/>
      <c r="AZ125" s="388"/>
      <c r="BA125" s="388"/>
      <c r="BB125" s="388"/>
      <c r="BC125" s="388"/>
      <c r="BD125" s="388"/>
      <c r="BE125" s="388"/>
      <c r="BF125" s="388"/>
      <c r="BG125" s="388"/>
      <c r="BH125" s="388"/>
      <c r="BI125" s="388"/>
      <c r="BJ125" s="388"/>
      <c r="BK125" s="388"/>
      <c r="BL125" s="388"/>
    </row>
    <row r="126" spans="1:64" ht="16" customHeight="1" x14ac:dyDescent="0.2">
      <c r="A126" s="388"/>
      <c r="B126" s="388"/>
      <c r="C126" s="388"/>
      <c r="D126" s="388"/>
      <c r="E126" s="388"/>
      <c r="F126" s="388"/>
      <c r="G126" s="388"/>
      <c r="H126" s="388"/>
      <c r="I126" s="388"/>
      <c r="J126" s="388"/>
      <c r="K126" s="388"/>
      <c r="L126" s="388"/>
      <c r="M126" s="388"/>
      <c r="N126" s="388"/>
      <c r="O126" s="388"/>
      <c r="P126" s="388"/>
      <c r="Q126" s="388"/>
      <c r="R126" s="388"/>
      <c r="S126" s="388"/>
      <c r="T126" s="388"/>
      <c r="U126" s="388"/>
      <c r="V126" s="388"/>
      <c r="W126" s="388"/>
      <c r="X126" s="388"/>
      <c r="Y126" s="388"/>
      <c r="Z126" s="388"/>
      <c r="AA126" s="388"/>
      <c r="AB126" s="388"/>
      <c r="AC126" s="388"/>
      <c r="AD126" s="388"/>
      <c r="AE126" s="388"/>
      <c r="AF126" s="388"/>
      <c r="AG126" s="388"/>
      <c r="AH126" s="388"/>
      <c r="AI126" s="388"/>
      <c r="AJ126" s="388"/>
      <c r="AK126" s="388"/>
      <c r="AL126" s="388"/>
      <c r="AM126" s="388"/>
      <c r="AN126" s="388"/>
      <c r="AO126" s="388"/>
      <c r="AP126" s="388"/>
      <c r="AQ126" s="388"/>
      <c r="AR126" s="388"/>
      <c r="AS126" s="388"/>
      <c r="AT126" s="388"/>
      <c r="AU126" s="388"/>
      <c r="AV126" s="388"/>
      <c r="AW126" s="388"/>
      <c r="AX126" s="388"/>
      <c r="AY126" s="388"/>
      <c r="AZ126" s="388"/>
      <c r="BA126" s="388"/>
      <c r="BB126" s="388"/>
      <c r="BC126" s="388"/>
      <c r="BD126" s="388"/>
      <c r="BE126" s="388"/>
      <c r="BF126" s="388"/>
      <c r="BG126" s="388"/>
      <c r="BH126" s="388"/>
      <c r="BI126" s="388"/>
      <c r="BJ126" s="388"/>
      <c r="BK126" s="388"/>
      <c r="BL126" s="388"/>
    </row>
    <row r="127" spans="1:64" ht="16" customHeight="1" x14ac:dyDescent="0.2">
      <c r="A127" s="388"/>
      <c r="B127" s="388"/>
      <c r="C127" s="388"/>
      <c r="D127" s="388"/>
      <c r="E127" s="388"/>
      <c r="F127" s="388"/>
      <c r="G127" s="388"/>
      <c r="H127" s="388"/>
      <c r="I127" s="388"/>
      <c r="J127" s="388"/>
      <c r="K127" s="388"/>
      <c r="L127" s="388"/>
      <c r="M127" s="388"/>
      <c r="N127" s="388"/>
      <c r="O127" s="388"/>
      <c r="P127" s="388"/>
      <c r="Q127" s="388"/>
      <c r="R127" s="388"/>
      <c r="S127" s="388"/>
      <c r="T127" s="388"/>
      <c r="U127" s="388"/>
      <c r="V127" s="388"/>
      <c r="W127" s="388"/>
      <c r="X127" s="388"/>
      <c r="Y127" s="388"/>
      <c r="Z127" s="388"/>
      <c r="AA127" s="388"/>
      <c r="AB127" s="388"/>
      <c r="AC127" s="388"/>
      <c r="AD127" s="388"/>
      <c r="AE127" s="388"/>
      <c r="AF127" s="388"/>
      <c r="AG127" s="388"/>
      <c r="AH127" s="388"/>
      <c r="AI127" s="388"/>
      <c r="AJ127" s="388"/>
      <c r="AK127" s="388"/>
      <c r="AL127" s="388"/>
      <c r="AM127" s="388"/>
      <c r="AN127" s="388"/>
      <c r="AO127" s="388"/>
      <c r="AP127" s="388"/>
      <c r="AQ127" s="388"/>
      <c r="AR127" s="388"/>
      <c r="AS127" s="388"/>
      <c r="AT127" s="388"/>
      <c r="AU127" s="388"/>
      <c r="AV127" s="388"/>
      <c r="AW127" s="388"/>
      <c r="AX127" s="388"/>
      <c r="AY127" s="388"/>
      <c r="AZ127" s="388"/>
      <c r="BA127" s="388"/>
      <c r="BB127" s="388"/>
      <c r="BC127" s="388"/>
      <c r="BD127" s="388"/>
      <c r="BE127" s="388"/>
      <c r="BF127" s="388"/>
      <c r="BG127" s="388"/>
      <c r="BH127" s="388"/>
      <c r="BI127" s="388"/>
      <c r="BJ127" s="388"/>
      <c r="BK127" s="388"/>
      <c r="BL127" s="388"/>
    </row>
    <row r="128" spans="1:64" ht="16" customHeight="1" x14ac:dyDescent="0.2">
      <c r="A128" s="388"/>
      <c r="B128" s="388"/>
      <c r="C128" s="388"/>
      <c r="D128" s="388"/>
      <c r="E128" s="388"/>
      <c r="F128" s="388"/>
      <c r="G128" s="388"/>
      <c r="H128" s="388"/>
      <c r="I128" s="388"/>
      <c r="J128" s="388"/>
      <c r="K128" s="388"/>
      <c r="L128" s="388"/>
      <c r="M128" s="388"/>
      <c r="N128" s="388"/>
      <c r="O128" s="388"/>
      <c r="P128" s="388"/>
      <c r="Q128" s="388"/>
      <c r="R128" s="388"/>
      <c r="S128" s="388"/>
      <c r="T128" s="388"/>
      <c r="U128" s="388"/>
      <c r="V128" s="388"/>
      <c r="W128" s="388"/>
      <c r="X128" s="388"/>
      <c r="Y128" s="388"/>
      <c r="Z128" s="388"/>
      <c r="AA128" s="388"/>
      <c r="AB128" s="388"/>
      <c r="AC128" s="388"/>
      <c r="AD128" s="388"/>
      <c r="AE128" s="388"/>
      <c r="AF128" s="388"/>
      <c r="AG128" s="388"/>
      <c r="AH128" s="388"/>
      <c r="AI128" s="388"/>
      <c r="AJ128" s="388"/>
      <c r="AK128" s="388"/>
      <c r="AL128" s="388"/>
      <c r="AM128" s="388"/>
      <c r="AN128" s="388"/>
      <c r="AO128" s="388"/>
      <c r="AP128" s="388"/>
      <c r="AQ128" s="388"/>
      <c r="AR128" s="388"/>
      <c r="AS128" s="388"/>
      <c r="AT128" s="388"/>
      <c r="AU128" s="388"/>
      <c r="AV128" s="388"/>
      <c r="AW128" s="388"/>
      <c r="AX128" s="388"/>
      <c r="AY128" s="388"/>
      <c r="AZ128" s="388"/>
      <c r="BA128" s="388"/>
      <c r="BB128" s="388"/>
      <c r="BC128" s="388"/>
      <c r="BD128" s="388"/>
      <c r="BE128" s="388"/>
      <c r="BF128" s="388"/>
      <c r="BG128" s="388"/>
      <c r="BH128" s="388"/>
      <c r="BI128" s="388"/>
      <c r="BJ128" s="388"/>
      <c r="BK128" s="388"/>
      <c r="BL128" s="388"/>
    </row>
    <row r="129" spans="1:64" ht="16" customHeight="1" x14ac:dyDescent="0.2">
      <c r="A129" s="388"/>
      <c r="B129" s="388"/>
      <c r="C129" s="388"/>
      <c r="D129" s="388"/>
      <c r="E129" s="388"/>
      <c r="F129" s="388"/>
      <c r="G129" s="388"/>
      <c r="H129" s="388"/>
      <c r="I129" s="388"/>
      <c r="J129" s="388"/>
      <c r="K129" s="388"/>
      <c r="L129" s="388"/>
      <c r="M129" s="388"/>
      <c r="N129" s="388"/>
      <c r="O129" s="388"/>
      <c r="P129" s="388"/>
      <c r="Q129" s="388"/>
      <c r="R129" s="388"/>
      <c r="S129" s="388"/>
      <c r="T129" s="388"/>
      <c r="U129" s="388"/>
      <c r="V129" s="388"/>
      <c r="W129" s="388"/>
      <c r="X129" s="388"/>
      <c r="Y129" s="388"/>
      <c r="Z129" s="388"/>
      <c r="AA129" s="388"/>
      <c r="AB129" s="388"/>
      <c r="AC129" s="388"/>
      <c r="AD129" s="388"/>
      <c r="AE129" s="388"/>
      <c r="AF129" s="388"/>
      <c r="AG129" s="388"/>
      <c r="AH129" s="388"/>
      <c r="AI129" s="388"/>
      <c r="AJ129" s="388"/>
      <c r="AK129" s="388"/>
      <c r="AL129" s="388"/>
      <c r="AM129" s="388"/>
      <c r="AN129" s="388"/>
      <c r="AO129" s="388"/>
      <c r="AP129" s="388"/>
      <c r="AQ129" s="388"/>
      <c r="AR129" s="388"/>
      <c r="AS129" s="388"/>
      <c r="AT129" s="388"/>
      <c r="AU129" s="388"/>
      <c r="AV129" s="388"/>
      <c r="AW129" s="388"/>
      <c r="AX129" s="388"/>
      <c r="AY129" s="388"/>
      <c r="AZ129" s="388"/>
      <c r="BA129" s="388"/>
      <c r="BB129" s="388"/>
      <c r="BC129" s="388"/>
      <c r="BD129" s="388"/>
      <c r="BE129" s="388"/>
      <c r="BF129" s="388"/>
      <c r="BG129" s="388"/>
      <c r="BH129" s="388"/>
      <c r="BI129" s="388"/>
      <c r="BJ129" s="388"/>
      <c r="BK129" s="388"/>
      <c r="BL129" s="388"/>
    </row>
    <row r="130" spans="1:64" ht="16" customHeight="1" x14ac:dyDescent="0.2">
      <c r="A130" s="388"/>
      <c r="B130" s="388"/>
      <c r="C130" s="388"/>
      <c r="D130" s="388"/>
      <c r="E130" s="388"/>
      <c r="F130" s="388"/>
      <c r="G130" s="388"/>
      <c r="H130" s="388"/>
      <c r="I130" s="388"/>
      <c r="J130" s="388"/>
      <c r="K130" s="388"/>
      <c r="L130" s="388"/>
      <c r="M130" s="388"/>
      <c r="N130" s="388"/>
      <c r="O130" s="388"/>
      <c r="P130" s="388"/>
      <c r="Q130" s="388"/>
      <c r="R130" s="388"/>
      <c r="S130" s="388"/>
      <c r="T130" s="388"/>
      <c r="U130" s="388"/>
      <c r="V130" s="388"/>
      <c r="W130" s="388"/>
      <c r="X130" s="388"/>
      <c r="Y130" s="388"/>
      <c r="Z130" s="388"/>
      <c r="AA130" s="388"/>
      <c r="AB130" s="388"/>
      <c r="AC130" s="388"/>
      <c r="AD130" s="388"/>
      <c r="AE130" s="388"/>
      <c r="AF130" s="388"/>
      <c r="AG130" s="388"/>
      <c r="AH130" s="388"/>
      <c r="AI130" s="388"/>
      <c r="AJ130" s="388"/>
      <c r="AK130" s="388"/>
      <c r="AL130" s="388"/>
      <c r="AM130" s="388"/>
      <c r="AN130" s="388"/>
      <c r="AO130" s="388"/>
      <c r="AP130" s="388"/>
      <c r="AQ130" s="388"/>
      <c r="AR130" s="388"/>
      <c r="AS130" s="388"/>
      <c r="AT130" s="388"/>
      <c r="AU130" s="388"/>
      <c r="AV130" s="388"/>
      <c r="AW130" s="388"/>
      <c r="AX130" s="388"/>
      <c r="AY130" s="388"/>
      <c r="AZ130" s="388"/>
      <c r="BA130" s="388"/>
      <c r="BB130" s="388"/>
      <c r="BC130" s="388"/>
      <c r="BD130" s="388"/>
      <c r="BE130" s="388"/>
      <c r="BF130" s="388"/>
      <c r="BG130" s="388"/>
      <c r="BH130" s="388"/>
      <c r="BI130" s="388"/>
      <c r="BJ130" s="388"/>
      <c r="BK130" s="388"/>
      <c r="BL130" s="388"/>
    </row>
    <row r="131" spans="1:64" ht="16" customHeight="1" x14ac:dyDescent="0.2">
      <c r="A131" s="388"/>
      <c r="B131" s="388"/>
      <c r="C131" s="388"/>
      <c r="D131" s="388"/>
      <c r="E131" s="388"/>
      <c r="F131" s="388"/>
      <c r="G131" s="388"/>
      <c r="H131" s="388"/>
      <c r="I131" s="388"/>
      <c r="J131" s="388"/>
      <c r="K131" s="388"/>
      <c r="L131" s="388"/>
      <c r="M131" s="388"/>
      <c r="N131" s="388"/>
      <c r="O131" s="388"/>
      <c r="P131" s="388"/>
      <c r="Q131" s="388"/>
      <c r="R131" s="388"/>
      <c r="S131" s="388"/>
      <c r="T131" s="388"/>
      <c r="U131" s="388"/>
      <c r="V131" s="388"/>
      <c r="W131" s="388"/>
      <c r="X131" s="388"/>
      <c r="Y131" s="388"/>
      <c r="Z131" s="388"/>
      <c r="AA131" s="388"/>
      <c r="AB131" s="388"/>
      <c r="AC131" s="388"/>
      <c r="AD131" s="388"/>
      <c r="AE131" s="388"/>
      <c r="AF131" s="388"/>
      <c r="AG131" s="388"/>
      <c r="AH131" s="388"/>
      <c r="AI131" s="388"/>
      <c r="AJ131" s="388"/>
      <c r="AK131" s="388"/>
      <c r="AL131" s="388"/>
      <c r="AM131" s="388"/>
      <c r="AN131" s="388"/>
      <c r="AO131" s="388"/>
      <c r="AP131" s="388"/>
      <c r="AQ131" s="388"/>
      <c r="AR131" s="388"/>
      <c r="AS131" s="388"/>
      <c r="AT131" s="388"/>
      <c r="AU131" s="388"/>
      <c r="AV131" s="388"/>
      <c r="AW131" s="388"/>
      <c r="AX131" s="388"/>
      <c r="AY131" s="388"/>
      <c r="AZ131" s="388"/>
      <c r="BA131" s="388"/>
      <c r="BB131" s="388"/>
      <c r="BC131" s="388"/>
      <c r="BD131" s="388"/>
      <c r="BE131" s="388"/>
      <c r="BF131" s="388"/>
      <c r="BG131" s="388"/>
      <c r="BH131" s="388"/>
      <c r="BI131" s="388"/>
      <c r="BJ131" s="388"/>
      <c r="BK131" s="388"/>
      <c r="BL131" s="388"/>
    </row>
    <row r="132" spans="1:64" ht="16" customHeight="1" x14ac:dyDescent="0.2">
      <c r="A132" s="388"/>
      <c r="B132" s="388"/>
      <c r="C132" s="388"/>
      <c r="D132" s="388"/>
      <c r="E132" s="388"/>
      <c r="F132" s="388"/>
      <c r="G132" s="388"/>
      <c r="H132" s="388"/>
      <c r="I132" s="388"/>
      <c r="J132" s="388"/>
      <c r="K132" s="388"/>
      <c r="L132" s="388"/>
      <c r="M132" s="388"/>
      <c r="N132" s="388"/>
      <c r="O132" s="388"/>
      <c r="P132" s="388"/>
      <c r="Q132" s="388"/>
      <c r="R132" s="388"/>
      <c r="S132" s="388"/>
      <c r="T132" s="388"/>
      <c r="U132" s="388"/>
      <c r="V132" s="388"/>
      <c r="W132" s="388"/>
      <c r="X132" s="388"/>
      <c r="Y132" s="388"/>
      <c r="Z132" s="388"/>
      <c r="AA132" s="388"/>
      <c r="AB132" s="388"/>
      <c r="AC132" s="388"/>
      <c r="AD132" s="388"/>
      <c r="AE132" s="388"/>
      <c r="AF132" s="388"/>
      <c r="AG132" s="388"/>
      <c r="AH132" s="388"/>
      <c r="AI132" s="388"/>
      <c r="AJ132" s="388"/>
      <c r="AK132" s="388"/>
      <c r="AL132" s="388"/>
      <c r="AM132" s="388"/>
      <c r="AN132" s="388"/>
      <c r="AO132" s="388"/>
      <c r="AP132" s="388"/>
      <c r="AQ132" s="388"/>
      <c r="AR132" s="388"/>
      <c r="AS132" s="388"/>
      <c r="AT132" s="388"/>
      <c r="AU132" s="388"/>
      <c r="AV132" s="388"/>
      <c r="AW132" s="388"/>
      <c r="AX132" s="388"/>
      <c r="AY132" s="388"/>
      <c r="AZ132" s="388"/>
      <c r="BA132" s="388"/>
      <c r="BB132" s="388"/>
      <c r="BC132" s="388"/>
      <c r="BD132" s="388"/>
      <c r="BE132" s="388"/>
      <c r="BF132" s="388"/>
      <c r="BG132" s="388"/>
      <c r="BH132" s="388"/>
      <c r="BI132" s="388"/>
      <c r="BJ132" s="388"/>
      <c r="BK132" s="388"/>
      <c r="BL132" s="388"/>
    </row>
    <row r="133" spans="1:64" ht="16" customHeight="1" x14ac:dyDescent="0.2">
      <c r="A133" s="388"/>
      <c r="B133" s="388"/>
      <c r="C133" s="388"/>
      <c r="D133" s="388"/>
      <c r="E133" s="388"/>
      <c r="F133" s="388"/>
      <c r="G133" s="388"/>
      <c r="H133" s="388"/>
      <c r="I133" s="388"/>
      <c r="J133" s="388"/>
      <c r="K133" s="388"/>
      <c r="L133" s="388"/>
      <c r="M133" s="388"/>
      <c r="N133" s="388"/>
      <c r="O133" s="388"/>
      <c r="P133" s="388"/>
      <c r="Q133" s="388"/>
      <c r="R133" s="388"/>
      <c r="S133" s="388"/>
      <c r="T133" s="388"/>
      <c r="U133" s="388"/>
      <c r="V133" s="388"/>
      <c r="W133" s="388"/>
      <c r="X133" s="388"/>
      <c r="Y133" s="388"/>
      <c r="Z133" s="388"/>
      <c r="AA133" s="388"/>
      <c r="AB133" s="388"/>
      <c r="AC133" s="388"/>
      <c r="AD133" s="388"/>
      <c r="AE133" s="388"/>
      <c r="AF133" s="388"/>
      <c r="AG133" s="388"/>
      <c r="AH133" s="388"/>
      <c r="AI133" s="388"/>
      <c r="AJ133" s="388"/>
      <c r="AK133" s="388"/>
      <c r="AL133" s="388"/>
      <c r="AM133" s="388"/>
      <c r="AN133" s="388"/>
      <c r="AO133" s="388"/>
      <c r="AP133" s="388"/>
      <c r="AQ133" s="388"/>
      <c r="AR133" s="388"/>
      <c r="AS133" s="388"/>
      <c r="AT133" s="388"/>
      <c r="AU133" s="388"/>
      <c r="AV133" s="388"/>
      <c r="AW133" s="388"/>
      <c r="AX133" s="388"/>
      <c r="AY133" s="388"/>
      <c r="AZ133" s="388"/>
      <c r="BA133" s="388"/>
      <c r="BB133" s="388"/>
      <c r="BC133" s="388"/>
      <c r="BD133" s="388"/>
      <c r="BE133" s="388"/>
      <c r="BF133" s="388"/>
      <c r="BG133" s="388"/>
      <c r="BH133" s="388"/>
      <c r="BI133" s="388"/>
      <c r="BJ133" s="388"/>
      <c r="BK133" s="388"/>
      <c r="BL133" s="388"/>
    </row>
    <row r="134" spans="1:64" ht="16" customHeight="1" x14ac:dyDescent="0.2">
      <c r="A134" s="388"/>
      <c r="B134" s="388"/>
      <c r="C134" s="388"/>
      <c r="D134" s="388"/>
      <c r="E134" s="388"/>
      <c r="F134" s="388"/>
      <c r="G134" s="388"/>
      <c r="H134" s="388"/>
      <c r="I134" s="388"/>
      <c r="J134" s="388"/>
      <c r="K134" s="388"/>
      <c r="L134" s="388"/>
      <c r="M134" s="388"/>
      <c r="N134" s="388"/>
      <c r="O134" s="388"/>
      <c r="P134" s="388"/>
      <c r="Q134" s="388"/>
      <c r="R134" s="388"/>
      <c r="S134" s="388"/>
      <c r="T134" s="388"/>
      <c r="U134" s="388"/>
      <c r="V134" s="388"/>
      <c r="W134" s="388"/>
      <c r="X134" s="388"/>
      <c r="Y134" s="388"/>
      <c r="Z134" s="388"/>
      <c r="AA134" s="388"/>
      <c r="AB134" s="388"/>
      <c r="AC134" s="388"/>
      <c r="AD134" s="388"/>
      <c r="AE134" s="388"/>
      <c r="AF134" s="388"/>
      <c r="AG134" s="388"/>
      <c r="AH134" s="388"/>
      <c r="AI134" s="388"/>
      <c r="AJ134" s="388"/>
      <c r="AK134" s="388"/>
      <c r="AL134" s="388"/>
      <c r="AM134" s="388"/>
      <c r="AN134" s="388"/>
      <c r="AO134" s="388"/>
      <c r="AP134" s="388"/>
      <c r="AQ134" s="388"/>
      <c r="AR134" s="388"/>
      <c r="AS134" s="388"/>
      <c r="AT134" s="388"/>
      <c r="AU134" s="388"/>
      <c r="AV134" s="388"/>
      <c r="AW134" s="388"/>
      <c r="AX134" s="388"/>
      <c r="AY134" s="388"/>
      <c r="AZ134" s="388"/>
      <c r="BA134" s="388"/>
      <c r="BB134" s="388"/>
      <c r="BC134" s="388"/>
      <c r="BD134" s="388"/>
      <c r="BE134" s="388"/>
      <c r="BF134" s="388"/>
      <c r="BG134" s="388"/>
      <c r="BH134" s="388"/>
      <c r="BI134" s="388"/>
      <c r="BJ134" s="388"/>
      <c r="BK134" s="388"/>
      <c r="BL134" s="388"/>
    </row>
    <row r="135" spans="1:64" ht="16" customHeight="1" x14ac:dyDescent="0.2">
      <c r="A135" s="388"/>
      <c r="B135" s="388"/>
      <c r="C135" s="388"/>
      <c r="D135" s="388"/>
      <c r="E135" s="388"/>
      <c r="F135" s="388"/>
      <c r="G135" s="388"/>
      <c r="H135" s="388"/>
      <c r="I135" s="388"/>
      <c r="J135" s="388"/>
      <c r="K135" s="388"/>
      <c r="L135" s="388"/>
      <c r="M135" s="388"/>
      <c r="N135" s="388"/>
      <c r="O135" s="388"/>
      <c r="P135" s="388"/>
      <c r="Q135" s="388"/>
      <c r="R135" s="388"/>
      <c r="S135" s="388"/>
      <c r="T135" s="388"/>
      <c r="U135" s="388"/>
      <c r="V135" s="388"/>
      <c r="W135" s="388"/>
      <c r="X135" s="388"/>
      <c r="Y135" s="388"/>
      <c r="Z135" s="388"/>
      <c r="AA135" s="388"/>
      <c r="AB135" s="388"/>
      <c r="AC135" s="388"/>
      <c r="AD135" s="388"/>
      <c r="AE135" s="388"/>
      <c r="AF135" s="388"/>
      <c r="AG135" s="388"/>
      <c r="AH135" s="388"/>
      <c r="AI135" s="388"/>
      <c r="AJ135" s="388"/>
      <c r="AK135" s="388"/>
      <c r="AL135" s="388"/>
      <c r="AM135" s="388"/>
      <c r="AN135" s="388"/>
      <c r="AO135" s="388"/>
      <c r="AP135" s="388"/>
      <c r="AQ135" s="388"/>
      <c r="AR135" s="388"/>
      <c r="AS135" s="388"/>
      <c r="AT135" s="388"/>
      <c r="AU135" s="388"/>
      <c r="AV135" s="388"/>
      <c r="AW135" s="388"/>
      <c r="AX135" s="388"/>
      <c r="AY135" s="388"/>
      <c r="AZ135" s="388"/>
      <c r="BA135" s="388"/>
      <c r="BB135" s="388"/>
      <c r="BC135" s="388"/>
      <c r="BD135" s="388"/>
      <c r="BE135" s="388"/>
      <c r="BF135" s="388"/>
      <c r="BG135" s="388"/>
      <c r="BH135" s="388"/>
      <c r="BI135" s="388"/>
      <c r="BJ135" s="388"/>
      <c r="BK135" s="388"/>
      <c r="BL135" s="388"/>
    </row>
    <row r="136" spans="1:64" ht="16" customHeight="1" x14ac:dyDescent="0.2">
      <c r="A136" s="388"/>
      <c r="B136" s="388"/>
      <c r="C136" s="388"/>
      <c r="D136" s="388"/>
      <c r="E136" s="388"/>
      <c r="F136" s="388"/>
      <c r="G136" s="388"/>
      <c r="H136" s="388"/>
      <c r="I136" s="388"/>
      <c r="J136" s="388"/>
      <c r="K136" s="388"/>
      <c r="L136" s="388"/>
      <c r="M136" s="388"/>
      <c r="N136" s="388"/>
      <c r="O136" s="388"/>
      <c r="P136" s="388"/>
      <c r="Q136" s="388"/>
      <c r="R136" s="388"/>
      <c r="S136" s="388"/>
      <c r="T136" s="388"/>
      <c r="U136" s="388"/>
      <c r="V136" s="388"/>
      <c r="W136" s="388"/>
      <c r="X136" s="388"/>
      <c r="Y136" s="388"/>
      <c r="Z136" s="388"/>
      <c r="AA136" s="388"/>
      <c r="AB136" s="388"/>
      <c r="AC136" s="388"/>
      <c r="AD136" s="388"/>
      <c r="AE136" s="388"/>
      <c r="AF136" s="388"/>
      <c r="AG136" s="388"/>
      <c r="AH136" s="388"/>
      <c r="AI136" s="388"/>
      <c r="AJ136" s="388"/>
      <c r="AK136" s="388"/>
      <c r="AL136" s="388"/>
      <c r="AM136" s="388"/>
      <c r="AN136" s="388"/>
      <c r="AO136" s="388"/>
      <c r="AP136" s="388"/>
      <c r="AQ136" s="388"/>
      <c r="AR136" s="388"/>
      <c r="AS136" s="388"/>
      <c r="AT136" s="388"/>
      <c r="AU136" s="388"/>
      <c r="AV136" s="388"/>
      <c r="AW136" s="388"/>
      <c r="AX136" s="388"/>
      <c r="AY136" s="388"/>
      <c r="AZ136" s="388"/>
      <c r="BA136" s="388"/>
      <c r="BB136" s="388"/>
      <c r="BC136" s="388"/>
      <c r="BD136" s="388"/>
      <c r="BE136" s="388"/>
      <c r="BF136" s="388"/>
      <c r="BG136" s="388"/>
      <c r="BH136" s="388"/>
      <c r="BI136" s="388"/>
      <c r="BJ136" s="388"/>
      <c r="BK136" s="388"/>
      <c r="BL136" s="388"/>
    </row>
    <row r="137" spans="1:64" ht="16" customHeight="1" x14ac:dyDescent="0.2">
      <c r="A137" s="388"/>
      <c r="B137" s="388"/>
      <c r="C137" s="388"/>
      <c r="D137" s="388"/>
      <c r="E137" s="388"/>
      <c r="F137" s="388"/>
      <c r="G137" s="388"/>
      <c r="H137" s="388"/>
      <c r="I137" s="388"/>
      <c r="J137" s="388"/>
      <c r="K137" s="388"/>
      <c r="L137" s="388"/>
      <c r="M137" s="388"/>
      <c r="N137" s="388"/>
      <c r="O137" s="388"/>
      <c r="P137" s="388"/>
      <c r="Q137" s="388"/>
      <c r="R137" s="388"/>
      <c r="S137" s="388"/>
      <c r="T137" s="388"/>
      <c r="U137" s="388"/>
      <c r="V137" s="388"/>
      <c r="W137" s="388"/>
      <c r="X137" s="388"/>
      <c r="Y137" s="388"/>
      <c r="Z137" s="388"/>
      <c r="AA137" s="388"/>
      <c r="AB137" s="388"/>
      <c r="AC137" s="388"/>
      <c r="AD137" s="388"/>
      <c r="AE137" s="388"/>
      <c r="AF137" s="388"/>
      <c r="AG137" s="388"/>
      <c r="AH137" s="388"/>
      <c r="AI137" s="388"/>
      <c r="AJ137" s="388"/>
      <c r="AK137" s="388"/>
      <c r="AL137" s="388"/>
      <c r="AM137" s="388"/>
      <c r="AN137" s="388"/>
      <c r="AO137" s="388"/>
      <c r="AP137" s="388"/>
      <c r="AQ137" s="388"/>
      <c r="AR137" s="388"/>
      <c r="AS137" s="388"/>
      <c r="AT137" s="388"/>
      <c r="AU137" s="388"/>
      <c r="AV137" s="388"/>
      <c r="AW137" s="388"/>
      <c r="AX137" s="388"/>
      <c r="AY137" s="388"/>
      <c r="AZ137" s="388"/>
      <c r="BA137" s="388"/>
      <c r="BB137" s="388"/>
      <c r="BC137" s="388"/>
      <c r="BD137" s="388"/>
      <c r="BE137" s="388"/>
      <c r="BF137" s="388"/>
      <c r="BG137" s="388"/>
      <c r="BH137" s="388"/>
      <c r="BI137" s="388"/>
      <c r="BJ137" s="388"/>
      <c r="BK137" s="388"/>
      <c r="BL137" s="388"/>
    </row>
    <row r="138" spans="1:64" ht="16" customHeight="1" x14ac:dyDescent="0.2">
      <c r="A138" s="388"/>
      <c r="B138" s="388"/>
      <c r="C138" s="388"/>
      <c r="D138" s="388"/>
      <c r="E138" s="388"/>
      <c r="F138" s="388"/>
      <c r="G138" s="388"/>
      <c r="H138" s="388"/>
      <c r="I138" s="388"/>
      <c r="J138" s="388"/>
      <c r="K138" s="388"/>
      <c r="L138" s="388"/>
      <c r="M138" s="388"/>
      <c r="N138" s="388"/>
      <c r="O138" s="388"/>
      <c r="P138" s="388"/>
      <c r="Q138" s="388"/>
      <c r="R138" s="388"/>
      <c r="S138" s="388"/>
      <c r="T138" s="388"/>
      <c r="U138" s="388"/>
      <c r="V138" s="388"/>
      <c r="W138" s="388"/>
      <c r="X138" s="388"/>
      <c r="Y138" s="388"/>
      <c r="Z138" s="388"/>
      <c r="AA138" s="388"/>
      <c r="AB138" s="388"/>
      <c r="AC138" s="388"/>
      <c r="AD138" s="388"/>
      <c r="AE138" s="388"/>
      <c r="AF138" s="388"/>
      <c r="AG138" s="388"/>
      <c r="AH138" s="388"/>
      <c r="AI138" s="388"/>
      <c r="AJ138" s="388"/>
      <c r="AK138" s="388"/>
      <c r="AL138" s="388"/>
      <c r="AM138" s="388"/>
      <c r="AN138" s="388"/>
      <c r="AO138" s="388"/>
      <c r="AP138" s="388"/>
      <c r="AQ138" s="388"/>
      <c r="AR138" s="388"/>
      <c r="AS138" s="388"/>
      <c r="AT138" s="388"/>
      <c r="AU138" s="388"/>
      <c r="AV138" s="388"/>
      <c r="AW138" s="388"/>
      <c r="AX138" s="388"/>
      <c r="AY138" s="388"/>
      <c r="AZ138" s="388"/>
      <c r="BA138" s="388"/>
      <c r="BB138" s="388"/>
      <c r="BC138" s="388"/>
      <c r="BD138" s="388"/>
      <c r="BE138" s="388"/>
      <c r="BF138" s="388"/>
      <c r="BG138" s="388"/>
      <c r="BH138" s="388"/>
      <c r="BI138" s="388"/>
      <c r="BJ138" s="388"/>
      <c r="BK138" s="388"/>
      <c r="BL138" s="388"/>
    </row>
    <row r="139" spans="1:64" ht="16" customHeight="1" x14ac:dyDescent="0.2">
      <c r="A139" s="388"/>
      <c r="B139" s="388"/>
      <c r="C139" s="388"/>
      <c r="D139" s="388"/>
      <c r="E139" s="388"/>
      <c r="F139" s="388"/>
      <c r="G139" s="388"/>
      <c r="H139" s="388"/>
      <c r="I139" s="388"/>
      <c r="J139" s="388"/>
      <c r="K139" s="388"/>
      <c r="L139" s="388"/>
      <c r="M139" s="388"/>
      <c r="N139" s="388"/>
      <c r="O139" s="388"/>
      <c r="P139" s="388"/>
      <c r="Q139" s="388"/>
      <c r="R139" s="388"/>
      <c r="S139" s="388"/>
      <c r="T139" s="388"/>
      <c r="U139" s="388"/>
      <c r="V139" s="388"/>
      <c r="W139" s="388"/>
      <c r="X139" s="388"/>
      <c r="Y139" s="388"/>
      <c r="Z139" s="388"/>
      <c r="AA139" s="388"/>
      <c r="AB139" s="388"/>
      <c r="AC139" s="388"/>
      <c r="AD139" s="388"/>
      <c r="AE139" s="388"/>
      <c r="AF139" s="388"/>
      <c r="AG139" s="388"/>
      <c r="AH139" s="388"/>
      <c r="AI139" s="388"/>
      <c r="AJ139" s="388"/>
      <c r="AK139" s="388"/>
      <c r="AL139" s="388"/>
      <c r="AM139" s="388"/>
      <c r="AN139" s="388"/>
      <c r="AO139" s="388"/>
      <c r="AP139" s="388"/>
      <c r="AQ139" s="388"/>
      <c r="AR139" s="388"/>
      <c r="AS139" s="388"/>
      <c r="AT139" s="388"/>
      <c r="AU139" s="388"/>
      <c r="AV139" s="388"/>
      <c r="AW139" s="388"/>
      <c r="AX139" s="388"/>
      <c r="AY139" s="388"/>
      <c r="AZ139" s="388"/>
      <c r="BA139" s="388"/>
      <c r="BB139" s="388"/>
      <c r="BC139" s="388"/>
      <c r="BD139" s="388"/>
      <c r="BE139" s="388"/>
      <c r="BF139" s="388"/>
      <c r="BG139" s="388"/>
      <c r="BH139" s="388"/>
      <c r="BI139" s="388"/>
      <c r="BJ139" s="388"/>
      <c r="BK139" s="388"/>
      <c r="BL139" s="388"/>
    </row>
    <row r="140" spans="1:64" ht="16" customHeight="1" x14ac:dyDescent="0.2">
      <c r="A140" s="388"/>
      <c r="B140" s="388"/>
      <c r="C140" s="388"/>
      <c r="D140" s="388"/>
      <c r="E140" s="388"/>
      <c r="F140" s="388"/>
      <c r="G140" s="388"/>
      <c r="H140" s="388"/>
      <c r="I140" s="388"/>
      <c r="J140" s="388"/>
      <c r="K140" s="388"/>
      <c r="L140" s="388"/>
      <c r="M140" s="388"/>
      <c r="N140" s="388"/>
      <c r="O140" s="388"/>
      <c r="P140" s="388"/>
      <c r="Q140" s="388"/>
      <c r="R140" s="388"/>
      <c r="S140" s="388"/>
      <c r="T140" s="388"/>
      <c r="U140" s="388"/>
      <c r="V140" s="388"/>
      <c r="W140" s="388"/>
      <c r="X140" s="388"/>
      <c r="Y140" s="388"/>
      <c r="Z140" s="388"/>
      <c r="AA140" s="388"/>
      <c r="AB140" s="388"/>
      <c r="AC140" s="388"/>
      <c r="AD140" s="388"/>
      <c r="AE140" s="388"/>
      <c r="AF140" s="388"/>
      <c r="AG140" s="388"/>
      <c r="AH140" s="388"/>
      <c r="AI140" s="388"/>
      <c r="AJ140" s="388"/>
      <c r="AK140" s="388"/>
      <c r="AL140" s="388"/>
      <c r="AM140" s="388"/>
      <c r="AN140" s="388"/>
      <c r="AO140" s="388"/>
      <c r="AP140" s="388"/>
      <c r="AQ140" s="388"/>
      <c r="AR140" s="388"/>
      <c r="AS140" s="388"/>
      <c r="AT140" s="388"/>
      <c r="AU140" s="388"/>
      <c r="AV140" s="388"/>
      <c r="AW140" s="388"/>
      <c r="AX140" s="388"/>
      <c r="AY140" s="388"/>
      <c r="AZ140" s="388"/>
      <c r="BA140" s="388"/>
      <c r="BB140" s="388"/>
      <c r="BC140" s="388"/>
      <c r="BD140" s="388"/>
      <c r="BE140" s="388"/>
      <c r="BF140" s="388"/>
      <c r="BG140" s="388"/>
      <c r="BH140" s="388"/>
      <c r="BI140" s="388"/>
      <c r="BJ140" s="388"/>
      <c r="BK140" s="388"/>
      <c r="BL140" s="388"/>
    </row>
    <row r="141" spans="1:64" ht="16" customHeight="1" x14ac:dyDescent="0.2">
      <c r="A141" s="388"/>
      <c r="B141" s="388"/>
      <c r="C141" s="388"/>
      <c r="D141" s="388"/>
      <c r="E141" s="388"/>
      <c r="F141" s="388"/>
      <c r="G141" s="388"/>
      <c r="H141" s="388"/>
      <c r="I141" s="388"/>
      <c r="J141" s="388"/>
      <c r="K141" s="388"/>
      <c r="L141" s="388"/>
      <c r="M141" s="388"/>
      <c r="N141" s="388"/>
      <c r="O141" s="388"/>
      <c r="P141" s="388"/>
      <c r="Q141" s="388"/>
      <c r="R141" s="388"/>
      <c r="S141" s="388"/>
      <c r="T141" s="388"/>
      <c r="U141" s="388"/>
      <c r="V141" s="388"/>
      <c r="W141" s="388"/>
      <c r="X141" s="388"/>
      <c r="Y141" s="388"/>
      <c r="Z141" s="388"/>
      <c r="AA141" s="388"/>
      <c r="AB141" s="388"/>
      <c r="AC141" s="388"/>
      <c r="AD141" s="388"/>
      <c r="AE141" s="388"/>
      <c r="AF141" s="388"/>
      <c r="AG141" s="388"/>
      <c r="AH141" s="388"/>
      <c r="AI141" s="388"/>
      <c r="AJ141" s="388"/>
      <c r="AK141" s="388"/>
      <c r="AL141" s="388"/>
      <c r="AM141" s="388"/>
      <c r="AN141" s="388"/>
      <c r="AO141" s="388"/>
      <c r="AP141" s="388"/>
      <c r="AQ141" s="388"/>
      <c r="AR141" s="388"/>
      <c r="AS141" s="388"/>
      <c r="AT141" s="388"/>
      <c r="AU141" s="388"/>
      <c r="AV141" s="388"/>
      <c r="AW141" s="388"/>
      <c r="AX141" s="388"/>
      <c r="AY141" s="388"/>
      <c r="AZ141" s="388"/>
      <c r="BA141" s="388"/>
      <c r="BB141" s="388"/>
      <c r="BC141" s="388"/>
      <c r="BD141" s="388"/>
      <c r="BE141" s="388"/>
      <c r="BF141" s="388"/>
      <c r="BG141" s="388"/>
      <c r="BH141" s="388"/>
      <c r="BI141" s="388"/>
      <c r="BJ141" s="388"/>
      <c r="BK141" s="388"/>
      <c r="BL141" s="388"/>
    </row>
    <row r="142" spans="1:64" ht="16" customHeight="1" x14ac:dyDescent="0.2">
      <c r="A142" s="388"/>
      <c r="B142" s="388"/>
      <c r="C142" s="388"/>
      <c r="D142" s="388"/>
      <c r="E142" s="388"/>
      <c r="F142" s="388"/>
      <c r="G142" s="388"/>
      <c r="H142" s="388"/>
      <c r="I142" s="388"/>
      <c r="J142" s="388"/>
      <c r="K142" s="388"/>
      <c r="L142" s="388"/>
      <c r="M142" s="388"/>
      <c r="N142" s="388"/>
      <c r="O142" s="388"/>
      <c r="P142" s="388"/>
      <c r="Q142" s="388"/>
      <c r="R142" s="388"/>
      <c r="S142" s="388"/>
      <c r="T142" s="388"/>
      <c r="U142" s="388"/>
      <c r="V142" s="388"/>
      <c r="W142" s="388"/>
      <c r="X142" s="388"/>
      <c r="Y142" s="388"/>
      <c r="Z142" s="388"/>
      <c r="AA142" s="388"/>
      <c r="AB142" s="388"/>
      <c r="AC142" s="388"/>
      <c r="AD142" s="388"/>
      <c r="AE142" s="388"/>
      <c r="AF142" s="388"/>
      <c r="AG142" s="388"/>
      <c r="AH142" s="388"/>
      <c r="AI142" s="388"/>
      <c r="AJ142" s="388"/>
      <c r="AK142" s="388"/>
      <c r="AL142" s="388"/>
      <c r="AM142" s="388"/>
      <c r="AN142" s="388"/>
      <c r="AO142" s="388"/>
      <c r="AP142" s="388"/>
      <c r="AQ142" s="388"/>
      <c r="AR142" s="388"/>
      <c r="AS142" s="388"/>
      <c r="AT142" s="388"/>
      <c r="AU142" s="388"/>
      <c r="AV142" s="388"/>
      <c r="AW142" s="388"/>
      <c r="AX142" s="388"/>
      <c r="AY142" s="388"/>
      <c r="AZ142" s="388"/>
      <c r="BA142" s="388"/>
      <c r="BB142" s="388"/>
      <c r="BC142" s="388"/>
      <c r="BD142" s="388"/>
      <c r="BE142" s="388"/>
      <c r="BF142" s="388"/>
      <c r="BG142" s="388"/>
      <c r="BH142" s="388"/>
      <c r="BI142" s="388"/>
      <c r="BJ142" s="388"/>
      <c r="BK142" s="388"/>
      <c r="BL142" s="388"/>
    </row>
    <row r="143" spans="1:64" ht="16" customHeight="1" x14ac:dyDescent="0.2">
      <c r="A143" s="388"/>
      <c r="B143" s="388"/>
      <c r="C143" s="388"/>
      <c r="D143" s="388"/>
      <c r="E143" s="388"/>
      <c r="F143" s="388"/>
      <c r="G143" s="388"/>
      <c r="H143" s="388"/>
      <c r="I143" s="388"/>
      <c r="J143" s="388"/>
      <c r="K143" s="388"/>
      <c r="L143" s="388"/>
      <c r="M143" s="388"/>
      <c r="N143" s="388"/>
      <c r="O143" s="388"/>
      <c r="P143" s="388"/>
      <c r="Q143" s="388"/>
      <c r="R143" s="388"/>
      <c r="S143" s="388"/>
      <c r="T143" s="388"/>
      <c r="U143" s="388"/>
      <c r="V143" s="388"/>
      <c r="W143" s="388"/>
      <c r="X143" s="388"/>
      <c r="Y143" s="388"/>
      <c r="Z143" s="388"/>
      <c r="AA143" s="388"/>
      <c r="AB143" s="388"/>
      <c r="AC143" s="388"/>
      <c r="AD143" s="388"/>
      <c r="AE143" s="388"/>
      <c r="AF143" s="388"/>
      <c r="AG143" s="388"/>
      <c r="AH143" s="388"/>
      <c r="AI143" s="388"/>
      <c r="AJ143" s="388"/>
      <c r="AK143" s="388"/>
      <c r="AL143" s="388"/>
      <c r="AM143" s="388"/>
      <c r="AN143" s="388"/>
      <c r="AO143" s="388"/>
      <c r="AP143" s="388"/>
      <c r="AQ143" s="388"/>
      <c r="AR143" s="388"/>
      <c r="AS143" s="388"/>
      <c r="AT143" s="388"/>
      <c r="AU143" s="388"/>
      <c r="AV143" s="388"/>
      <c r="AW143" s="388"/>
      <c r="AX143" s="388"/>
      <c r="AY143" s="388"/>
      <c r="AZ143" s="388"/>
      <c r="BA143" s="388"/>
      <c r="BB143" s="388"/>
      <c r="BC143" s="388"/>
      <c r="BD143" s="388"/>
      <c r="BE143" s="388"/>
      <c r="BF143" s="388"/>
      <c r="BG143" s="388"/>
      <c r="BH143" s="388"/>
      <c r="BI143" s="388"/>
      <c r="BJ143" s="388"/>
      <c r="BK143" s="388"/>
      <c r="BL143" s="388"/>
    </row>
    <row r="144" spans="1:64" ht="16" customHeight="1" x14ac:dyDescent="0.2">
      <c r="A144" s="388"/>
      <c r="B144" s="388"/>
      <c r="C144" s="388"/>
      <c r="D144" s="388"/>
      <c r="E144" s="388"/>
      <c r="F144" s="388"/>
      <c r="G144" s="388"/>
      <c r="H144" s="388"/>
      <c r="I144" s="388"/>
      <c r="J144" s="388"/>
      <c r="K144" s="388"/>
      <c r="L144" s="388"/>
      <c r="M144" s="388"/>
      <c r="N144" s="388"/>
      <c r="O144" s="388"/>
      <c r="P144" s="388"/>
      <c r="Q144" s="388"/>
      <c r="R144" s="388"/>
      <c r="S144" s="388"/>
      <c r="T144" s="388"/>
      <c r="U144" s="388"/>
      <c r="V144" s="388"/>
      <c r="W144" s="388"/>
      <c r="X144" s="388"/>
      <c r="Y144" s="388"/>
      <c r="Z144" s="388"/>
      <c r="AA144" s="388"/>
      <c r="AB144" s="388"/>
      <c r="AC144" s="388"/>
      <c r="AD144" s="388"/>
      <c r="AE144" s="388"/>
      <c r="AF144" s="388"/>
      <c r="AG144" s="388"/>
      <c r="AH144" s="388"/>
      <c r="AI144" s="388"/>
      <c r="AJ144" s="388"/>
      <c r="AK144" s="388"/>
      <c r="AL144" s="388"/>
      <c r="AM144" s="388"/>
      <c r="AN144" s="388"/>
      <c r="AO144" s="388"/>
      <c r="AP144" s="388"/>
      <c r="AQ144" s="388"/>
      <c r="AR144" s="388"/>
      <c r="AS144" s="388"/>
      <c r="AT144" s="388"/>
      <c r="AU144" s="388"/>
      <c r="AV144" s="388"/>
      <c r="AW144" s="388"/>
      <c r="AX144" s="388"/>
      <c r="AY144" s="388"/>
      <c r="AZ144" s="388"/>
      <c r="BA144" s="388"/>
      <c r="BB144" s="388"/>
      <c r="BC144" s="388"/>
      <c r="BD144" s="388"/>
      <c r="BE144" s="388"/>
      <c r="BF144" s="388"/>
      <c r="BG144" s="388"/>
      <c r="BH144" s="388"/>
      <c r="BI144" s="388"/>
      <c r="BJ144" s="388"/>
      <c r="BK144" s="388"/>
      <c r="BL144" s="388"/>
    </row>
    <row r="145" spans="1:64" ht="16" customHeight="1" x14ac:dyDescent="0.2">
      <c r="A145" s="388"/>
      <c r="B145" s="388"/>
      <c r="C145" s="388"/>
      <c r="D145" s="388"/>
      <c r="E145" s="388"/>
      <c r="F145" s="388"/>
      <c r="G145" s="388"/>
      <c r="H145" s="388"/>
      <c r="I145" s="388"/>
      <c r="J145" s="388"/>
      <c r="K145" s="388"/>
      <c r="L145" s="388"/>
      <c r="M145" s="388"/>
      <c r="N145" s="388"/>
      <c r="O145" s="388"/>
      <c r="P145" s="388"/>
      <c r="Q145" s="388"/>
      <c r="R145" s="388"/>
      <c r="S145" s="388"/>
      <c r="T145" s="388"/>
      <c r="U145" s="388"/>
      <c r="V145" s="388"/>
      <c r="W145" s="388"/>
      <c r="X145" s="388"/>
      <c r="Y145" s="388"/>
      <c r="Z145" s="388"/>
      <c r="AA145" s="388"/>
      <c r="AB145" s="388"/>
      <c r="AC145" s="388"/>
      <c r="AD145" s="388"/>
      <c r="AE145" s="388"/>
      <c r="AF145" s="388"/>
      <c r="AG145" s="388"/>
      <c r="AH145" s="388"/>
      <c r="AI145" s="388"/>
      <c r="AJ145" s="388"/>
      <c r="AK145" s="388"/>
      <c r="AL145" s="388"/>
      <c r="AM145" s="388"/>
      <c r="AN145" s="388"/>
      <c r="AO145" s="388"/>
      <c r="AP145" s="388"/>
      <c r="AQ145" s="388"/>
      <c r="AR145" s="388"/>
      <c r="AS145" s="388"/>
      <c r="AT145" s="388"/>
      <c r="AU145" s="388"/>
      <c r="AV145" s="388"/>
      <c r="AW145" s="388"/>
      <c r="AX145" s="388"/>
      <c r="AY145" s="388"/>
      <c r="AZ145" s="388"/>
      <c r="BA145" s="388"/>
      <c r="BB145" s="388"/>
      <c r="BC145" s="388"/>
      <c r="BD145" s="388"/>
      <c r="BE145" s="388"/>
      <c r="BF145" s="388"/>
      <c r="BG145" s="388"/>
      <c r="BH145" s="388"/>
      <c r="BI145" s="388"/>
      <c r="BJ145" s="388"/>
      <c r="BK145" s="388"/>
      <c r="BL145" s="388"/>
    </row>
    <row r="146" spans="1:64" ht="16" customHeight="1" x14ac:dyDescent="0.2">
      <c r="A146" s="388"/>
      <c r="B146" s="388"/>
      <c r="C146" s="388"/>
      <c r="D146" s="388"/>
      <c r="E146" s="388"/>
      <c r="F146" s="388"/>
      <c r="G146" s="388"/>
      <c r="H146" s="388"/>
      <c r="I146" s="388"/>
      <c r="J146" s="388"/>
      <c r="K146" s="388"/>
      <c r="L146" s="388"/>
      <c r="M146" s="388"/>
      <c r="N146" s="388"/>
      <c r="O146" s="388"/>
      <c r="P146" s="388"/>
      <c r="Q146" s="388"/>
      <c r="R146" s="388"/>
      <c r="S146" s="388"/>
      <c r="T146" s="388"/>
      <c r="U146" s="388"/>
      <c r="V146" s="388"/>
      <c r="W146" s="388"/>
      <c r="X146" s="388"/>
      <c r="Y146" s="388"/>
      <c r="Z146" s="388"/>
      <c r="AA146" s="388"/>
      <c r="AB146" s="388"/>
      <c r="AC146" s="388"/>
      <c r="AD146" s="388"/>
      <c r="AE146" s="388"/>
      <c r="AF146" s="388"/>
      <c r="AG146" s="388"/>
      <c r="AH146" s="388"/>
      <c r="AI146" s="388"/>
      <c r="AJ146" s="388"/>
      <c r="AK146" s="388"/>
      <c r="AL146" s="388"/>
      <c r="AM146" s="388"/>
      <c r="AN146" s="388"/>
      <c r="AO146" s="388"/>
      <c r="AP146" s="388"/>
      <c r="AQ146" s="388"/>
      <c r="AR146" s="388"/>
      <c r="AS146" s="388"/>
      <c r="AT146" s="388"/>
      <c r="AU146" s="388"/>
      <c r="AV146" s="388"/>
      <c r="AW146" s="388"/>
      <c r="AX146" s="388"/>
      <c r="AY146" s="388"/>
      <c r="AZ146" s="388"/>
      <c r="BA146" s="388"/>
      <c r="BB146" s="388"/>
      <c r="BC146" s="388"/>
      <c r="BD146" s="388"/>
      <c r="BE146" s="388"/>
      <c r="BF146" s="388"/>
      <c r="BG146" s="388"/>
      <c r="BH146" s="388"/>
      <c r="BI146" s="388"/>
      <c r="BJ146" s="388"/>
      <c r="BK146" s="388"/>
      <c r="BL146" s="388"/>
    </row>
    <row r="147" spans="1:64" ht="16" customHeight="1" x14ac:dyDescent="0.2">
      <c r="A147" s="388"/>
      <c r="B147" s="388"/>
      <c r="C147" s="388"/>
      <c r="D147" s="388"/>
      <c r="E147" s="388"/>
      <c r="F147" s="388"/>
      <c r="G147" s="388"/>
      <c r="H147" s="388"/>
      <c r="I147" s="388"/>
      <c r="J147" s="388"/>
      <c r="K147" s="388"/>
      <c r="L147" s="388"/>
      <c r="M147" s="388"/>
      <c r="N147" s="388"/>
      <c r="O147" s="388"/>
      <c r="P147" s="388"/>
      <c r="Q147" s="388"/>
      <c r="R147" s="388"/>
      <c r="S147" s="388"/>
      <c r="T147" s="388"/>
      <c r="U147" s="388"/>
      <c r="V147" s="388"/>
      <c r="W147" s="388"/>
      <c r="X147" s="388"/>
      <c r="Y147" s="388"/>
      <c r="Z147" s="388"/>
      <c r="AA147" s="388"/>
      <c r="AB147" s="388"/>
      <c r="AC147" s="388"/>
      <c r="AD147" s="388"/>
      <c r="AE147" s="388"/>
      <c r="AF147" s="388"/>
      <c r="AG147" s="388"/>
      <c r="AH147" s="388"/>
      <c r="AI147" s="388"/>
      <c r="AJ147" s="388"/>
      <c r="AK147" s="388"/>
      <c r="AL147" s="388"/>
      <c r="AM147" s="388"/>
      <c r="AN147" s="388"/>
      <c r="AO147" s="388"/>
      <c r="AP147" s="388"/>
      <c r="AQ147" s="388"/>
      <c r="AR147" s="388"/>
      <c r="AS147" s="388"/>
      <c r="AT147" s="388"/>
      <c r="AU147" s="388"/>
      <c r="AV147" s="388"/>
      <c r="AW147" s="388"/>
      <c r="AX147" s="388"/>
      <c r="AY147" s="388"/>
      <c r="AZ147" s="388"/>
      <c r="BA147" s="388"/>
      <c r="BB147" s="388"/>
      <c r="BC147" s="388"/>
      <c r="BD147" s="388"/>
      <c r="BE147" s="388"/>
      <c r="BF147" s="388"/>
      <c r="BG147" s="388"/>
      <c r="BH147" s="388"/>
      <c r="BI147" s="388"/>
      <c r="BJ147" s="388"/>
      <c r="BK147" s="388"/>
      <c r="BL147" s="388"/>
    </row>
    <row r="148" spans="1:64" ht="16" customHeight="1" x14ac:dyDescent="0.2">
      <c r="A148" s="388"/>
      <c r="B148" s="388"/>
      <c r="C148" s="388"/>
      <c r="D148" s="388"/>
      <c r="E148" s="388"/>
      <c r="F148" s="388"/>
      <c r="G148" s="388"/>
      <c r="H148" s="388"/>
      <c r="I148" s="388"/>
      <c r="J148" s="388"/>
      <c r="K148" s="388"/>
      <c r="L148" s="388"/>
      <c r="M148" s="388"/>
      <c r="N148" s="388"/>
      <c r="O148" s="388"/>
      <c r="P148" s="388"/>
      <c r="Q148" s="388"/>
      <c r="R148" s="388"/>
      <c r="S148" s="388"/>
      <c r="T148" s="388"/>
      <c r="U148" s="388"/>
      <c r="V148" s="388"/>
      <c r="W148" s="388"/>
      <c r="X148" s="388"/>
      <c r="Y148" s="388"/>
      <c r="Z148" s="388"/>
      <c r="AA148" s="388"/>
      <c r="AB148" s="388"/>
      <c r="AC148" s="388"/>
      <c r="AD148" s="388"/>
      <c r="AE148" s="388"/>
      <c r="AF148" s="388"/>
      <c r="AG148" s="388"/>
      <c r="AH148" s="388"/>
      <c r="AI148" s="388"/>
      <c r="AJ148" s="388"/>
      <c r="AK148" s="388"/>
      <c r="AL148" s="388"/>
      <c r="AM148" s="388"/>
      <c r="AN148" s="388"/>
      <c r="AO148" s="388"/>
      <c r="AP148" s="388"/>
      <c r="AQ148" s="388"/>
      <c r="AR148" s="388"/>
      <c r="AS148" s="388"/>
      <c r="AT148" s="388"/>
      <c r="AU148" s="388"/>
      <c r="AV148" s="388"/>
      <c r="AW148" s="388"/>
      <c r="AX148" s="388"/>
      <c r="AY148" s="388"/>
      <c r="AZ148" s="388"/>
      <c r="BA148" s="388"/>
      <c r="BB148" s="388"/>
      <c r="BC148" s="388"/>
      <c r="BD148" s="388"/>
      <c r="BE148" s="388"/>
      <c r="BF148" s="388"/>
      <c r="BG148" s="388"/>
      <c r="BH148" s="388"/>
      <c r="BI148" s="388"/>
      <c r="BJ148" s="388"/>
      <c r="BK148" s="388"/>
      <c r="BL148" s="388"/>
    </row>
    <row r="149" spans="1:64" ht="16" customHeight="1" x14ac:dyDescent="0.2">
      <c r="A149" s="388"/>
      <c r="B149" s="388"/>
      <c r="C149" s="388"/>
      <c r="D149" s="388"/>
      <c r="E149" s="388"/>
      <c r="F149" s="388"/>
      <c r="G149" s="388"/>
      <c r="H149" s="388"/>
      <c r="I149" s="388"/>
      <c r="J149" s="388"/>
      <c r="K149" s="388"/>
      <c r="L149" s="388"/>
      <c r="M149" s="388"/>
      <c r="N149" s="388"/>
      <c r="O149" s="388"/>
      <c r="P149" s="388"/>
      <c r="Q149" s="388"/>
      <c r="R149" s="388"/>
      <c r="S149" s="388"/>
      <c r="T149" s="388"/>
      <c r="U149" s="388"/>
      <c r="V149" s="388"/>
      <c r="W149" s="388"/>
      <c r="X149" s="388"/>
      <c r="Y149" s="388"/>
      <c r="Z149" s="388"/>
      <c r="AA149" s="388"/>
      <c r="AB149" s="388"/>
      <c r="AC149" s="388"/>
      <c r="AD149" s="388"/>
      <c r="AE149" s="388"/>
      <c r="AF149" s="388"/>
      <c r="AG149" s="388"/>
      <c r="AH149" s="388"/>
      <c r="AI149" s="388"/>
      <c r="AJ149" s="388"/>
      <c r="AK149" s="388"/>
      <c r="AL149" s="388"/>
      <c r="AM149" s="388"/>
      <c r="AN149" s="388"/>
      <c r="AO149" s="388"/>
      <c r="AP149" s="388"/>
      <c r="AQ149" s="388"/>
      <c r="AR149" s="388"/>
      <c r="AS149" s="388"/>
      <c r="AT149" s="388"/>
      <c r="AU149" s="388"/>
      <c r="AV149" s="388"/>
      <c r="AW149" s="388"/>
      <c r="AX149" s="388"/>
      <c r="AY149" s="388"/>
      <c r="AZ149" s="388"/>
      <c r="BA149" s="388"/>
      <c r="BB149" s="388"/>
      <c r="BC149" s="388"/>
      <c r="BD149" s="388"/>
      <c r="BE149" s="388"/>
      <c r="BF149" s="388"/>
      <c r="BG149" s="388"/>
      <c r="BH149" s="388"/>
      <c r="BI149" s="388"/>
      <c r="BJ149" s="388"/>
      <c r="BK149" s="388"/>
      <c r="BL149" s="388"/>
    </row>
    <row r="150" spans="1:64" ht="16" customHeight="1" x14ac:dyDescent="0.2">
      <c r="A150" s="388"/>
      <c r="B150" s="388"/>
      <c r="C150" s="388"/>
      <c r="D150" s="388"/>
      <c r="E150" s="388"/>
      <c r="F150" s="388"/>
      <c r="G150" s="388"/>
      <c r="H150" s="388"/>
      <c r="I150" s="388"/>
      <c r="J150" s="388"/>
      <c r="K150" s="388"/>
      <c r="L150" s="388"/>
      <c r="M150" s="388"/>
      <c r="N150" s="388"/>
      <c r="O150" s="388"/>
      <c r="P150" s="388"/>
      <c r="Q150" s="388"/>
      <c r="R150" s="388"/>
      <c r="S150" s="388"/>
      <c r="T150" s="388"/>
      <c r="U150" s="388"/>
      <c r="V150" s="388"/>
      <c r="W150" s="388"/>
      <c r="X150" s="388"/>
      <c r="Y150" s="388"/>
      <c r="Z150" s="388"/>
      <c r="AA150" s="388"/>
      <c r="AB150" s="388"/>
      <c r="AC150" s="388"/>
      <c r="AD150" s="388"/>
      <c r="AE150" s="388"/>
      <c r="AF150" s="388"/>
      <c r="AG150" s="388"/>
      <c r="AH150" s="388"/>
      <c r="AI150" s="388"/>
      <c r="AJ150" s="388"/>
      <c r="AK150" s="388"/>
      <c r="AL150" s="388"/>
      <c r="AM150" s="388"/>
      <c r="AN150" s="388"/>
      <c r="AO150" s="388"/>
      <c r="AP150" s="388"/>
      <c r="AQ150" s="388"/>
      <c r="AR150" s="388"/>
      <c r="AS150" s="388"/>
      <c r="AT150" s="388"/>
      <c r="AU150" s="388"/>
      <c r="AV150" s="388"/>
      <c r="AW150" s="388"/>
      <c r="AX150" s="388"/>
      <c r="AY150" s="388"/>
      <c r="AZ150" s="388"/>
      <c r="BA150" s="388"/>
      <c r="BB150" s="388"/>
      <c r="BC150" s="388"/>
      <c r="BD150" s="388"/>
      <c r="BE150" s="388"/>
      <c r="BF150" s="388"/>
      <c r="BG150" s="388"/>
      <c r="BH150" s="388"/>
      <c r="BI150" s="388"/>
      <c r="BJ150" s="388"/>
      <c r="BK150" s="388"/>
      <c r="BL150" s="388"/>
    </row>
    <row r="151" spans="1:64" ht="16" customHeight="1" x14ac:dyDescent="0.2">
      <c r="A151" s="388"/>
      <c r="B151" s="388"/>
      <c r="C151" s="388"/>
      <c r="D151" s="388"/>
      <c r="E151" s="388"/>
      <c r="F151" s="388"/>
      <c r="G151" s="388"/>
      <c r="H151" s="388"/>
      <c r="I151" s="388"/>
      <c r="J151" s="388"/>
      <c r="K151" s="388"/>
      <c r="L151" s="388"/>
      <c r="M151" s="388"/>
      <c r="N151" s="388"/>
      <c r="O151" s="388"/>
      <c r="P151" s="388"/>
      <c r="Q151" s="388"/>
      <c r="R151" s="388"/>
      <c r="S151" s="388"/>
      <c r="T151" s="388"/>
      <c r="U151" s="388"/>
      <c r="V151" s="388"/>
      <c r="W151" s="388"/>
      <c r="X151" s="388"/>
      <c r="Y151" s="388"/>
      <c r="Z151" s="388"/>
      <c r="AA151" s="388"/>
      <c r="AB151" s="388"/>
      <c r="AC151" s="388"/>
      <c r="AD151" s="388"/>
      <c r="AE151" s="388"/>
      <c r="AF151" s="388"/>
      <c r="AG151" s="388"/>
      <c r="AH151" s="388"/>
      <c r="AI151" s="388"/>
      <c r="AJ151" s="388"/>
      <c r="AK151" s="388"/>
      <c r="AL151" s="388"/>
      <c r="AM151" s="388"/>
      <c r="AN151" s="388"/>
      <c r="AO151" s="388"/>
      <c r="AP151" s="388"/>
      <c r="AQ151" s="388"/>
      <c r="AR151" s="388"/>
      <c r="AS151" s="388"/>
      <c r="AT151" s="388"/>
      <c r="AU151" s="388"/>
      <c r="AV151" s="388"/>
      <c r="AW151" s="388"/>
      <c r="AX151" s="388"/>
      <c r="AY151" s="388"/>
      <c r="AZ151" s="388"/>
      <c r="BA151" s="388"/>
      <c r="BB151" s="388"/>
      <c r="BC151" s="388"/>
      <c r="BD151" s="388"/>
      <c r="BE151" s="388"/>
      <c r="BF151" s="388"/>
      <c r="BG151" s="388"/>
      <c r="BH151" s="388"/>
      <c r="BI151" s="388"/>
      <c r="BJ151" s="388"/>
      <c r="BK151" s="388"/>
      <c r="BL151" s="388"/>
    </row>
    <row r="152" spans="1:64" ht="16" customHeight="1" x14ac:dyDescent="0.2">
      <c r="A152" s="388"/>
      <c r="B152" s="388"/>
      <c r="C152" s="388"/>
      <c r="D152" s="388"/>
      <c r="E152" s="388"/>
      <c r="F152" s="388"/>
      <c r="G152" s="388"/>
      <c r="H152" s="388"/>
      <c r="I152" s="388"/>
      <c r="J152" s="388"/>
      <c r="K152" s="388"/>
      <c r="L152" s="388"/>
      <c r="M152" s="388"/>
      <c r="N152" s="388"/>
      <c r="O152" s="388"/>
      <c r="P152" s="388"/>
      <c r="Q152" s="388"/>
      <c r="R152" s="388"/>
      <c r="S152" s="388"/>
      <c r="T152" s="388"/>
      <c r="U152" s="388"/>
      <c r="V152" s="388"/>
      <c r="W152" s="388"/>
      <c r="X152" s="388"/>
      <c r="Y152" s="388"/>
      <c r="Z152" s="388"/>
      <c r="AA152" s="388"/>
      <c r="AB152" s="388"/>
      <c r="AC152" s="388"/>
      <c r="AD152" s="388"/>
      <c r="AE152" s="388"/>
      <c r="AF152" s="388"/>
      <c r="AG152" s="388"/>
      <c r="AH152" s="388"/>
      <c r="AI152" s="388"/>
      <c r="AJ152" s="388"/>
      <c r="AK152" s="388"/>
      <c r="AL152" s="388"/>
      <c r="AM152" s="388"/>
      <c r="AN152" s="388"/>
      <c r="AO152" s="388"/>
      <c r="AP152" s="388"/>
      <c r="AQ152" s="388"/>
      <c r="AR152" s="388"/>
      <c r="AS152" s="388"/>
      <c r="AT152" s="388"/>
      <c r="AU152" s="388"/>
      <c r="AV152" s="388"/>
      <c r="AW152" s="388"/>
      <c r="AX152" s="388"/>
      <c r="AY152" s="388"/>
      <c r="AZ152" s="388"/>
      <c r="BA152" s="388"/>
      <c r="BB152" s="388"/>
      <c r="BC152" s="388"/>
      <c r="BD152" s="388"/>
      <c r="BE152" s="388"/>
      <c r="BF152" s="388"/>
      <c r="BG152" s="388"/>
      <c r="BH152" s="388"/>
      <c r="BI152" s="388"/>
      <c r="BJ152" s="388"/>
      <c r="BK152" s="388"/>
      <c r="BL152" s="388"/>
    </row>
    <row r="153" spans="1:64" ht="16" customHeight="1" x14ac:dyDescent="0.2">
      <c r="A153" s="388"/>
      <c r="B153" s="388"/>
      <c r="C153" s="388"/>
      <c r="D153" s="388"/>
      <c r="E153" s="388"/>
      <c r="F153" s="388"/>
      <c r="G153" s="388"/>
      <c r="H153" s="388"/>
      <c r="I153" s="388"/>
      <c r="J153" s="388"/>
      <c r="K153" s="388"/>
      <c r="L153" s="388"/>
      <c r="M153" s="388"/>
      <c r="N153" s="388"/>
      <c r="O153" s="388"/>
      <c r="P153" s="388"/>
      <c r="Q153" s="388"/>
      <c r="R153" s="388"/>
      <c r="S153" s="388"/>
      <c r="T153" s="388"/>
      <c r="U153" s="388"/>
      <c r="V153" s="388"/>
      <c r="W153" s="388"/>
      <c r="X153" s="388"/>
      <c r="Y153" s="388"/>
      <c r="Z153" s="388"/>
      <c r="AA153" s="388"/>
      <c r="AB153" s="388"/>
      <c r="AC153" s="388"/>
      <c r="AD153" s="388"/>
      <c r="AE153" s="388"/>
      <c r="AF153" s="388"/>
      <c r="AG153" s="388"/>
      <c r="AH153" s="388"/>
      <c r="AI153" s="388"/>
      <c r="AJ153" s="388"/>
      <c r="AK153" s="388"/>
      <c r="AL153" s="388"/>
      <c r="AM153" s="388"/>
      <c r="AN153" s="388"/>
      <c r="AO153" s="388"/>
      <c r="AP153" s="388"/>
      <c r="AQ153" s="388"/>
      <c r="AR153" s="388"/>
      <c r="AS153" s="388"/>
      <c r="AT153" s="388"/>
      <c r="AU153" s="388"/>
      <c r="AV153" s="388"/>
      <c r="AW153" s="388"/>
      <c r="AX153" s="388"/>
      <c r="AY153" s="388"/>
      <c r="AZ153" s="388"/>
      <c r="BA153" s="388"/>
      <c r="BB153" s="388"/>
      <c r="BC153" s="388"/>
      <c r="BD153" s="388"/>
      <c r="BE153" s="388"/>
      <c r="BF153" s="388"/>
      <c r="BG153" s="388"/>
      <c r="BH153" s="388"/>
      <c r="BI153" s="388"/>
      <c r="BJ153" s="388"/>
      <c r="BK153" s="388"/>
      <c r="BL153" s="388"/>
    </row>
    <row r="154" spans="1:64" ht="16" customHeight="1" x14ac:dyDescent="0.2">
      <c r="A154" s="388"/>
      <c r="B154" s="388"/>
      <c r="C154" s="388"/>
      <c r="D154" s="388"/>
      <c r="E154" s="388"/>
      <c r="F154" s="388"/>
      <c r="G154" s="388"/>
      <c r="H154" s="388"/>
      <c r="I154" s="388"/>
      <c r="J154" s="388"/>
      <c r="K154" s="388"/>
      <c r="L154" s="388"/>
      <c r="M154" s="388"/>
      <c r="N154" s="388"/>
      <c r="O154" s="388"/>
      <c r="P154" s="388"/>
      <c r="Q154" s="388"/>
      <c r="R154" s="388"/>
      <c r="S154" s="388"/>
      <c r="T154" s="388"/>
      <c r="U154" s="388"/>
      <c r="V154" s="388"/>
      <c r="W154" s="388"/>
      <c r="X154" s="388"/>
      <c r="Y154" s="388"/>
      <c r="Z154" s="388"/>
      <c r="AA154" s="388"/>
      <c r="AB154" s="388"/>
      <c r="AC154" s="388"/>
      <c r="AD154" s="388"/>
      <c r="AE154" s="388"/>
      <c r="AF154" s="388"/>
      <c r="AG154" s="388"/>
      <c r="AH154" s="388"/>
      <c r="AI154" s="388"/>
      <c r="AJ154" s="388"/>
      <c r="AK154" s="388"/>
      <c r="AL154" s="388"/>
      <c r="AM154" s="388"/>
      <c r="AN154" s="388"/>
      <c r="AO154" s="388"/>
      <c r="AP154" s="388"/>
      <c r="AQ154" s="388"/>
      <c r="AR154" s="388"/>
      <c r="AS154" s="388"/>
      <c r="AT154" s="388"/>
      <c r="AU154" s="388"/>
      <c r="AV154" s="388"/>
      <c r="AW154" s="388"/>
      <c r="AX154" s="388"/>
      <c r="AY154" s="388"/>
      <c r="AZ154" s="388"/>
      <c r="BA154" s="388"/>
      <c r="BB154" s="388"/>
      <c r="BC154" s="388"/>
      <c r="BD154" s="388"/>
      <c r="BE154" s="388"/>
      <c r="BF154" s="388"/>
      <c r="BG154" s="388"/>
      <c r="BH154" s="388"/>
      <c r="BI154" s="388"/>
      <c r="BJ154" s="388"/>
      <c r="BK154" s="388"/>
      <c r="BL154" s="388"/>
    </row>
    <row r="155" spans="1:64" ht="16" customHeight="1" x14ac:dyDescent="0.2">
      <c r="A155" s="388"/>
      <c r="B155" s="388"/>
      <c r="C155" s="388"/>
      <c r="D155" s="388"/>
      <c r="E155" s="388"/>
      <c r="F155" s="388"/>
      <c r="G155" s="388"/>
      <c r="H155" s="388"/>
      <c r="I155" s="388"/>
      <c r="J155" s="388"/>
      <c r="K155" s="388"/>
      <c r="L155" s="388"/>
      <c r="M155" s="388"/>
      <c r="N155" s="388"/>
      <c r="O155" s="388"/>
      <c r="P155" s="388"/>
      <c r="Q155" s="388"/>
      <c r="R155" s="388"/>
      <c r="S155" s="388"/>
      <c r="T155" s="388"/>
      <c r="U155" s="388"/>
      <c r="V155" s="388"/>
      <c r="W155" s="388"/>
      <c r="X155" s="388"/>
      <c r="Y155" s="388"/>
      <c r="Z155" s="388"/>
      <c r="AA155" s="388"/>
      <c r="AB155" s="388"/>
      <c r="AC155" s="388"/>
      <c r="AD155" s="388"/>
      <c r="AE155" s="388"/>
      <c r="AF155" s="388"/>
      <c r="AG155" s="388"/>
      <c r="AH155" s="388"/>
      <c r="AI155" s="388"/>
      <c r="AJ155" s="388"/>
      <c r="AK155" s="388"/>
      <c r="AL155" s="388"/>
      <c r="AM155" s="388"/>
      <c r="AN155" s="388"/>
      <c r="AO155" s="388"/>
      <c r="AP155" s="388"/>
      <c r="AQ155" s="388"/>
      <c r="AR155" s="388"/>
      <c r="AS155" s="388"/>
      <c r="AT155" s="388"/>
      <c r="AU155" s="388"/>
      <c r="AV155" s="388"/>
      <c r="AW155" s="388"/>
      <c r="AX155" s="388"/>
      <c r="AY155" s="388"/>
      <c r="AZ155" s="388"/>
      <c r="BA155" s="388"/>
      <c r="BB155" s="388"/>
      <c r="BC155" s="388"/>
      <c r="BD155" s="388"/>
      <c r="BE155" s="388"/>
      <c r="BF155" s="388"/>
      <c r="BG155" s="388"/>
      <c r="BH155" s="388"/>
      <c r="BI155" s="388"/>
      <c r="BJ155" s="388"/>
      <c r="BK155" s="388"/>
      <c r="BL155" s="388"/>
    </row>
    <row r="156" spans="1:64" ht="16" customHeight="1" x14ac:dyDescent="0.2">
      <c r="A156" s="388"/>
      <c r="B156" s="388"/>
      <c r="C156" s="388"/>
      <c r="D156" s="388"/>
      <c r="E156" s="388"/>
      <c r="F156" s="388"/>
      <c r="G156" s="388"/>
      <c r="H156" s="388"/>
      <c r="I156" s="388"/>
      <c r="J156" s="388"/>
      <c r="K156" s="388"/>
      <c r="L156" s="388"/>
      <c r="M156" s="388"/>
      <c r="N156" s="388"/>
      <c r="O156" s="388"/>
      <c r="P156" s="388"/>
      <c r="Q156" s="388"/>
      <c r="R156" s="388"/>
      <c r="S156" s="388"/>
      <c r="T156" s="388"/>
      <c r="U156" s="388"/>
      <c r="V156" s="388"/>
      <c r="W156" s="388"/>
      <c r="X156" s="388"/>
      <c r="Y156" s="388"/>
      <c r="Z156" s="388"/>
      <c r="AA156" s="388"/>
      <c r="AB156" s="388"/>
      <c r="AC156" s="388"/>
      <c r="AD156" s="388"/>
      <c r="AE156" s="388"/>
      <c r="AF156" s="388"/>
      <c r="AG156" s="388"/>
      <c r="AH156" s="388"/>
      <c r="AI156" s="388"/>
      <c r="AJ156" s="388"/>
      <c r="AK156" s="388"/>
      <c r="AL156" s="388"/>
      <c r="AM156" s="388"/>
      <c r="AN156" s="388"/>
      <c r="AO156" s="388"/>
      <c r="AP156" s="388"/>
      <c r="AQ156" s="388"/>
      <c r="AR156" s="388"/>
      <c r="AS156" s="388"/>
      <c r="AT156" s="388"/>
      <c r="AU156" s="388"/>
      <c r="AV156" s="388"/>
      <c r="AW156" s="388"/>
      <c r="AX156" s="388"/>
      <c r="AY156" s="388"/>
      <c r="AZ156" s="388"/>
      <c r="BA156" s="388"/>
      <c r="BB156" s="388"/>
      <c r="BC156" s="388"/>
      <c r="BD156" s="388"/>
      <c r="BE156" s="388"/>
      <c r="BF156" s="388"/>
      <c r="BG156" s="388"/>
      <c r="BH156" s="388"/>
      <c r="BI156" s="388"/>
      <c r="BJ156" s="388"/>
      <c r="BK156" s="388"/>
      <c r="BL156" s="388"/>
    </row>
    <row r="157" spans="1:64" ht="16" customHeight="1" x14ac:dyDescent="0.2">
      <c r="A157" s="388"/>
      <c r="B157" s="388"/>
      <c r="C157" s="388"/>
      <c r="D157" s="388"/>
      <c r="E157" s="388"/>
      <c r="F157" s="388"/>
      <c r="G157" s="388"/>
      <c r="H157" s="388"/>
      <c r="I157" s="388"/>
      <c r="J157" s="388"/>
      <c r="K157" s="388"/>
      <c r="L157" s="388"/>
      <c r="M157" s="388"/>
      <c r="N157" s="388"/>
      <c r="O157" s="388"/>
      <c r="P157" s="388"/>
      <c r="Q157" s="388"/>
      <c r="R157" s="388"/>
      <c r="S157" s="388"/>
      <c r="T157" s="388"/>
      <c r="U157" s="388"/>
      <c r="V157" s="388"/>
      <c r="W157" s="388"/>
      <c r="X157" s="388"/>
      <c r="Y157" s="388"/>
      <c r="Z157" s="388"/>
      <c r="AA157" s="388"/>
      <c r="AB157" s="388"/>
      <c r="AC157" s="388"/>
      <c r="AD157" s="388"/>
      <c r="AE157" s="388"/>
      <c r="AF157" s="388"/>
      <c r="AG157" s="388"/>
      <c r="AH157" s="388"/>
      <c r="AI157" s="388"/>
      <c r="AJ157" s="388"/>
      <c r="AK157" s="388"/>
      <c r="AL157" s="388"/>
      <c r="AM157" s="388"/>
      <c r="AN157" s="388"/>
      <c r="AO157" s="388"/>
      <c r="AP157" s="388"/>
      <c r="AQ157" s="388"/>
      <c r="AR157" s="388"/>
      <c r="AS157" s="388"/>
      <c r="AT157" s="388"/>
      <c r="AU157" s="388"/>
      <c r="AV157" s="388"/>
      <c r="AW157" s="388"/>
      <c r="AX157" s="388"/>
      <c r="AY157" s="388"/>
      <c r="AZ157" s="388"/>
      <c r="BA157" s="388"/>
      <c r="BB157" s="388"/>
      <c r="BC157" s="388"/>
      <c r="BD157" s="388"/>
      <c r="BE157" s="388"/>
      <c r="BF157" s="388"/>
      <c r="BG157" s="388"/>
      <c r="BH157" s="388"/>
      <c r="BI157" s="388"/>
      <c r="BJ157" s="388"/>
      <c r="BK157" s="388"/>
      <c r="BL157" s="388"/>
    </row>
    <row r="158" spans="1:64" ht="16" customHeight="1" x14ac:dyDescent="0.2">
      <c r="A158" s="388"/>
      <c r="B158" s="388"/>
      <c r="C158" s="388"/>
      <c r="D158" s="388"/>
      <c r="E158" s="388"/>
      <c r="F158" s="388"/>
      <c r="G158" s="388"/>
      <c r="H158" s="388"/>
      <c r="I158" s="388"/>
      <c r="J158" s="388"/>
      <c r="K158" s="388"/>
      <c r="L158" s="388"/>
      <c r="M158" s="388"/>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c r="AI158" s="388"/>
      <c r="AJ158" s="388"/>
      <c r="AK158" s="388"/>
      <c r="AL158" s="388"/>
      <c r="AM158" s="388"/>
      <c r="AN158" s="388"/>
      <c r="AO158" s="388"/>
      <c r="AP158" s="388"/>
      <c r="AQ158" s="388"/>
      <c r="AR158" s="388"/>
      <c r="AS158" s="388"/>
      <c r="AT158" s="388"/>
      <c r="AU158" s="388"/>
      <c r="AV158" s="388"/>
      <c r="AW158" s="388"/>
      <c r="AX158" s="388"/>
      <c r="AY158" s="388"/>
      <c r="AZ158" s="388"/>
      <c r="BA158" s="388"/>
      <c r="BB158" s="388"/>
      <c r="BC158" s="388"/>
      <c r="BD158" s="388"/>
      <c r="BE158" s="388"/>
      <c r="BF158" s="388"/>
      <c r="BG158" s="388"/>
      <c r="BH158" s="388"/>
      <c r="BI158" s="388"/>
      <c r="BJ158" s="388"/>
      <c r="BK158" s="388"/>
      <c r="BL158" s="388"/>
    </row>
    <row r="159" spans="1:64" ht="16" customHeight="1" x14ac:dyDescent="0.2">
      <c r="A159" s="388"/>
      <c r="B159" s="388"/>
      <c r="C159" s="388"/>
      <c r="D159" s="388"/>
      <c r="E159" s="388"/>
      <c r="F159" s="388"/>
      <c r="G159" s="388"/>
      <c r="H159" s="388"/>
      <c r="I159" s="388"/>
      <c r="J159" s="388"/>
      <c r="K159" s="388"/>
      <c r="L159" s="388"/>
      <c r="M159" s="388"/>
      <c r="N159" s="388"/>
      <c r="O159" s="388"/>
      <c r="P159" s="388"/>
      <c r="Q159" s="388"/>
      <c r="R159" s="388"/>
      <c r="S159" s="388"/>
      <c r="T159" s="388"/>
      <c r="U159" s="388"/>
      <c r="V159" s="388"/>
      <c r="W159" s="388"/>
      <c r="X159" s="388"/>
      <c r="Y159" s="388"/>
      <c r="Z159" s="388"/>
      <c r="AA159" s="388"/>
      <c r="AB159" s="388"/>
      <c r="AC159" s="388"/>
      <c r="AD159" s="388"/>
      <c r="AE159" s="388"/>
      <c r="AF159" s="388"/>
      <c r="AG159" s="388"/>
      <c r="AH159" s="388"/>
      <c r="AI159" s="388"/>
      <c r="AJ159" s="388"/>
      <c r="AK159" s="388"/>
      <c r="AL159" s="388"/>
      <c r="AM159" s="388"/>
      <c r="AN159" s="388"/>
      <c r="AO159" s="388"/>
      <c r="AP159" s="388"/>
      <c r="AQ159" s="388"/>
      <c r="AR159" s="388"/>
      <c r="AS159" s="388"/>
      <c r="AT159" s="388"/>
      <c r="AU159" s="388"/>
      <c r="AV159" s="388"/>
      <c r="AW159" s="388"/>
      <c r="AX159" s="388"/>
      <c r="AY159" s="388"/>
      <c r="AZ159" s="388"/>
      <c r="BA159" s="388"/>
      <c r="BB159" s="388"/>
      <c r="BC159" s="388"/>
      <c r="BD159" s="388"/>
      <c r="BE159" s="388"/>
      <c r="BF159" s="388"/>
      <c r="BG159" s="388"/>
      <c r="BH159" s="388"/>
      <c r="BI159" s="388"/>
      <c r="BJ159" s="388"/>
      <c r="BK159" s="388"/>
      <c r="BL159" s="388"/>
    </row>
    <row r="160" spans="1:64" ht="16" customHeight="1" x14ac:dyDescent="0.2">
      <c r="A160" s="388"/>
      <c r="B160" s="388"/>
      <c r="C160" s="388"/>
      <c r="D160" s="388"/>
      <c r="E160" s="388"/>
      <c r="F160" s="388"/>
      <c r="G160" s="388"/>
      <c r="H160" s="388"/>
      <c r="I160" s="388"/>
      <c r="J160" s="388"/>
      <c r="K160" s="388"/>
      <c r="L160" s="388"/>
      <c r="M160" s="388"/>
      <c r="N160" s="388"/>
      <c r="O160" s="388"/>
      <c r="P160" s="388"/>
      <c r="Q160" s="388"/>
      <c r="R160" s="388"/>
      <c r="S160" s="388"/>
      <c r="T160" s="388"/>
      <c r="U160" s="388"/>
      <c r="V160" s="388"/>
      <c r="W160" s="388"/>
      <c r="X160" s="388"/>
      <c r="Y160" s="388"/>
      <c r="Z160" s="388"/>
      <c r="AA160" s="388"/>
      <c r="AB160" s="388"/>
      <c r="AC160" s="388"/>
      <c r="AD160" s="388"/>
      <c r="AE160" s="388"/>
      <c r="AF160" s="388"/>
      <c r="AG160" s="388"/>
      <c r="AH160" s="388"/>
      <c r="AI160" s="388"/>
      <c r="AJ160" s="388"/>
      <c r="AK160" s="388"/>
      <c r="AL160" s="388"/>
      <c r="AM160" s="388"/>
      <c r="AN160" s="388"/>
      <c r="AO160" s="388"/>
      <c r="AP160" s="388"/>
      <c r="AQ160" s="388"/>
      <c r="AR160" s="388"/>
      <c r="AS160" s="388"/>
      <c r="AT160" s="388"/>
      <c r="AU160" s="388"/>
      <c r="AV160" s="388"/>
      <c r="AW160" s="388"/>
      <c r="AX160" s="388"/>
      <c r="AY160" s="388"/>
      <c r="AZ160" s="388"/>
      <c r="BA160" s="388"/>
      <c r="BB160" s="388"/>
      <c r="BC160" s="388"/>
      <c r="BD160" s="388"/>
      <c r="BE160" s="388"/>
      <c r="BF160" s="388"/>
      <c r="BG160" s="388"/>
      <c r="BH160" s="388"/>
      <c r="BI160" s="388"/>
      <c r="BJ160" s="388"/>
      <c r="BK160" s="388"/>
      <c r="BL160" s="388"/>
    </row>
    <row r="161" spans="1:64" ht="16" customHeight="1" x14ac:dyDescent="0.2">
      <c r="A161" s="388"/>
      <c r="B161" s="388"/>
      <c r="C161" s="388"/>
      <c r="D161" s="388"/>
      <c r="E161" s="388"/>
      <c r="F161" s="388"/>
      <c r="G161" s="388"/>
      <c r="H161" s="388"/>
      <c r="I161" s="388"/>
      <c r="J161" s="388"/>
      <c r="K161" s="388"/>
      <c r="L161" s="388"/>
      <c r="M161" s="388"/>
      <c r="N161" s="388"/>
      <c r="O161" s="388"/>
      <c r="P161" s="388"/>
      <c r="Q161" s="388"/>
      <c r="R161" s="388"/>
      <c r="S161" s="388"/>
      <c r="T161" s="388"/>
      <c r="U161" s="388"/>
      <c r="V161" s="388"/>
      <c r="W161" s="388"/>
      <c r="X161" s="388"/>
      <c r="Y161" s="388"/>
      <c r="Z161" s="388"/>
      <c r="AA161" s="388"/>
      <c r="AB161" s="388"/>
      <c r="AC161" s="388"/>
      <c r="AD161" s="388"/>
      <c r="AE161" s="388"/>
      <c r="AF161" s="388"/>
      <c r="AG161" s="388"/>
      <c r="AH161" s="388"/>
      <c r="AI161" s="388"/>
      <c r="AJ161" s="388"/>
      <c r="AK161" s="388"/>
      <c r="AL161" s="388"/>
      <c r="AM161" s="388"/>
      <c r="AN161" s="388"/>
      <c r="AO161" s="388"/>
      <c r="AP161" s="388"/>
      <c r="AQ161" s="388"/>
      <c r="AR161" s="388"/>
      <c r="AS161" s="388"/>
      <c r="AT161" s="388"/>
      <c r="AU161" s="388"/>
      <c r="AV161" s="388"/>
      <c r="AW161" s="388"/>
      <c r="AX161" s="388"/>
      <c r="AY161" s="388"/>
      <c r="AZ161" s="388"/>
      <c r="BA161" s="388"/>
      <c r="BB161" s="388"/>
      <c r="BC161" s="388"/>
      <c r="BD161" s="388"/>
      <c r="BE161" s="388"/>
      <c r="BF161" s="388"/>
      <c r="BG161" s="388"/>
      <c r="BH161" s="388"/>
      <c r="BI161" s="388"/>
      <c r="BJ161" s="388"/>
      <c r="BK161" s="388"/>
      <c r="BL161" s="388"/>
    </row>
    <row r="162" spans="1:64" ht="16" customHeight="1" x14ac:dyDescent="0.2">
      <c r="A162" s="388"/>
      <c r="B162" s="388"/>
      <c r="C162" s="388"/>
      <c r="D162" s="388"/>
      <c r="E162" s="388"/>
      <c r="F162" s="388"/>
      <c r="G162" s="388"/>
      <c r="H162" s="388"/>
      <c r="I162" s="388"/>
      <c r="J162" s="388"/>
      <c r="K162" s="388"/>
      <c r="L162" s="388"/>
      <c r="M162" s="388"/>
      <c r="N162" s="388"/>
      <c r="O162" s="388"/>
      <c r="P162" s="388"/>
      <c r="Q162" s="388"/>
      <c r="R162" s="388"/>
      <c r="S162" s="388"/>
      <c r="T162" s="388"/>
      <c r="U162" s="388"/>
      <c r="V162" s="388"/>
      <c r="W162" s="388"/>
      <c r="X162" s="388"/>
      <c r="Y162" s="388"/>
      <c r="Z162" s="388"/>
      <c r="AA162" s="388"/>
      <c r="AB162" s="388"/>
      <c r="AC162" s="388"/>
      <c r="AD162" s="388"/>
      <c r="AE162" s="388"/>
      <c r="AF162" s="388"/>
      <c r="AG162" s="388"/>
      <c r="AH162" s="388"/>
      <c r="AI162" s="388"/>
      <c r="AJ162" s="388"/>
      <c r="AK162" s="388"/>
      <c r="AL162" s="388"/>
      <c r="AM162" s="388"/>
      <c r="AN162" s="388"/>
      <c r="AO162" s="388"/>
      <c r="AP162" s="388"/>
      <c r="AQ162" s="388"/>
      <c r="AR162" s="388"/>
      <c r="AS162" s="388"/>
      <c r="AT162" s="388"/>
      <c r="AU162" s="388"/>
      <c r="AV162" s="388"/>
      <c r="AW162" s="388"/>
      <c r="AX162" s="388"/>
      <c r="AY162" s="388"/>
      <c r="AZ162" s="388"/>
      <c r="BA162" s="388"/>
      <c r="BB162" s="388"/>
      <c r="BC162" s="388"/>
      <c r="BD162" s="388"/>
      <c r="BE162" s="388"/>
      <c r="BF162" s="388"/>
      <c r="BG162" s="388"/>
      <c r="BH162" s="388"/>
      <c r="BI162" s="388"/>
      <c r="BJ162" s="388"/>
      <c r="BK162" s="388"/>
      <c r="BL162" s="388"/>
    </row>
    <row r="163" spans="1:64" ht="16" customHeight="1" x14ac:dyDescent="0.2">
      <c r="A163" s="388"/>
      <c r="B163" s="388"/>
      <c r="C163" s="388"/>
      <c r="D163" s="388"/>
      <c r="E163" s="388"/>
      <c r="F163" s="388"/>
      <c r="G163" s="388"/>
      <c r="H163" s="388"/>
      <c r="I163" s="388"/>
      <c r="J163" s="388"/>
      <c r="K163" s="388"/>
      <c r="L163" s="388"/>
      <c r="M163" s="388"/>
      <c r="N163" s="388"/>
      <c r="O163" s="388"/>
      <c r="P163" s="388"/>
      <c r="Q163" s="388"/>
      <c r="R163" s="388"/>
      <c r="S163" s="388"/>
      <c r="T163" s="388"/>
      <c r="U163" s="388"/>
      <c r="V163" s="388"/>
      <c r="W163" s="388"/>
      <c r="X163" s="388"/>
      <c r="Y163" s="388"/>
      <c r="Z163" s="388"/>
      <c r="AA163" s="388"/>
      <c r="AB163" s="388"/>
      <c r="AC163" s="388"/>
      <c r="AD163" s="388"/>
      <c r="AE163" s="388"/>
      <c r="AF163" s="388"/>
      <c r="AG163" s="388"/>
      <c r="AH163" s="388"/>
      <c r="AI163" s="388"/>
      <c r="AJ163" s="388"/>
      <c r="AK163" s="388"/>
      <c r="AL163" s="388"/>
      <c r="AM163" s="388"/>
      <c r="AN163" s="388"/>
      <c r="AO163" s="388"/>
      <c r="AP163" s="388"/>
      <c r="AQ163" s="388"/>
      <c r="AR163" s="388"/>
      <c r="AS163" s="388"/>
      <c r="AT163" s="388"/>
      <c r="AU163" s="388"/>
      <c r="AV163" s="388"/>
      <c r="AW163" s="388"/>
      <c r="AX163" s="388"/>
      <c r="AY163" s="388"/>
      <c r="AZ163" s="388"/>
      <c r="BA163" s="388"/>
      <c r="BB163" s="388"/>
      <c r="BC163" s="388"/>
      <c r="BD163" s="388"/>
      <c r="BE163" s="388"/>
      <c r="BF163" s="388"/>
      <c r="BG163" s="388"/>
      <c r="BH163" s="388"/>
      <c r="BI163" s="388"/>
      <c r="BJ163" s="388"/>
      <c r="BK163" s="388"/>
      <c r="BL163" s="388"/>
    </row>
    <row r="164" spans="1:64" ht="16" customHeight="1" x14ac:dyDescent="0.2">
      <c r="A164" s="388"/>
      <c r="B164" s="388"/>
      <c r="C164" s="388"/>
      <c r="D164" s="388"/>
      <c r="E164" s="388"/>
      <c r="F164" s="388"/>
      <c r="G164" s="388"/>
      <c r="H164" s="388"/>
      <c r="I164" s="388"/>
      <c r="J164" s="388"/>
      <c r="K164" s="388"/>
      <c r="L164" s="388"/>
      <c r="M164" s="388"/>
      <c r="N164" s="388"/>
      <c r="O164" s="388"/>
      <c r="P164" s="388"/>
      <c r="Q164" s="388"/>
      <c r="R164" s="388"/>
      <c r="S164" s="388"/>
      <c r="T164" s="388"/>
      <c r="U164" s="388"/>
      <c r="V164" s="388"/>
      <c r="W164" s="388"/>
      <c r="X164" s="388"/>
      <c r="Y164" s="388"/>
      <c r="Z164" s="388"/>
      <c r="AA164" s="388"/>
      <c r="AB164" s="388"/>
      <c r="AC164" s="388"/>
      <c r="AD164" s="388"/>
      <c r="AE164" s="388"/>
      <c r="AF164" s="388"/>
      <c r="AG164" s="388"/>
      <c r="AH164" s="388"/>
      <c r="AI164" s="388"/>
      <c r="AJ164" s="388"/>
      <c r="AK164" s="388"/>
      <c r="AL164" s="388"/>
      <c r="AM164" s="388"/>
      <c r="AN164" s="388"/>
      <c r="AO164" s="388"/>
      <c r="AP164" s="388"/>
      <c r="AQ164" s="388"/>
      <c r="AR164" s="388"/>
      <c r="AS164" s="388"/>
      <c r="AT164" s="388"/>
      <c r="AU164" s="388"/>
      <c r="AV164" s="388"/>
      <c r="AW164" s="388"/>
      <c r="AX164" s="388"/>
      <c r="AY164" s="388"/>
      <c r="AZ164" s="388"/>
      <c r="BA164" s="388"/>
      <c r="BB164" s="388"/>
      <c r="BC164" s="388"/>
      <c r="BD164" s="388"/>
      <c r="BE164" s="388"/>
      <c r="BF164" s="388"/>
      <c r="BG164" s="388"/>
      <c r="BH164" s="388"/>
      <c r="BI164" s="388"/>
      <c r="BJ164" s="388"/>
      <c r="BK164" s="388"/>
      <c r="BL164" s="388"/>
    </row>
    <row r="165" spans="1:64" ht="16" customHeight="1" x14ac:dyDescent="0.2">
      <c r="A165" s="388"/>
      <c r="B165" s="388"/>
      <c r="C165" s="388"/>
      <c r="D165" s="388"/>
      <c r="E165" s="388"/>
      <c r="F165" s="388"/>
      <c r="G165" s="388"/>
      <c r="H165" s="388"/>
      <c r="I165" s="388"/>
      <c r="J165" s="388"/>
      <c r="K165" s="388"/>
      <c r="L165" s="388"/>
      <c r="M165" s="388"/>
      <c r="N165" s="388"/>
      <c r="O165" s="388"/>
      <c r="P165" s="388"/>
      <c r="Q165" s="388"/>
      <c r="R165" s="388"/>
      <c r="S165" s="388"/>
      <c r="T165" s="388"/>
      <c r="U165" s="388"/>
      <c r="V165" s="388"/>
      <c r="W165" s="388"/>
      <c r="X165" s="388"/>
      <c r="Y165" s="388"/>
      <c r="Z165" s="388"/>
      <c r="AA165" s="388"/>
      <c r="AB165" s="388"/>
      <c r="AC165" s="388"/>
      <c r="AD165" s="388"/>
      <c r="AE165" s="388"/>
      <c r="AF165" s="388"/>
      <c r="AG165" s="388"/>
      <c r="AH165" s="388"/>
      <c r="AI165" s="388"/>
      <c r="AJ165" s="388"/>
      <c r="AK165" s="388"/>
      <c r="AL165" s="388"/>
      <c r="AM165" s="388"/>
      <c r="AN165" s="388"/>
      <c r="AO165" s="388"/>
      <c r="AP165" s="388"/>
      <c r="AQ165" s="388"/>
      <c r="AR165" s="388"/>
      <c r="AS165" s="388"/>
      <c r="AT165" s="388"/>
      <c r="AU165" s="388"/>
      <c r="AV165" s="388"/>
      <c r="AW165" s="388"/>
      <c r="AX165" s="388"/>
      <c r="AY165" s="388"/>
      <c r="AZ165" s="388"/>
      <c r="BA165" s="388"/>
      <c r="BB165" s="388"/>
      <c r="BC165" s="388"/>
      <c r="BD165" s="388"/>
      <c r="BE165" s="388"/>
      <c r="BF165" s="388"/>
      <c r="BG165" s="388"/>
      <c r="BH165" s="388"/>
      <c r="BI165" s="388"/>
      <c r="BJ165" s="388"/>
      <c r="BK165" s="388"/>
      <c r="BL165" s="388"/>
    </row>
    <row r="166" spans="1:64" ht="16" customHeight="1" x14ac:dyDescent="0.2">
      <c r="A166" s="388"/>
      <c r="B166" s="388"/>
      <c r="C166" s="388"/>
      <c r="D166" s="388"/>
      <c r="E166" s="388"/>
      <c r="F166" s="388"/>
      <c r="G166" s="388"/>
      <c r="H166" s="388"/>
      <c r="I166" s="388"/>
      <c r="J166" s="388"/>
      <c r="K166" s="388"/>
      <c r="L166" s="388"/>
      <c r="M166" s="388"/>
      <c r="N166" s="388"/>
      <c r="O166" s="388"/>
      <c r="P166" s="388"/>
      <c r="Q166" s="388"/>
      <c r="R166" s="388"/>
      <c r="S166" s="388"/>
      <c r="T166" s="388"/>
      <c r="U166" s="388"/>
      <c r="V166" s="388"/>
      <c r="W166" s="388"/>
      <c r="X166" s="388"/>
      <c r="Y166" s="388"/>
      <c r="Z166" s="388"/>
      <c r="AA166" s="388"/>
      <c r="AB166" s="388"/>
      <c r="AC166" s="388"/>
      <c r="AD166" s="388"/>
      <c r="AE166" s="388"/>
      <c r="AF166" s="388"/>
      <c r="AG166" s="388"/>
      <c r="AH166" s="388"/>
      <c r="AI166" s="388"/>
      <c r="AJ166" s="388"/>
      <c r="AK166" s="388"/>
      <c r="AL166" s="388"/>
      <c r="AM166" s="388"/>
      <c r="AN166" s="388"/>
      <c r="AO166" s="388"/>
      <c r="AP166" s="388"/>
      <c r="AQ166" s="388"/>
      <c r="AR166" s="388"/>
      <c r="AS166" s="388"/>
      <c r="AT166" s="388"/>
      <c r="AU166" s="388"/>
      <c r="AV166" s="388"/>
      <c r="AW166" s="388"/>
      <c r="AX166" s="388"/>
      <c r="AY166" s="388"/>
      <c r="AZ166" s="388"/>
      <c r="BA166" s="388"/>
      <c r="BB166" s="388"/>
      <c r="BC166" s="388"/>
      <c r="BD166" s="388"/>
      <c r="BE166" s="388"/>
      <c r="BF166" s="388"/>
      <c r="BG166" s="388"/>
      <c r="BH166" s="388"/>
      <c r="BI166" s="388"/>
      <c r="BJ166" s="388"/>
      <c r="BK166" s="388"/>
      <c r="BL166" s="388"/>
    </row>
    <row r="167" spans="1:64" ht="16" customHeight="1" x14ac:dyDescent="0.2">
      <c r="A167" s="388"/>
      <c r="B167" s="388"/>
      <c r="C167" s="388"/>
      <c r="D167" s="388"/>
      <c r="E167" s="388"/>
      <c r="F167" s="388"/>
      <c r="G167" s="388"/>
      <c r="H167" s="388"/>
      <c r="I167" s="388"/>
      <c r="J167" s="388"/>
      <c r="K167" s="388"/>
      <c r="L167" s="388"/>
      <c r="T167" s="388"/>
      <c r="U167" s="388"/>
      <c r="V167" s="388"/>
      <c r="W167" s="388"/>
      <c r="X167" s="388"/>
      <c r="Y167" s="388"/>
      <c r="Z167" s="388"/>
      <c r="AA167" s="388"/>
      <c r="AB167" s="388"/>
      <c r="AC167" s="388"/>
      <c r="AD167" s="388"/>
      <c r="AE167" s="388"/>
      <c r="AF167" s="388"/>
      <c r="AG167" s="388"/>
      <c r="AH167" s="388"/>
      <c r="AI167" s="388"/>
      <c r="AJ167" s="388"/>
      <c r="AK167" s="388"/>
      <c r="AL167" s="388"/>
      <c r="AM167" s="388"/>
      <c r="AN167" s="388"/>
      <c r="AO167" s="388"/>
      <c r="AP167" s="388"/>
      <c r="AQ167" s="388"/>
      <c r="AR167" s="388"/>
      <c r="AS167" s="388"/>
      <c r="AT167" s="388"/>
      <c r="AU167" s="388"/>
      <c r="AV167" s="388"/>
      <c r="AW167" s="388"/>
      <c r="AX167" s="388"/>
      <c r="AY167" s="388"/>
      <c r="AZ167" s="388"/>
      <c r="BA167" s="388"/>
      <c r="BB167" s="388"/>
      <c r="BC167" s="388"/>
      <c r="BD167" s="388"/>
      <c r="BE167" s="388"/>
      <c r="BF167" s="388"/>
      <c r="BG167" s="388"/>
      <c r="BH167" s="388"/>
      <c r="BI167" s="388"/>
      <c r="BJ167" s="388"/>
      <c r="BK167" s="388"/>
      <c r="BL167" s="388"/>
    </row>
    <row r="168" spans="1:64" ht="16" customHeight="1" x14ac:dyDescent="0.2">
      <c r="A168" s="388"/>
      <c r="B168" s="388"/>
      <c r="C168" s="388"/>
      <c r="D168" s="388"/>
      <c r="E168" s="388"/>
      <c r="F168" s="388"/>
      <c r="G168" s="388"/>
      <c r="H168" s="388"/>
      <c r="I168" s="388"/>
      <c r="J168" s="388"/>
      <c r="K168" s="388"/>
      <c r="L168" s="388"/>
      <c r="T168" s="388"/>
      <c r="U168" s="388"/>
      <c r="V168" s="388"/>
      <c r="W168" s="388"/>
      <c r="X168" s="388"/>
      <c r="Y168" s="388"/>
      <c r="Z168" s="388"/>
      <c r="AA168" s="388"/>
      <c r="AB168" s="388"/>
      <c r="AC168" s="388"/>
      <c r="AD168" s="388"/>
      <c r="AE168" s="388"/>
      <c r="AF168" s="388"/>
      <c r="AG168" s="388"/>
      <c r="AH168" s="388"/>
      <c r="AI168" s="388"/>
      <c r="AJ168" s="388"/>
      <c r="AK168" s="388"/>
      <c r="AL168" s="388"/>
      <c r="AM168" s="388"/>
      <c r="AN168" s="388"/>
      <c r="AO168" s="388"/>
      <c r="AP168" s="388"/>
      <c r="AQ168" s="388"/>
      <c r="AR168" s="388"/>
      <c r="AS168" s="388"/>
      <c r="AT168" s="388"/>
      <c r="AU168" s="388"/>
      <c r="AV168" s="388"/>
      <c r="AW168" s="388"/>
      <c r="AX168" s="388"/>
      <c r="AY168" s="388"/>
      <c r="AZ168" s="388"/>
      <c r="BA168" s="388"/>
      <c r="BB168" s="388"/>
      <c r="BC168" s="388"/>
      <c r="BD168" s="388"/>
      <c r="BE168" s="388"/>
      <c r="BF168" s="388"/>
      <c r="BG168" s="388"/>
      <c r="BH168" s="388"/>
      <c r="BI168" s="388"/>
      <c r="BJ168" s="388"/>
      <c r="BK168" s="388"/>
      <c r="BL168" s="388"/>
    </row>
    <row r="169" spans="1:64" ht="16" customHeight="1" x14ac:dyDescent="0.2">
      <c r="A169" s="388"/>
      <c r="B169" s="388"/>
      <c r="C169" s="388"/>
      <c r="D169" s="388"/>
      <c r="E169" s="388"/>
      <c r="F169" s="388"/>
      <c r="G169" s="388"/>
      <c r="H169" s="388"/>
      <c r="I169" s="388"/>
      <c r="J169" s="388"/>
      <c r="K169" s="388"/>
      <c r="L169" s="388"/>
      <c r="T169" s="388"/>
      <c r="U169" s="388"/>
      <c r="V169" s="388"/>
      <c r="W169" s="388"/>
      <c r="X169" s="388"/>
      <c r="Y169" s="388"/>
      <c r="Z169" s="388"/>
      <c r="AA169" s="388"/>
      <c r="AB169" s="388"/>
      <c r="AC169" s="388"/>
      <c r="AD169" s="388"/>
      <c r="AE169" s="388"/>
      <c r="AF169" s="388"/>
      <c r="AG169" s="388"/>
      <c r="AH169" s="388"/>
      <c r="AI169" s="388"/>
      <c r="AJ169" s="388"/>
      <c r="AK169" s="388"/>
      <c r="AL169" s="388"/>
      <c r="AM169" s="388"/>
      <c r="AN169" s="388"/>
      <c r="AO169" s="388"/>
      <c r="AP169" s="388"/>
      <c r="AQ169" s="388"/>
      <c r="AR169" s="388"/>
      <c r="AS169" s="388"/>
      <c r="AT169" s="388"/>
      <c r="AU169" s="388"/>
      <c r="AV169" s="388"/>
      <c r="AW169" s="388"/>
      <c r="AX169" s="388"/>
      <c r="AY169" s="388"/>
      <c r="AZ169" s="388"/>
      <c r="BA169" s="388"/>
      <c r="BB169" s="388"/>
      <c r="BC169" s="388"/>
      <c r="BD169" s="388"/>
      <c r="BE169" s="388"/>
      <c r="BF169" s="388"/>
      <c r="BG169" s="388"/>
      <c r="BH169" s="388"/>
      <c r="BI169" s="388"/>
      <c r="BJ169" s="388"/>
      <c r="BK169" s="388"/>
      <c r="BL169" s="388"/>
    </row>
    <row r="170" spans="1:64" ht="16" customHeight="1" x14ac:dyDescent="0.2">
      <c r="A170" s="388"/>
      <c r="B170" s="388"/>
      <c r="C170" s="388"/>
      <c r="D170" s="388"/>
      <c r="E170" s="388"/>
      <c r="F170" s="388"/>
      <c r="G170" s="388"/>
      <c r="H170" s="388"/>
      <c r="I170" s="388"/>
      <c r="J170" s="388"/>
      <c r="K170" s="388"/>
      <c r="L170" s="388"/>
      <c r="T170" s="388"/>
      <c r="U170" s="388"/>
      <c r="V170" s="388"/>
      <c r="W170" s="388"/>
      <c r="X170" s="388"/>
      <c r="Y170" s="388"/>
      <c r="Z170" s="388"/>
      <c r="AA170" s="388"/>
      <c r="AB170" s="388"/>
      <c r="AC170" s="388"/>
      <c r="AD170" s="388"/>
      <c r="AE170" s="388"/>
      <c r="AF170" s="388"/>
      <c r="AG170" s="388"/>
      <c r="AH170" s="388"/>
      <c r="AI170" s="388"/>
      <c r="AJ170" s="388"/>
      <c r="AK170" s="388"/>
      <c r="AL170" s="388"/>
      <c r="AM170" s="388"/>
      <c r="AN170" s="388"/>
      <c r="AO170" s="388"/>
      <c r="AP170" s="388"/>
      <c r="AQ170" s="388"/>
      <c r="AR170" s="388"/>
      <c r="AS170" s="388"/>
      <c r="AT170" s="388"/>
      <c r="AU170" s="388"/>
      <c r="AV170" s="388"/>
      <c r="AW170" s="388"/>
      <c r="AX170" s="388"/>
      <c r="AY170" s="388"/>
      <c r="AZ170" s="388"/>
      <c r="BA170" s="388"/>
      <c r="BB170" s="388"/>
      <c r="BC170" s="388"/>
      <c r="BD170" s="388"/>
      <c r="BE170" s="388"/>
      <c r="BF170" s="388"/>
      <c r="BG170" s="388"/>
      <c r="BH170" s="388"/>
      <c r="BI170" s="388"/>
      <c r="BJ170" s="388"/>
      <c r="BK170" s="388"/>
      <c r="BL170" s="388"/>
    </row>
    <row r="171" spans="1:64" ht="16" customHeight="1" x14ac:dyDescent="0.2">
      <c r="A171" s="388"/>
      <c r="B171" s="388"/>
      <c r="C171" s="388"/>
      <c r="D171" s="388"/>
      <c r="E171" s="388"/>
      <c r="F171" s="388"/>
      <c r="G171" s="388"/>
      <c r="H171" s="388"/>
      <c r="I171" s="388"/>
      <c r="J171" s="388"/>
      <c r="K171" s="388"/>
      <c r="L171" s="388"/>
      <c r="T171" s="388"/>
      <c r="U171" s="388"/>
      <c r="V171" s="388"/>
      <c r="W171" s="388"/>
      <c r="X171" s="388"/>
      <c r="Y171" s="388"/>
      <c r="Z171" s="388"/>
      <c r="AA171" s="388"/>
      <c r="AB171" s="388"/>
      <c r="AC171" s="388"/>
      <c r="AD171" s="388"/>
      <c r="AE171" s="388"/>
      <c r="AF171" s="388"/>
      <c r="AG171" s="388"/>
      <c r="AH171" s="388"/>
      <c r="AI171" s="388"/>
      <c r="AJ171" s="388"/>
      <c r="AK171" s="388"/>
      <c r="AL171" s="388"/>
      <c r="AM171" s="388"/>
      <c r="AN171" s="388"/>
      <c r="AO171" s="388"/>
      <c r="AP171" s="388"/>
      <c r="AQ171" s="388"/>
      <c r="AR171" s="388"/>
      <c r="AS171" s="388"/>
      <c r="AT171" s="388"/>
      <c r="AU171" s="388"/>
      <c r="AV171" s="388"/>
      <c r="AW171" s="388"/>
      <c r="AX171" s="388"/>
      <c r="AY171" s="388"/>
      <c r="AZ171" s="388"/>
      <c r="BA171" s="388"/>
      <c r="BB171" s="388"/>
      <c r="BC171" s="388"/>
      <c r="BD171" s="388"/>
      <c r="BE171" s="388"/>
      <c r="BF171" s="388"/>
      <c r="BG171" s="388"/>
      <c r="BH171" s="388"/>
      <c r="BI171" s="388"/>
      <c r="BJ171" s="388"/>
      <c r="BK171" s="388"/>
      <c r="BL171" s="388"/>
    </row>
    <row r="172" spans="1:64" ht="16" customHeight="1" x14ac:dyDescent="0.2">
      <c r="A172" s="388"/>
      <c r="B172" s="388"/>
      <c r="C172" s="388"/>
      <c r="D172" s="388"/>
      <c r="E172" s="388"/>
      <c r="F172" s="388"/>
      <c r="G172" s="388"/>
      <c r="H172" s="388"/>
      <c r="I172" s="388"/>
      <c r="J172" s="388"/>
      <c r="K172" s="388"/>
      <c r="L172" s="388"/>
      <c r="T172" s="388"/>
      <c r="U172" s="388"/>
      <c r="V172" s="388"/>
      <c r="W172" s="388"/>
      <c r="X172" s="388"/>
      <c r="Y172" s="388"/>
      <c r="Z172" s="388"/>
      <c r="AA172" s="388"/>
      <c r="AB172" s="388"/>
      <c r="AC172" s="388"/>
      <c r="AD172" s="388"/>
      <c r="AE172" s="388"/>
      <c r="AF172" s="388"/>
      <c r="AG172" s="388"/>
      <c r="AH172" s="388"/>
      <c r="AI172" s="388"/>
      <c r="AJ172" s="388"/>
      <c r="AK172" s="388"/>
      <c r="AL172" s="388"/>
      <c r="AM172" s="388"/>
      <c r="AN172" s="388"/>
      <c r="AO172" s="388"/>
      <c r="AP172" s="388"/>
      <c r="AQ172" s="388"/>
      <c r="AR172" s="388"/>
      <c r="AS172" s="388"/>
      <c r="AT172" s="388"/>
      <c r="AU172" s="388"/>
      <c r="AV172" s="388"/>
      <c r="AW172" s="388"/>
      <c r="AX172" s="388"/>
      <c r="AY172" s="388"/>
      <c r="AZ172" s="388"/>
      <c r="BA172" s="388"/>
      <c r="BB172" s="388"/>
      <c r="BC172" s="388"/>
      <c r="BD172" s="388"/>
      <c r="BE172" s="388"/>
      <c r="BF172" s="388"/>
      <c r="BG172" s="388"/>
      <c r="BH172" s="388"/>
      <c r="BI172" s="388"/>
      <c r="BJ172" s="388"/>
      <c r="BK172" s="388"/>
      <c r="BL172" s="388"/>
    </row>
    <row r="173" spans="1:64" ht="16" customHeight="1" x14ac:dyDescent="0.2">
      <c r="A173" s="388"/>
      <c r="B173" s="388"/>
      <c r="C173" s="388"/>
      <c r="D173" s="388"/>
      <c r="E173" s="388"/>
      <c r="F173" s="388"/>
      <c r="G173" s="388"/>
      <c r="H173" s="388"/>
      <c r="I173" s="388"/>
      <c r="J173" s="388"/>
      <c r="K173" s="388"/>
      <c r="L173" s="388"/>
      <c r="T173" s="388"/>
      <c r="U173" s="388"/>
      <c r="V173" s="388"/>
      <c r="W173" s="388"/>
      <c r="X173" s="388"/>
      <c r="Y173" s="388"/>
      <c r="Z173" s="388"/>
      <c r="AA173" s="388"/>
      <c r="AB173" s="388"/>
      <c r="AC173" s="388"/>
      <c r="AD173" s="388"/>
      <c r="AE173" s="388"/>
      <c r="AF173" s="388"/>
      <c r="AG173" s="388"/>
      <c r="AH173" s="388"/>
      <c r="AI173" s="388"/>
      <c r="AJ173" s="388"/>
      <c r="AK173" s="388"/>
      <c r="AL173" s="388"/>
      <c r="AM173" s="388"/>
      <c r="AN173" s="388"/>
      <c r="AO173" s="388"/>
      <c r="AP173" s="388"/>
      <c r="AQ173" s="388"/>
      <c r="AR173" s="388"/>
      <c r="AS173" s="388"/>
      <c r="AT173" s="388"/>
      <c r="AU173" s="388"/>
      <c r="AV173" s="388"/>
      <c r="AW173" s="388"/>
      <c r="AX173" s="388"/>
      <c r="AY173" s="388"/>
      <c r="AZ173" s="388"/>
      <c r="BA173" s="388"/>
      <c r="BB173" s="388"/>
      <c r="BC173" s="388"/>
      <c r="BD173" s="388"/>
      <c r="BE173" s="388"/>
      <c r="BF173" s="388"/>
      <c r="BG173" s="388"/>
      <c r="BH173" s="388"/>
      <c r="BI173" s="388"/>
      <c r="BJ173" s="388"/>
      <c r="BK173" s="388"/>
      <c r="BL173" s="388"/>
    </row>
    <row r="174" spans="1:64" ht="16" customHeight="1" x14ac:dyDescent="0.2">
      <c r="A174" s="388"/>
      <c r="B174" s="388"/>
      <c r="C174" s="388"/>
      <c r="D174" s="388"/>
      <c r="E174" s="388"/>
      <c r="F174" s="388"/>
      <c r="G174" s="388"/>
      <c r="H174" s="388"/>
      <c r="I174" s="388"/>
      <c r="J174" s="388"/>
      <c r="K174" s="388"/>
      <c r="L174" s="388"/>
      <c r="T174" s="388"/>
      <c r="U174" s="388"/>
      <c r="V174" s="388"/>
      <c r="W174" s="388"/>
      <c r="X174" s="388"/>
      <c r="Y174" s="388"/>
      <c r="Z174" s="388"/>
      <c r="AA174" s="388"/>
      <c r="AB174" s="388"/>
      <c r="AC174" s="388"/>
      <c r="AD174" s="388"/>
      <c r="AE174" s="388"/>
      <c r="AF174" s="388"/>
      <c r="AG174" s="388"/>
      <c r="AH174" s="388"/>
      <c r="AI174" s="388"/>
      <c r="AJ174" s="388"/>
      <c r="AK174" s="388"/>
      <c r="AL174" s="388"/>
      <c r="AM174" s="388"/>
      <c r="AN174" s="388"/>
      <c r="AO174" s="388"/>
      <c r="AP174" s="388"/>
      <c r="AQ174" s="388"/>
      <c r="AR174" s="388"/>
      <c r="AS174" s="388"/>
      <c r="AT174" s="388"/>
      <c r="AU174" s="388"/>
      <c r="AV174" s="388"/>
      <c r="AW174" s="388"/>
      <c r="AX174" s="388"/>
      <c r="AY174" s="388"/>
      <c r="AZ174" s="388"/>
      <c r="BA174" s="388"/>
      <c r="BB174" s="388"/>
      <c r="BC174" s="388"/>
      <c r="BD174" s="388"/>
      <c r="BE174" s="388"/>
      <c r="BF174" s="388"/>
      <c r="BG174" s="388"/>
      <c r="BH174" s="388"/>
      <c r="BI174" s="388"/>
      <c r="BJ174" s="388"/>
      <c r="BK174" s="388"/>
      <c r="BL174" s="388"/>
    </row>
    <row r="175" spans="1:64" ht="16" customHeight="1" x14ac:dyDescent="0.2">
      <c r="A175" s="388"/>
      <c r="B175" s="388"/>
      <c r="C175" s="388"/>
      <c r="D175" s="388"/>
      <c r="E175" s="388"/>
      <c r="F175" s="388"/>
      <c r="G175" s="388"/>
      <c r="H175" s="388"/>
      <c r="I175" s="388"/>
      <c r="J175" s="388"/>
      <c r="K175" s="388"/>
      <c r="L175" s="388"/>
      <c r="T175" s="388"/>
      <c r="U175" s="388"/>
      <c r="V175" s="388"/>
      <c r="W175" s="388"/>
      <c r="X175" s="388"/>
      <c r="Y175" s="388"/>
      <c r="Z175" s="388"/>
      <c r="AA175" s="388"/>
      <c r="AB175" s="388"/>
      <c r="AC175" s="388"/>
      <c r="AD175" s="388"/>
      <c r="AE175" s="388"/>
      <c r="AF175" s="388"/>
      <c r="AG175" s="388"/>
      <c r="AH175" s="388"/>
      <c r="AI175" s="388"/>
      <c r="AJ175" s="388"/>
      <c r="AK175" s="388"/>
      <c r="AL175" s="388"/>
      <c r="AM175" s="388"/>
      <c r="AN175" s="388"/>
      <c r="AO175" s="388"/>
      <c r="AP175" s="388"/>
      <c r="AQ175" s="388"/>
      <c r="AR175" s="388"/>
      <c r="AS175" s="388"/>
      <c r="AT175" s="388"/>
      <c r="AU175" s="388"/>
      <c r="AV175" s="388"/>
      <c r="AW175" s="388"/>
      <c r="AX175" s="388"/>
      <c r="AY175" s="388"/>
      <c r="AZ175" s="388"/>
      <c r="BA175" s="388"/>
      <c r="BB175" s="388"/>
      <c r="BC175" s="388"/>
      <c r="BD175" s="388"/>
      <c r="BE175" s="388"/>
      <c r="BF175" s="388"/>
      <c r="BG175" s="388"/>
      <c r="BH175" s="388"/>
      <c r="BI175" s="388"/>
      <c r="BJ175" s="388"/>
      <c r="BK175" s="388"/>
      <c r="BL175" s="388"/>
    </row>
    <row r="176" spans="1:64" ht="16" customHeight="1" x14ac:dyDescent="0.2">
      <c r="A176" s="388"/>
      <c r="B176" s="388"/>
      <c r="C176" s="388"/>
      <c r="D176" s="388"/>
      <c r="E176" s="388"/>
      <c r="F176" s="388"/>
      <c r="G176" s="388"/>
      <c r="H176" s="388"/>
      <c r="I176" s="388"/>
      <c r="J176" s="388"/>
      <c r="K176" s="388"/>
      <c r="L176" s="388"/>
      <c r="T176" s="388"/>
      <c r="U176" s="388"/>
      <c r="V176" s="388"/>
      <c r="W176" s="388"/>
      <c r="X176" s="388"/>
      <c r="Y176" s="388"/>
      <c r="Z176" s="388"/>
      <c r="AA176" s="388"/>
      <c r="AB176" s="388"/>
      <c r="AC176" s="388"/>
      <c r="AD176" s="388"/>
      <c r="AE176" s="388"/>
      <c r="AF176" s="388"/>
      <c r="AG176" s="388"/>
      <c r="AH176" s="388"/>
      <c r="AI176" s="388"/>
      <c r="AJ176" s="388"/>
      <c r="AK176" s="388"/>
      <c r="AL176" s="388"/>
      <c r="AM176" s="388"/>
      <c r="AN176" s="388"/>
      <c r="AO176" s="388"/>
      <c r="AP176" s="388"/>
      <c r="AQ176" s="388"/>
      <c r="AR176" s="388"/>
      <c r="AS176" s="388"/>
      <c r="AT176" s="388"/>
      <c r="AU176" s="388"/>
      <c r="AV176" s="388"/>
      <c r="AW176" s="388"/>
      <c r="AX176" s="388"/>
      <c r="AY176" s="388"/>
      <c r="AZ176" s="388"/>
      <c r="BA176" s="388"/>
      <c r="BB176" s="388"/>
      <c r="BC176" s="388"/>
      <c r="BD176" s="388"/>
      <c r="BE176" s="388"/>
      <c r="BF176" s="388"/>
      <c r="BG176" s="388"/>
      <c r="BH176" s="388"/>
      <c r="BI176" s="388"/>
      <c r="BJ176" s="388"/>
      <c r="BK176" s="388"/>
      <c r="BL176" s="388"/>
    </row>
    <row r="177" spans="1:20" ht="16" customHeight="1" x14ac:dyDescent="0.2">
      <c r="A177" s="388"/>
      <c r="B177" s="388"/>
      <c r="C177" s="388"/>
      <c r="D177" s="388"/>
      <c r="E177" s="388"/>
      <c r="F177" s="388"/>
      <c r="G177" s="388"/>
      <c r="H177" s="388"/>
      <c r="I177" s="388"/>
      <c r="J177" s="388"/>
      <c r="K177" s="388"/>
      <c r="L177" s="388"/>
      <c r="T177" s="388"/>
    </row>
    <row r="178" spans="1:20" ht="16" customHeight="1" x14ac:dyDescent="0.2">
      <c r="A178" s="388"/>
      <c r="B178" s="388"/>
      <c r="C178" s="388"/>
      <c r="D178" s="388"/>
      <c r="E178" s="388"/>
      <c r="F178" s="388"/>
      <c r="G178" s="388"/>
      <c r="H178" s="388"/>
      <c r="I178" s="388"/>
      <c r="J178" s="388"/>
      <c r="K178" s="388"/>
    </row>
    <row r="179" spans="1:20" ht="16" customHeight="1" x14ac:dyDescent="0.2">
      <c r="A179" s="388"/>
      <c r="B179" s="388"/>
      <c r="C179" s="388"/>
      <c r="D179" s="388"/>
      <c r="E179" s="388"/>
      <c r="F179" s="388"/>
      <c r="G179" s="388"/>
      <c r="H179" s="388"/>
      <c r="I179" s="388"/>
      <c r="J179" s="388"/>
      <c r="K179" s="388"/>
    </row>
    <row r="180" spans="1:20" ht="16" customHeight="1" x14ac:dyDescent="0.2">
      <c r="A180" s="388"/>
      <c r="B180" s="388"/>
      <c r="C180" s="388"/>
      <c r="D180" s="388"/>
      <c r="E180" s="388"/>
      <c r="F180" s="388"/>
      <c r="G180" s="388"/>
      <c r="H180" s="388"/>
      <c r="I180" s="388"/>
      <c r="J180" s="388"/>
      <c r="K180" s="388"/>
    </row>
    <row r="181" spans="1:20" ht="16" customHeight="1" x14ac:dyDescent="0.2">
      <c r="A181" s="388"/>
      <c r="B181" s="388"/>
      <c r="C181" s="388"/>
      <c r="D181" s="388"/>
      <c r="E181" s="388"/>
      <c r="F181" s="388"/>
      <c r="G181" s="388"/>
      <c r="H181" s="388"/>
      <c r="I181" s="388"/>
      <c r="J181" s="388"/>
      <c r="K181" s="388"/>
    </row>
    <row r="182" spans="1:20" ht="16" customHeight="1" x14ac:dyDescent="0.2">
      <c r="A182" s="388"/>
      <c r="B182" s="388"/>
      <c r="C182" s="388"/>
      <c r="D182" s="388"/>
      <c r="E182" s="388"/>
      <c r="F182" s="388"/>
      <c r="G182" s="388"/>
      <c r="H182" s="388"/>
      <c r="I182" s="388"/>
      <c r="J182" s="388"/>
      <c r="K182" s="388"/>
    </row>
    <row r="183" spans="1:20" ht="16" customHeight="1" x14ac:dyDescent="0.2">
      <c r="A183" s="388"/>
      <c r="B183" s="388"/>
      <c r="C183" s="388"/>
      <c r="D183" s="388"/>
      <c r="E183" s="388"/>
      <c r="F183" s="388"/>
      <c r="G183" s="388"/>
      <c r="H183" s="388"/>
      <c r="I183" s="388"/>
      <c r="J183" s="388"/>
      <c r="K183" s="388"/>
    </row>
  </sheetData>
  <mergeCells count="5">
    <mergeCell ref="B18:J26"/>
    <mergeCell ref="B13:J14"/>
    <mergeCell ref="M2:S9"/>
    <mergeCell ref="M12:S16"/>
    <mergeCell ref="M21:S2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EF17A-B409-A14A-91F7-6D64BD1CDD1D}">
  <dimension ref="A1:BE211"/>
  <sheetViews>
    <sheetView zoomScaleNormal="100" workbookViewId="0"/>
  </sheetViews>
  <sheetFormatPr baseColWidth="10" defaultRowHeight="16" outlineLevelCol="1" x14ac:dyDescent="0.2"/>
  <cols>
    <col min="1" max="1" width="4.83203125" style="201" customWidth="1"/>
    <col min="2" max="10" width="10.83203125" style="201" customWidth="1"/>
    <col min="11" max="11" width="10.83203125" style="201"/>
    <col min="12" max="18" width="10.83203125" style="201" hidden="1" customWidth="1" outlineLevel="1"/>
    <col min="19" max="19" width="10.83203125" style="201" customWidth="1" collapsed="1"/>
    <col min="20" max="16384" width="10.83203125" style="201"/>
  </cols>
  <sheetData>
    <row r="1" spans="1:19" ht="19" x14ac:dyDescent="0.25">
      <c r="A1" s="82" t="s">
        <v>508</v>
      </c>
      <c r="B1" s="327"/>
      <c r="C1" s="327"/>
      <c r="D1" s="327"/>
      <c r="E1" s="327"/>
      <c r="F1" s="327"/>
      <c r="G1" s="327"/>
      <c r="H1" s="327"/>
      <c r="I1" s="327"/>
      <c r="J1" s="328"/>
      <c r="K1" s="3" t="s">
        <v>390</v>
      </c>
    </row>
    <row r="2" spans="1:19" x14ac:dyDescent="0.2">
      <c r="A2" s="202"/>
      <c r="B2" s="199"/>
      <c r="C2" s="199"/>
      <c r="D2" s="199"/>
      <c r="E2" s="199"/>
      <c r="F2" s="199"/>
      <c r="G2" s="199"/>
      <c r="H2" s="199"/>
      <c r="I2" s="199"/>
      <c r="J2" s="200"/>
      <c r="N2" s="300"/>
    </row>
    <row r="3" spans="1:19" x14ac:dyDescent="0.2">
      <c r="A3" s="202"/>
      <c r="B3" s="405" t="s">
        <v>554</v>
      </c>
      <c r="C3" s="199"/>
      <c r="D3" s="199"/>
      <c r="E3" s="199"/>
      <c r="F3" s="199"/>
      <c r="G3" s="199"/>
      <c r="H3" s="199"/>
      <c r="I3" s="199"/>
      <c r="J3" s="200"/>
    </row>
    <row r="4" spans="1:19" x14ac:dyDescent="0.2">
      <c r="A4" s="202"/>
      <c r="B4" s="199"/>
      <c r="C4" s="199"/>
      <c r="D4" s="199"/>
      <c r="E4" s="199"/>
      <c r="F4" s="199"/>
      <c r="G4" s="199"/>
      <c r="H4" s="199"/>
      <c r="I4" s="199"/>
      <c r="J4" s="200"/>
      <c r="L4" s="390"/>
      <c r="M4" s="391"/>
      <c r="N4" s="391"/>
      <c r="O4" s="391"/>
      <c r="P4" s="391"/>
      <c r="Q4" s="391"/>
      <c r="R4" s="391"/>
      <c r="S4" s="392"/>
    </row>
    <row r="5" spans="1:19" x14ac:dyDescent="0.2">
      <c r="A5" s="202"/>
      <c r="B5" s="199"/>
      <c r="C5" s="393"/>
      <c r="D5" s="394"/>
      <c r="E5" s="394"/>
      <c r="F5" s="394"/>
      <c r="G5" s="394"/>
      <c r="H5" s="394"/>
      <c r="I5" s="394"/>
      <c r="J5" s="395"/>
      <c r="L5" s="584" t="s">
        <v>145</v>
      </c>
      <c r="M5" s="587" t="s">
        <v>499</v>
      </c>
      <c r="N5" s="588"/>
      <c r="O5" s="589"/>
      <c r="P5" s="396"/>
      <c r="Q5" s="396"/>
      <c r="R5" s="396"/>
      <c r="S5" s="392"/>
    </row>
    <row r="6" spans="1:19" ht="16" customHeight="1" x14ac:dyDescent="0.2">
      <c r="A6" s="202"/>
      <c r="B6" s="199"/>
      <c r="C6" s="584" t="s">
        <v>145</v>
      </c>
      <c r="D6" s="587" t="s">
        <v>499</v>
      </c>
      <c r="E6" s="588"/>
      <c r="F6" s="589"/>
      <c r="G6" s="397"/>
      <c r="H6" s="397"/>
      <c r="I6" s="397"/>
      <c r="J6" s="395"/>
      <c r="L6" s="585"/>
      <c r="M6" s="590"/>
      <c r="N6" s="591"/>
      <c r="O6" s="592"/>
      <c r="P6" s="396"/>
      <c r="Q6" s="396"/>
      <c r="R6" s="396"/>
      <c r="S6" s="392"/>
    </row>
    <row r="7" spans="1:19" x14ac:dyDescent="0.2">
      <c r="A7" s="202"/>
      <c r="B7" s="199"/>
      <c r="C7" s="585"/>
      <c r="D7" s="590"/>
      <c r="E7" s="591"/>
      <c r="F7" s="592"/>
      <c r="G7" s="397"/>
      <c r="H7" s="397"/>
      <c r="I7" s="397"/>
      <c r="J7" s="395"/>
      <c r="L7" s="586"/>
      <c r="M7" s="593"/>
      <c r="N7" s="594"/>
      <c r="O7" s="595"/>
      <c r="P7" s="396"/>
      <c r="Q7" s="396"/>
      <c r="R7" s="396"/>
      <c r="S7" s="392"/>
    </row>
    <row r="8" spans="1:19" x14ac:dyDescent="0.2">
      <c r="A8" s="202"/>
      <c r="B8" s="199"/>
      <c r="C8" s="586"/>
      <c r="D8" s="593"/>
      <c r="E8" s="594"/>
      <c r="F8" s="595"/>
      <c r="G8" s="397"/>
      <c r="H8" s="397"/>
      <c r="I8" s="397"/>
      <c r="J8" s="395"/>
      <c r="L8" s="396"/>
      <c r="M8" s="396"/>
      <c r="N8" s="396"/>
      <c r="O8" s="396"/>
      <c r="P8" s="396"/>
      <c r="Q8" s="396"/>
      <c r="R8" s="396"/>
      <c r="S8" s="392"/>
    </row>
    <row r="9" spans="1:19" ht="16" customHeight="1" x14ac:dyDescent="0.2">
      <c r="A9" s="202"/>
      <c r="B9" s="199"/>
      <c r="C9" s="397"/>
      <c r="D9" s="397"/>
      <c r="E9" s="397"/>
      <c r="F9" s="397"/>
      <c r="G9" s="397"/>
      <c r="H9" s="397"/>
      <c r="I9" s="397"/>
      <c r="J9" s="395"/>
      <c r="L9" s="584" t="s">
        <v>144</v>
      </c>
      <c r="M9" s="587" t="s">
        <v>499</v>
      </c>
      <c r="N9" s="588"/>
      <c r="O9" s="589"/>
      <c r="P9" s="396"/>
      <c r="Q9" s="396"/>
      <c r="R9" s="396"/>
      <c r="S9" s="392"/>
    </row>
    <row r="10" spans="1:19" ht="16" customHeight="1" x14ac:dyDescent="0.2">
      <c r="A10" s="202"/>
      <c r="B10" s="199"/>
      <c r="C10" s="584" t="s">
        <v>144</v>
      </c>
      <c r="D10" s="587" t="s">
        <v>499</v>
      </c>
      <c r="E10" s="588"/>
      <c r="F10" s="589"/>
      <c r="G10" s="397"/>
      <c r="H10" s="397"/>
      <c r="I10" s="397"/>
      <c r="J10" s="395"/>
      <c r="L10" s="585"/>
      <c r="M10" s="590"/>
      <c r="N10" s="591"/>
      <c r="O10" s="592"/>
      <c r="P10" s="396"/>
      <c r="Q10" s="396"/>
      <c r="R10" s="396"/>
      <c r="S10" s="392"/>
    </row>
    <row r="11" spans="1:19" x14ac:dyDescent="0.2">
      <c r="A11" s="202"/>
      <c r="B11" s="199"/>
      <c r="C11" s="585"/>
      <c r="D11" s="590"/>
      <c r="E11" s="591"/>
      <c r="F11" s="592"/>
      <c r="G11" s="397"/>
      <c r="H11" s="397"/>
      <c r="I11" s="397"/>
      <c r="J11" s="395"/>
      <c r="L11" s="586"/>
      <c r="M11" s="593"/>
      <c r="N11" s="594"/>
      <c r="O11" s="595"/>
      <c r="P11" s="396"/>
      <c r="Q11" s="396"/>
      <c r="R11" s="396"/>
      <c r="S11" s="392"/>
    </row>
    <row r="12" spans="1:19" x14ac:dyDescent="0.2">
      <c r="A12" s="202"/>
      <c r="B12" s="199"/>
      <c r="C12" s="586"/>
      <c r="D12" s="593"/>
      <c r="E12" s="594"/>
      <c r="F12" s="595"/>
      <c r="G12" s="397"/>
      <c r="H12" s="397"/>
      <c r="I12" s="397"/>
      <c r="J12" s="395"/>
      <c r="L12" s="390"/>
      <c r="M12" s="391"/>
      <c r="N12" s="391"/>
      <c r="O12" s="391"/>
      <c r="P12" s="391"/>
      <c r="Q12" s="391"/>
      <c r="R12" s="391"/>
      <c r="S12" s="392"/>
    </row>
    <row r="13" spans="1:19" ht="16" customHeight="1" x14ac:dyDescent="0.2">
      <c r="A13" s="202"/>
      <c r="B13" s="199"/>
      <c r="C13" s="393"/>
      <c r="D13" s="394"/>
      <c r="E13" s="394"/>
      <c r="F13" s="394"/>
      <c r="G13" s="394"/>
      <c r="H13" s="394"/>
      <c r="I13" s="394"/>
      <c r="J13" s="395"/>
      <c r="L13" s="584" t="s">
        <v>143</v>
      </c>
      <c r="M13" s="587" t="s">
        <v>499</v>
      </c>
      <c r="N13" s="588"/>
      <c r="O13" s="589"/>
      <c r="P13" s="396"/>
      <c r="Q13" s="396"/>
      <c r="R13" s="396"/>
      <c r="S13" s="392"/>
    </row>
    <row r="14" spans="1:19" ht="19" customHeight="1" x14ac:dyDescent="0.2">
      <c r="A14" s="202"/>
      <c r="B14" s="199"/>
      <c r="C14" s="584" t="s">
        <v>143</v>
      </c>
      <c r="D14" s="587" t="s">
        <v>499</v>
      </c>
      <c r="E14" s="588"/>
      <c r="F14" s="589"/>
      <c r="G14" s="397"/>
      <c r="H14" s="397"/>
      <c r="I14" s="397"/>
      <c r="J14" s="395"/>
      <c r="L14" s="585"/>
      <c r="M14" s="590"/>
      <c r="N14" s="591"/>
      <c r="O14" s="592"/>
      <c r="P14" s="396"/>
      <c r="Q14" s="396"/>
      <c r="R14" s="396"/>
      <c r="S14" s="392"/>
    </row>
    <row r="15" spans="1:19" x14ac:dyDescent="0.2">
      <c r="A15" s="202"/>
      <c r="B15" s="199"/>
      <c r="C15" s="585"/>
      <c r="D15" s="590"/>
      <c r="E15" s="591"/>
      <c r="F15" s="592"/>
      <c r="G15" s="397"/>
      <c r="H15" s="397"/>
      <c r="I15" s="397"/>
      <c r="J15" s="395"/>
      <c r="L15" s="586"/>
      <c r="M15" s="593"/>
      <c r="N15" s="594"/>
      <c r="O15" s="595"/>
      <c r="P15" s="396"/>
      <c r="Q15" s="396"/>
      <c r="R15" s="396"/>
      <c r="S15" s="392"/>
    </row>
    <row r="16" spans="1:19" x14ac:dyDescent="0.2">
      <c r="A16" s="202"/>
      <c r="B16" s="199"/>
      <c r="C16" s="586"/>
      <c r="D16" s="593"/>
      <c r="E16" s="594"/>
      <c r="F16" s="595"/>
      <c r="G16" s="397"/>
      <c r="H16" s="397"/>
      <c r="I16" s="397"/>
      <c r="J16" s="395"/>
      <c r="L16" s="396"/>
      <c r="M16" s="396"/>
      <c r="N16" s="396"/>
      <c r="O16" s="396"/>
      <c r="P16" s="396"/>
      <c r="Q16" s="396"/>
      <c r="R16" s="396"/>
      <c r="S16" s="392"/>
    </row>
    <row r="17" spans="1:19" ht="16" customHeight="1" x14ac:dyDescent="0.2">
      <c r="A17" s="202"/>
      <c r="B17" s="199"/>
      <c r="C17" s="397"/>
      <c r="D17" s="397"/>
      <c r="E17" s="397"/>
      <c r="F17" s="397"/>
      <c r="G17" s="397"/>
      <c r="H17" s="397"/>
      <c r="I17" s="397"/>
      <c r="J17" s="395"/>
      <c r="S17" s="392"/>
    </row>
    <row r="18" spans="1:19" ht="16" customHeight="1" x14ac:dyDescent="0.2">
      <c r="A18" s="202"/>
      <c r="B18" s="199"/>
      <c r="C18" s="397"/>
      <c r="D18" s="397"/>
      <c r="E18" s="397"/>
      <c r="F18" s="397"/>
      <c r="G18" s="397"/>
      <c r="H18" s="397"/>
      <c r="I18" s="397"/>
      <c r="J18" s="395"/>
      <c r="S18" s="392"/>
    </row>
    <row r="19" spans="1:19" ht="16" customHeight="1" x14ac:dyDescent="0.25">
      <c r="A19" s="202"/>
      <c r="B19" s="199"/>
      <c r="C19" s="398" t="s">
        <v>145</v>
      </c>
      <c r="D19" s="397"/>
      <c r="E19" s="397"/>
      <c r="F19" s="397"/>
      <c r="G19" s="398" t="s">
        <v>144</v>
      </c>
      <c r="H19" s="397"/>
      <c r="I19" s="397"/>
      <c r="J19" s="395"/>
      <c r="L19" s="3" t="s">
        <v>85</v>
      </c>
      <c r="S19" s="392"/>
    </row>
    <row r="20" spans="1:19" ht="16" customHeight="1" x14ac:dyDescent="0.2">
      <c r="A20" s="202"/>
      <c r="B20" s="199"/>
      <c r="C20" s="397"/>
      <c r="D20" s="397"/>
      <c r="E20" s="397"/>
      <c r="F20" s="397"/>
      <c r="G20" s="397"/>
      <c r="H20" s="397"/>
      <c r="I20" s="397"/>
      <c r="J20" s="395"/>
      <c r="L20" s="509" t="s">
        <v>500</v>
      </c>
      <c r="M20" s="509"/>
      <c r="N20" s="509"/>
      <c r="O20" s="509"/>
      <c r="P20" s="509"/>
      <c r="Q20" s="509"/>
      <c r="R20" s="509"/>
      <c r="S20" s="392"/>
    </row>
    <row r="21" spans="1:19" ht="16" customHeight="1" x14ac:dyDescent="0.2">
      <c r="A21" s="202"/>
      <c r="B21" s="199"/>
      <c r="C21" s="397"/>
      <c r="D21" s="397"/>
      <c r="E21" s="397"/>
      <c r="F21" s="397"/>
      <c r="G21" s="397"/>
      <c r="H21" s="397"/>
      <c r="I21" s="397"/>
      <c r="J21" s="395"/>
      <c r="L21" s="509"/>
      <c r="M21" s="509"/>
      <c r="N21" s="509"/>
      <c r="O21" s="509"/>
      <c r="P21" s="509"/>
      <c r="Q21" s="509"/>
      <c r="R21" s="509"/>
      <c r="S21" s="392"/>
    </row>
    <row r="22" spans="1:19" ht="16" customHeight="1" x14ac:dyDescent="0.2">
      <c r="A22" s="202"/>
      <c r="B22" s="199"/>
      <c r="C22" s="397"/>
      <c r="D22" s="397"/>
      <c r="E22" s="397"/>
      <c r="F22" s="397"/>
      <c r="G22" s="397"/>
      <c r="H22" s="397"/>
      <c r="I22" s="397"/>
      <c r="J22" s="395"/>
      <c r="L22" s="509"/>
      <c r="M22" s="509"/>
      <c r="N22" s="509"/>
      <c r="O22" s="509"/>
      <c r="P22" s="509"/>
      <c r="Q22" s="509"/>
      <c r="R22" s="509"/>
      <c r="S22" s="392"/>
    </row>
    <row r="23" spans="1:19" ht="16" customHeight="1" x14ac:dyDescent="0.2">
      <c r="A23" s="202"/>
      <c r="B23" s="199"/>
      <c r="C23" s="397"/>
      <c r="D23" s="397"/>
      <c r="E23" s="397"/>
      <c r="F23" s="397"/>
      <c r="G23" s="397"/>
      <c r="H23" s="397"/>
      <c r="I23" s="397"/>
      <c r="J23" s="395"/>
      <c r="L23" s="509"/>
      <c r="M23" s="509"/>
      <c r="N23" s="509"/>
      <c r="O23" s="509"/>
      <c r="P23" s="509"/>
      <c r="Q23" s="509"/>
      <c r="R23" s="509"/>
      <c r="S23" s="392"/>
    </row>
    <row r="24" spans="1:19" ht="16" customHeight="1" x14ac:dyDescent="0.2">
      <c r="A24" s="202"/>
      <c r="B24" s="199"/>
      <c r="C24" s="397"/>
      <c r="D24" s="397"/>
      <c r="E24" s="397"/>
      <c r="F24" s="397"/>
      <c r="G24" s="397"/>
      <c r="H24" s="397"/>
      <c r="I24" s="397"/>
      <c r="J24" s="395"/>
      <c r="S24" s="392"/>
    </row>
    <row r="25" spans="1:19" ht="16" customHeight="1" x14ac:dyDescent="0.25">
      <c r="A25" s="202"/>
      <c r="B25" s="199"/>
      <c r="C25" s="397"/>
      <c r="D25" s="397"/>
      <c r="E25" s="397"/>
      <c r="F25" s="397"/>
      <c r="G25" s="397"/>
      <c r="H25" s="397"/>
      <c r="I25" s="397"/>
      <c r="J25" s="395"/>
      <c r="L25" s="3" t="s">
        <v>107</v>
      </c>
      <c r="S25" s="392"/>
    </row>
    <row r="26" spans="1:19" ht="16" customHeight="1" x14ac:dyDescent="0.2">
      <c r="A26" s="202"/>
      <c r="B26" s="199"/>
      <c r="C26" s="397"/>
      <c r="D26" s="397"/>
      <c r="E26" s="397"/>
      <c r="F26" s="397"/>
      <c r="G26" s="397"/>
      <c r="H26" s="397"/>
      <c r="I26" s="397"/>
      <c r="J26" s="395"/>
      <c r="L26" s="201" t="s">
        <v>105</v>
      </c>
      <c r="S26" s="392"/>
    </row>
    <row r="27" spans="1:19" ht="16" customHeight="1" x14ac:dyDescent="0.2">
      <c r="A27" s="202"/>
      <c r="B27" s="199"/>
      <c r="C27" s="397"/>
      <c r="D27" s="397"/>
      <c r="E27" s="397"/>
      <c r="F27" s="397"/>
      <c r="G27" s="397"/>
      <c r="H27" s="397"/>
      <c r="I27" s="397"/>
      <c r="J27" s="395"/>
      <c r="S27" s="392"/>
    </row>
    <row r="28" spans="1:19" ht="16" customHeight="1" x14ac:dyDescent="0.2">
      <c r="A28" s="202"/>
      <c r="B28" s="199"/>
      <c r="C28" s="397"/>
      <c r="D28" s="397"/>
      <c r="E28" s="397"/>
      <c r="F28" s="397"/>
      <c r="G28" s="397"/>
      <c r="H28" s="397"/>
      <c r="I28" s="397"/>
      <c r="J28" s="395"/>
      <c r="S28" s="392"/>
    </row>
    <row r="29" spans="1:19" ht="16" customHeight="1" x14ac:dyDescent="0.2">
      <c r="A29" s="202"/>
      <c r="B29" s="199"/>
      <c r="C29" s="397"/>
      <c r="D29" s="397"/>
      <c r="E29" s="397"/>
      <c r="F29" s="397"/>
      <c r="G29" s="397"/>
      <c r="H29" s="397"/>
      <c r="I29" s="397"/>
      <c r="J29" s="395"/>
      <c r="S29" s="392"/>
    </row>
    <row r="30" spans="1:19" ht="16" customHeight="1" x14ac:dyDescent="0.2">
      <c r="A30" s="202"/>
      <c r="B30" s="199"/>
      <c r="C30" s="397"/>
      <c r="D30" s="397"/>
      <c r="E30" s="397"/>
      <c r="F30" s="397"/>
      <c r="G30" s="397"/>
      <c r="H30" s="397"/>
      <c r="I30" s="397"/>
      <c r="J30" s="395"/>
      <c r="S30" s="392"/>
    </row>
    <row r="31" spans="1:19" ht="16" customHeight="1" x14ac:dyDescent="0.2">
      <c r="A31" s="202"/>
      <c r="B31" s="199"/>
      <c r="C31" s="397"/>
      <c r="D31" s="397"/>
      <c r="E31" s="397"/>
      <c r="F31" s="397"/>
      <c r="G31" s="397"/>
      <c r="H31" s="397"/>
      <c r="I31" s="397"/>
      <c r="J31" s="395"/>
      <c r="S31" s="392"/>
    </row>
    <row r="32" spans="1:19" ht="16" customHeight="1" x14ac:dyDescent="0.2">
      <c r="A32" s="202"/>
      <c r="B32" s="199"/>
      <c r="C32" s="397"/>
      <c r="D32" s="397"/>
      <c r="E32" s="397"/>
      <c r="F32" s="397"/>
      <c r="G32" s="397"/>
      <c r="H32" s="397"/>
      <c r="I32" s="397"/>
      <c r="J32" s="395"/>
      <c r="S32" s="392"/>
    </row>
    <row r="33" spans="1:19" ht="16" customHeight="1" x14ac:dyDescent="0.2">
      <c r="A33" s="202"/>
      <c r="B33" s="199"/>
      <c r="C33" s="398" t="s">
        <v>143</v>
      </c>
      <c r="D33" s="397"/>
      <c r="E33" s="397"/>
      <c r="F33" s="397"/>
      <c r="G33" s="397"/>
      <c r="H33" s="397"/>
      <c r="I33" s="397"/>
      <c r="J33" s="395"/>
      <c r="S33" s="392"/>
    </row>
    <row r="34" spans="1:19" ht="16" customHeight="1" x14ac:dyDescent="0.2">
      <c r="A34" s="202"/>
      <c r="B34" s="199"/>
      <c r="C34" s="397"/>
      <c r="D34" s="397"/>
      <c r="E34" s="397"/>
      <c r="F34" s="397"/>
      <c r="G34" s="397"/>
      <c r="H34" s="397"/>
      <c r="I34" s="397"/>
      <c r="J34" s="395"/>
      <c r="S34" s="392"/>
    </row>
    <row r="35" spans="1:19" ht="16" customHeight="1" x14ac:dyDescent="0.2">
      <c r="A35" s="202"/>
      <c r="B35" s="199"/>
      <c r="C35" s="397"/>
      <c r="D35" s="397"/>
      <c r="E35" s="397"/>
      <c r="F35" s="397"/>
      <c r="G35" s="397"/>
      <c r="H35" s="397"/>
      <c r="I35" s="397"/>
      <c r="J35" s="395"/>
      <c r="S35" s="392"/>
    </row>
    <row r="36" spans="1:19" ht="16" customHeight="1" x14ac:dyDescent="0.2">
      <c r="A36" s="202"/>
      <c r="B36" s="199"/>
      <c r="C36" s="397"/>
      <c r="D36" s="397"/>
      <c r="E36" s="397"/>
      <c r="F36" s="397"/>
      <c r="G36" s="397"/>
      <c r="H36" s="397"/>
      <c r="I36" s="397"/>
      <c r="J36" s="395"/>
      <c r="S36" s="392"/>
    </row>
    <row r="37" spans="1:19" ht="16" customHeight="1" x14ac:dyDescent="0.2">
      <c r="A37" s="202"/>
      <c r="B37" s="199"/>
      <c r="C37" s="397"/>
      <c r="D37" s="397"/>
      <c r="E37" s="397"/>
      <c r="F37" s="397"/>
      <c r="G37" s="397"/>
      <c r="H37" s="397"/>
      <c r="I37" s="397"/>
      <c r="J37" s="395"/>
      <c r="S37" s="392"/>
    </row>
    <row r="38" spans="1:19" ht="16" customHeight="1" x14ac:dyDescent="0.2">
      <c r="A38" s="202"/>
      <c r="B38" s="199"/>
      <c r="C38" s="397"/>
      <c r="D38" s="397"/>
      <c r="E38" s="397"/>
      <c r="F38" s="397"/>
      <c r="G38" s="397"/>
      <c r="H38" s="397"/>
      <c r="I38" s="397"/>
      <c r="J38" s="395"/>
      <c r="S38" s="392"/>
    </row>
    <row r="39" spans="1:19" ht="16" customHeight="1" x14ac:dyDescent="0.2">
      <c r="A39" s="202"/>
      <c r="B39" s="199"/>
      <c r="C39" s="397"/>
      <c r="D39" s="397"/>
      <c r="E39" s="397"/>
      <c r="F39" s="397"/>
      <c r="G39" s="397"/>
      <c r="H39" s="397"/>
      <c r="I39" s="397"/>
      <c r="J39" s="395"/>
      <c r="S39" s="392"/>
    </row>
    <row r="40" spans="1:19" ht="16" customHeight="1" x14ac:dyDescent="0.2">
      <c r="A40" s="202"/>
      <c r="B40" s="199"/>
      <c r="C40" s="397"/>
      <c r="D40" s="397"/>
      <c r="E40" s="397"/>
      <c r="F40" s="397"/>
      <c r="G40" s="397"/>
      <c r="H40" s="397"/>
      <c r="I40" s="397"/>
      <c r="J40" s="395"/>
      <c r="S40" s="392"/>
    </row>
    <row r="41" spans="1:19" ht="16" customHeight="1" x14ac:dyDescent="0.2">
      <c r="A41" s="202"/>
      <c r="B41" s="199"/>
      <c r="C41" s="397"/>
      <c r="D41" s="397"/>
      <c r="E41" s="397"/>
      <c r="F41" s="397"/>
      <c r="G41" s="397"/>
      <c r="H41" s="397"/>
      <c r="I41" s="397"/>
      <c r="J41" s="395"/>
      <c r="S41" s="392"/>
    </row>
    <row r="42" spans="1:19" ht="16" customHeight="1" x14ac:dyDescent="0.2">
      <c r="A42" s="202"/>
      <c r="B42" s="199"/>
      <c r="C42" s="397"/>
      <c r="D42" s="397"/>
      <c r="E42" s="397"/>
      <c r="F42" s="397"/>
      <c r="G42" s="397"/>
      <c r="H42" s="397"/>
      <c r="I42" s="397"/>
      <c r="J42" s="395"/>
      <c r="S42" s="392"/>
    </row>
    <row r="43" spans="1:19" ht="16" customHeight="1" x14ac:dyDescent="0.2">
      <c r="A43" s="202"/>
      <c r="B43" s="199"/>
      <c r="C43" s="397"/>
      <c r="D43" s="397"/>
      <c r="E43" s="397"/>
      <c r="F43" s="397"/>
      <c r="G43" s="397"/>
      <c r="H43" s="397"/>
      <c r="I43" s="397"/>
      <c r="J43" s="395"/>
      <c r="S43" s="392"/>
    </row>
    <row r="44" spans="1:19" ht="16" customHeight="1" x14ac:dyDescent="0.2">
      <c r="A44" s="202"/>
      <c r="B44" s="199"/>
      <c r="C44" s="397"/>
      <c r="D44" s="397"/>
      <c r="E44" s="397"/>
      <c r="F44" s="397"/>
      <c r="G44" s="397"/>
      <c r="H44" s="397"/>
      <c r="I44" s="397"/>
      <c r="J44" s="395"/>
      <c r="S44" s="392"/>
    </row>
    <row r="45" spans="1:19" ht="16" customHeight="1" x14ac:dyDescent="0.2">
      <c r="A45" s="202"/>
      <c r="B45" s="199"/>
      <c r="C45" s="397"/>
      <c r="D45" s="397"/>
      <c r="E45" s="397"/>
      <c r="F45" s="397"/>
      <c r="G45" s="397"/>
      <c r="H45" s="397"/>
      <c r="I45" s="397"/>
      <c r="J45" s="395"/>
      <c r="S45" s="392"/>
    </row>
    <row r="46" spans="1:19" ht="17" thickBot="1" x14ac:dyDescent="0.25">
      <c r="A46" s="301"/>
      <c r="B46" s="216"/>
      <c r="C46" s="302"/>
      <c r="D46" s="302"/>
      <c r="E46" s="302"/>
      <c r="F46" s="216"/>
      <c r="G46" s="216"/>
      <c r="H46" s="216"/>
      <c r="I46" s="216"/>
      <c r="J46" s="217"/>
    </row>
    <row r="48" spans="1:19" ht="16" customHeight="1" x14ac:dyDescent="0.2"/>
    <row r="55" spans="13:18" x14ac:dyDescent="0.2">
      <c r="M55" s="377"/>
      <c r="N55" s="377"/>
      <c r="O55" s="377"/>
      <c r="P55" s="377"/>
      <c r="Q55" s="377"/>
      <c r="R55" s="377"/>
    </row>
    <row r="56" spans="13:18" x14ac:dyDescent="0.2">
      <c r="M56" s="377"/>
      <c r="N56" s="377"/>
      <c r="O56" s="377"/>
      <c r="P56" s="377"/>
      <c r="Q56" s="377"/>
      <c r="R56" s="377"/>
    </row>
    <row r="57" spans="13:18" x14ac:dyDescent="0.2">
      <c r="M57" s="377"/>
      <c r="N57" s="377"/>
      <c r="O57" s="377"/>
      <c r="P57" s="377"/>
      <c r="Q57" s="377"/>
      <c r="R57" s="377"/>
    </row>
    <row r="74" spans="13:13" x14ac:dyDescent="0.2">
      <c r="M74" s="300"/>
    </row>
    <row r="84" spans="11:57" x14ac:dyDescent="0.2">
      <c r="M84" s="300"/>
    </row>
    <row r="94" spans="11:57" x14ac:dyDescent="0.2">
      <c r="M94" s="300"/>
    </row>
    <row r="95" spans="11:57" x14ac:dyDescent="0.2">
      <c r="K95" s="5"/>
    </row>
    <row r="96" spans="11:57" x14ac:dyDescent="0.2">
      <c r="K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row>
    <row r="97" spans="1:57" x14ac:dyDescent="0.2">
      <c r="K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row>
    <row r="98" spans="1:57" x14ac:dyDescent="0.2">
      <c r="K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row>
    <row r="99" spans="1:57" x14ac:dyDescent="0.2">
      <c r="K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row>
    <row r="100" spans="1:57" x14ac:dyDescent="0.2">
      <c r="K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row>
    <row r="101" spans="1:57" x14ac:dyDescent="0.2">
      <c r="K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row>
    <row r="102" spans="1:57" x14ac:dyDescent="0.2">
      <c r="K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row>
    <row r="103" spans="1:57" x14ac:dyDescent="0.2">
      <c r="K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row>
    <row r="104" spans="1:57" x14ac:dyDescent="0.2">
      <c r="K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row>
    <row r="105" spans="1:57" x14ac:dyDescent="0.2">
      <c r="K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row>
    <row r="106" spans="1:57" x14ac:dyDescent="0.2">
      <c r="K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row>
    <row r="107" spans="1:57" x14ac:dyDescent="0.2">
      <c r="K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row>
    <row r="108" spans="1:57" x14ac:dyDescent="0.2">
      <c r="K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row>
    <row r="109" spans="1:57" x14ac:dyDescent="0.2">
      <c r="K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row>
    <row r="110" spans="1:57" x14ac:dyDescent="0.2">
      <c r="A110" s="5"/>
      <c r="B110" s="5"/>
      <c r="C110" s="5"/>
      <c r="D110" s="5"/>
      <c r="E110" s="5"/>
      <c r="F110" s="5"/>
      <c r="G110" s="5"/>
      <c r="H110" s="5"/>
      <c r="I110" s="5"/>
      <c r="J110" s="5"/>
      <c r="K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row>
    <row r="111" spans="1:57" x14ac:dyDescent="0.2">
      <c r="A111" s="5"/>
      <c r="B111" s="5"/>
      <c r="C111" s="5"/>
      <c r="D111" s="5"/>
      <c r="E111" s="5"/>
      <c r="F111" s="5"/>
      <c r="G111" s="5"/>
      <c r="H111" s="5"/>
      <c r="I111" s="5"/>
      <c r="J111" s="5"/>
      <c r="K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row>
    <row r="112" spans="1:57" x14ac:dyDescent="0.2">
      <c r="A112" s="5"/>
      <c r="B112" s="5"/>
      <c r="C112" s="5"/>
      <c r="D112" s="5"/>
      <c r="E112" s="5"/>
      <c r="F112" s="5"/>
      <c r="G112" s="5"/>
      <c r="H112" s="5"/>
      <c r="I112" s="5"/>
      <c r="J112" s="5"/>
      <c r="K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row>
    <row r="113" spans="1:57" x14ac:dyDescent="0.2">
      <c r="A113" s="5"/>
      <c r="B113" s="5"/>
      <c r="C113" s="5"/>
      <c r="D113" s="5"/>
      <c r="E113" s="5"/>
      <c r="F113" s="5"/>
      <c r="G113" s="5"/>
      <c r="H113" s="5"/>
      <c r="I113" s="5"/>
      <c r="J113" s="5"/>
      <c r="K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row>
    <row r="114" spans="1:57" x14ac:dyDescent="0.2">
      <c r="A114" s="5"/>
      <c r="B114" s="5"/>
      <c r="C114" s="5"/>
      <c r="D114" s="5"/>
      <c r="E114" s="5"/>
      <c r="F114" s="5"/>
      <c r="G114" s="5"/>
      <c r="H114" s="5"/>
      <c r="I114" s="5"/>
      <c r="J114" s="5"/>
      <c r="K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row>
    <row r="115" spans="1:57" x14ac:dyDescent="0.2">
      <c r="A115" s="5"/>
      <c r="B115" s="5"/>
      <c r="C115" s="5"/>
      <c r="D115" s="5"/>
      <c r="E115" s="5"/>
      <c r="F115" s="5"/>
      <c r="G115" s="5"/>
      <c r="H115" s="5"/>
      <c r="I115" s="5"/>
      <c r="J115" s="5"/>
      <c r="K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row>
    <row r="116" spans="1:57" x14ac:dyDescent="0.2">
      <c r="A116" s="5"/>
      <c r="B116" s="5"/>
      <c r="C116" s="5"/>
      <c r="D116" s="5"/>
      <c r="E116" s="5"/>
      <c r="F116" s="5"/>
      <c r="G116" s="5"/>
      <c r="H116" s="5"/>
      <c r="I116" s="5"/>
      <c r="J116" s="5"/>
      <c r="K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row>
    <row r="117" spans="1:57" x14ac:dyDescent="0.2">
      <c r="A117" s="5"/>
      <c r="B117" s="5"/>
      <c r="C117" s="5"/>
      <c r="D117" s="5"/>
      <c r="E117" s="5"/>
      <c r="F117" s="5"/>
      <c r="G117" s="5"/>
      <c r="H117" s="5"/>
      <c r="I117" s="5"/>
      <c r="J117" s="5"/>
      <c r="K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row>
    <row r="118" spans="1:57" x14ac:dyDescent="0.2">
      <c r="A118" s="5"/>
      <c r="B118" s="5"/>
      <c r="C118" s="5"/>
      <c r="D118" s="5"/>
      <c r="E118" s="5"/>
      <c r="F118" s="5"/>
      <c r="G118" s="5"/>
      <c r="H118" s="5"/>
      <c r="I118" s="5"/>
      <c r="J118" s="5"/>
      <c r="K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row>
    <row r="119" spans="1:57" x14ac:dyDescent="0.2">
      <c r="A119" s="5"/>
      <c r="B119" s="5"/>
      <c r="C119" s="5"/>
      <c r="D119" s="5"/>
      <c r="E119" s="5"/>
      <c r="F119" s="5"/>
      <c r="G119" s="5"/>
      <c r="H119" s="5"/>
      <c r="I119" s="5"/>
      <c r="J119" s="5"/>
      <c r="K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row>
    <row r="120" spans="1:57" x14ac:dyDescent="0.2">
      <c r="A120" s="5"/>
      <c r="B120" s="5"/>
      <c r="C120" s="5"/>
      <c r="D120" s="5"/>
      <c r="E120" s="5"/>
      <c r="F120" s="5"/>
      <c r="G120" s="5"/>
      <c r="H120" s="5"/>
      <c r="I120" s="5"/>
      <c r="J120" s="5"/>
      <c r="K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row>
    <row r="121" spans="1:57" x14ac:dyDescent="0.2">
      <c r="A121" s="5"/>
      <c r="B121" s="5"/>
      <c r="C121" s="5"/>
      <c r="D121" s="5"/>
      <c r="E121" s="5"/>
      <c r="F121" s="5"/>
      <c r="G121" s="5"/>
      <c r="H121" s="5"/>
      <c r="I121" s="5"/>
      <c r="J121" s="5"/>
      <c r="K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row>
    <row r="122" spans="1:57" x14ac:dyDescent="0.2">
      <c r="A122" s="5"/>
      <c r="B122" s="5"/>
      <c r="C122" s="5"/>
      <c r="D122" s="5"/>
      <c r="E122" s="5"/>
      <c r="F122" s="5"/>
      <c r="G122" s="5"/>
      <c r="H122" s="5"/>
      <c r="I122" s="5"/>
      <c r="J122" s="5"/>
      <c r="K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row>
    <row r="123" spans="1:57" x14ac:dyDescent="0.2">
      <c r="A123" s="5"/>
      <c r="B123" s="5"/>
      <c r="C123" s="5"/>
      <c r="D123" s="5"/>
      <c r="E123" s="5"/>
      <c r="F123" s="5"/>
      <c r="G123" s="5"/>
      <c r="H123" s="5"/>
      <c r="I123" s="5"/>
      <c r="J123" s="5"/>
      <c r="K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row>
    <row r="124" spans="1:57" x14ac:dyDescent="0.2">
      <c r="A124" s="5"/>
      <c r="B124" s="5"/>
      <c r="C124" s="5"/>
      <c r="D124" s="5"/>
      <c r="E124" s="5"/>
      <c r="F124" s="5"/>
      <c r="G124" s="5"/>
      <c r="H124" s="5"/>
      <c r="I124" s="5"/>
      <c r="J124" s="5"/>
      <c r="K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row>
    <row r="125" spans="1:57" x14ac:dyDescent="0.2">
      <c r="A125" s="5"/>
      <c r="B125" s="5"/>
      <c r="C125" s="5"/>
      <c r="D125" s="5"/>
      <c r="E125" s="5"/>
      <c r="F125" s="5"/>
      <c r="G125" s="5"/>
      <c r="H125" s="5"/>
      <c r="I125" s="5"/>
      <c r="J125" s="5"/>
      <c r="K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row>
    <row r="126" spans="1:57" x14ac:dyDescent="0.2">
      <c r="A126" s="5"/>
      <c r="B126" s="5"/>
      <c r="C126" s="5"/>
      <c r="D126" s="5"/>
      <c r="E126" s="5"/>
      <c r="F126" s="5"/>
      <c r="G126" s="5"/>
      <c r="H126" s="5"/>
      <c r="I126" s="5"/>
      <c r="J126" s="5"/>
      <c r="K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row>
    <row r="127" spans="1:57" x14ac:dyDescent="0.2">
      <c r="A127" s="5"/>
      <c r="B127" s="5"/>
      <c r="C127" s="5"/>
      <c r="D127" s="5"/>
      <c r="E127" s="5"/>
      <c r="F127" s="5"/>
      <c r="G127" s="5"/>
      <c r="H127" s="5"/>
      <c r="I127" s="5"/>
      <c r="J127" s="5"/>
      <c r="K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row>
    <row r="128" spans="1:57" x14ac:dyDescent="0.2">
      <c r="A128" s="5"/>
      <c r="B128" s="5"/>
      <c r="C128" s="5"/>
      <c r="D128" s="5"/>
      <c r="E128" s="5"/>
      <c r="F128" s="5"/>
      <c r="G128" s="5"/>
      <c r="H128" s="5"/>
      <c r="I128" s="5"/>
      <c r="J128" s="5"/>
      <c r="K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row>
    <row r="129" spans="1:57" x14ac:dyDescent="0.2">
      <c r="A129" s="5"/>
      <c r="B129" s="5"/>
      <c r="C129" s="5"/>
      <c r="D129" s="5"/>
      <c r="E129" s="5"/>
      <c r="F129" s="5"/>
      <c r="G129" s="5"/>
      <c r="H129" s="5"/>
      <c r="I129" s="5"/>
      <c r="J129" s="5"/>
      <c r="K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row>
    <row r="130" spans="1:57" x14ac:dyDescent="0.2">
      <c r="A130" s="5"/>
      <c r="B130" s="5"/>
      <c r="C130" s="5"/>
      <c r="D130" s="5"/>
      <c r="E130" s="5"/>
      <c r="F130" s="5"/>
      <c r="G130" s="5"/>
      <c r="H130" s="5"/>
      <c r="I130" s="5"/>
      <c r="J130" s="5"/>
      <c r="K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row>
    <row r="131" spans="1:57" x14ac:dyDescent="0.2">
      <c r="A131" s="5"/>
      <c r="B131" s="5"/>
      <c r="C131" s="5"/>
      <c r="D131" s="5"/>
      <c r="E131" s="5"/>
      <c r="F131" s="5"/>
      <c r="G131" s="5"/>
      <c r="H131" s="5"/>
      <c r="I131" s="5"/>
      <c r="J131" s="5"/>
      <c r="K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row>
    <row r="132" spans="1:57" x14ac:dyDescent="0.2">
      <c r="A132" s="5"/>
      <c r="B132" s="5"/>
      <c r="C132" s="5"/>
      <c r="D132" s="5"/>
      <c r="E132" s="5"/>
      <c r="F132" s="5"/>
      <c r="G132" s="5"/>
      <c r="H132" s="5"/>
      <c r="I132" s="5"/>
      <c r="J132" s="5"/>
      <c r="K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row>
    <row r="133" spans="1:57" x14ac:dyDescent="0.2">
      <c r="A133" s="5"/>
      <c r="B133" s="5"/>
      <c r="C133" s="5"/>
      <c r="D133" s="5"/>
      <c r="E133" s="5"/>
      <c r="F133" s="5"/>
      <c r="G133" s="5"/>
      <c r="H133" s="5"/>
      <c r="I133" s="5"/>
      <c r="J133" s="5"/>
      <c r="K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row>
    <row r="134" spans="1:57" x14ac:dyDescent="0.2">
      <c r="A134" s="5"/>
      <c r="B134" s="5"/>
      <c r="C134" s="5"/>
      <c r="D134" s="5"/>
      <c r="E134" s="5"/>
      <c r="F134" s="5"/>
      <c r="G134" s="5"/>
      <c r="H134" s="5"/>
      <c r="I134" s="5"/>
      <c r="J134" s="5"/>
      <c r="K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row>
    <row r="135" spans="1:57" x14ac:dyDescent="0.2">
      <c r="A135" s="5"/>
      <c r="B135" s="5"/>
      <c r="C135" s="5"/>
      <c r="D135" s="5"/>
      <c r="E135" s="5"/>
      <c r="F135" s="5"/>
      <c r="G135" s="5"/>
      <c r="H135" s="5"/>
      <c r="I135" s="5"/>
      <c r="J135" s="5"/>
      <c r="K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row>
    <row r="136" spans="1:57" x14ac:dyDescent="0.2">
      <c r="A136" s="5"/>
      <c r="B136" s="5"/>
      <c r="C136" s="5"/>
      <c r="D136" s="5"/>
      <c r="E136" s="5"/>
      <c r="F136" s="5"/>
      <c r="G136" s="5"/>
      <c r="H136" s="5"/>
      <c r="I136" s="5"/>
      <c r="J136" s="5"/>
      <c r="K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row>
    <row r="137" spans="1:57" x14ac:dyDescent="0.2">
      <c r="A137" s="5"/>
      <c r="B137" s="5"/>
      <c r="C137" s="5"/>
      <c r="D137" s="5"/>
      <c r="E137" s="5"/>
      <c r="F137" s="5"/>
      <c r="G137" s="5"/>
      <c r="H137" s="5"/>
      <c r="I137" s="5"/>
      <c r="J137" s="5"/>
      <c r="K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row>
    <row r="138" spans="1:57" x14ac:dyDescent="0.2">
      <c r="A138" s="5"/>
      <c r="B138" s="5"/>
      <c r="C138" s="5"/>
      <c r="D138" s="5"/>
      <c r="E138" s="5"/>
      <c r="F138" s="5"/>
      <c r="G138" s="5"/>
      <c r="H138" s="5"/>
      <c r="I138" s="5"/>
      <c r="J138" s="5"/>
      <c r="K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row>
    <row r="139" spans="1:57" x14ac:dyDescent="0.2">
      <c r="A139" s="5"/>
      <c r="B139" s="5"/>
      <c r="C139" s="5"/>
      <c r="D139" s="5"/>
      <c r="E139" s="5"/>
      <c r="F139" s="5"/>
      <c r="G139" s="5"/>
      <c r="H139" s="5"/>
      <c r="I139" s="5"/>
      <c r="J139" s="5"/>
      <c r="K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row>
    <row r="140" spans="1:57" x14ac:dyDescent="0.2">
      <c r="A140" s="5"/>
      <c r="B140" s="5"/>
      <c r="C140" s="5"/>
      <c r="D140" s="5"/>
      <c r="E140" s="5"/>
      <c r="F140" s="5"/>
      <c r="G140" s="5"/>
      <c r="H140" s="5"/>
      <c r="I140" s="5"/>
      <c r="J140" s="5"/>
      <c r="K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row>
    <row r="141" spans="1:57" x14ac:dyDescent="0.2">
      <c r="A141" s="5"/>
      <c r="B141" s="5"/>
      <c r="C141" s="5"/>
      <c r="D141" s="5"/>
      <c r="E141" s="5"/>
      <c r="F141" s="5"/>
      <c r="G141" s="5"/>
      <c r="H141" s="5"/>
      <c r="I141" s="5"/>
      <c r="J141" s="5"/>
      <c r="K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row>
    <row r="142" spans="1:57" x14ac:dyDescent="0.2">
      <c r="A142" s="5"/>
      <c r="B142" s="5"/>
      <c r="C142" s="5"/>
      <c r="D142" s="5"/>
      <c r="E142" s="5"/>
      <c r="F142" s="5"/>
      <c r="G142" s="5"/>
      <c r="H142" s="5"/>
      <c r="I142" s="5"/>
      <c r="J142" s="5"/>
      <c r="K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row>
    <row r="143" spans="1:57" x14ac:dyDescent="0.2">
      <c r="A143" s="5"/>
      <c r="B143" s="5"/>
      <c r="C143" s="5"/>
      <c r="D143" s="5"/>
      <c r="E143" s="5"/>
      <c r="F143" s="5"/>
      <c r="G143" s="5"/>
      <c r="H143" s="5"/>
      <c r="I143" s="5"/>
      <c r="J143" s="5"/>
      <c r="K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row>
    <row r="144" spans="1:57" x14ac:dyDescent="0.2">
      <c r="A144" s="5"/>
      <c r="B144" s="5"/>
      <c r="C144" s="5"/>
      <c r="D144" s="5"/>
      <c r="E144" s="5"/>
      <c r="F144" s="5"/>
      <c r="G144" s="5"/>
      <c r="H144" s="5"/>
      <c r="I144" s="5"/>
      <c r="J144" s="5"/>
      <c r="K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row>
    <row r="145" spans="1:57" x14ac:dyDescent="0.2">
      <c r="A145" s="5"/>
      <c r="B145" s="5"/>
      <c r="C145" s="5"/>
      <c r="D145" s="5"/>
      <c r="E145" s="5"/>
      <c r="F145" s="5"/>
      <c r="G145" s="5"/>
      <c r="H145" s="5"/>
      <c r="I145" s="5"/>
      <c r="J145" s="5"/>
      <c r="K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row>
    <row r="146" spans="1:57" x14ac:dyDescent="0.2">
      <c r="A146" s="5"/>
      <c r="B146" s="5"/>
      <c r="C146" s="5"/>
      <c r="D146" s="5"/>
      <c r="E146" s="5"/>
      <c r="F146" s="5"/>
      <c r="G146" s="5"/>
      <c r="H146" s="5"/>
      <c r="I146" s="5"/>
      <c r="J146" s="5"/>
      <c r="K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row>
    <row r="147" spans="1:57" x14ac:dyDescent="0.2">
      <c r="A147" s="5"/>
      <c r="B147" s="5"/>
      <c r="C147" s="5"/>
      <c r="D147" s="5"/>
      <c r="E147" s="5"/>
      <c r="F147" s="5"/>
      <c r="G147" s="5"/>
      <c r="H147" s="5"/>
      <c r="I147" s="5"/>
      <c r="J147" s="5"/>
      <c r="K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row>
    <row r="148" spans="1:57" x14ac:dyDescent="0.2">
      <c r="A148" s="5"/>
      <c r="B148" s="5"/>
      <c r="C148" s="5"/>
      <c r="D148" s="5"/>
      <c r="E148" s="5"/>
      <c r="F148" s="5"/>
      <c r="G148" s="5"/>
      <c r="H148" s="5"/>
      <c r="I148" s="5"/>
      <c r="J148" s="5"/>
      <c r="K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row>
    <row r="149" spans="1:57" x14ac:dyDescent="0.2">
      <c r="A149" s="5"/>
      <c r="B149" s="5"/>
      <c r="C149" s="5"/>
      <c r="D149" s="5"/>
      <c r="E149" s="5"/>
      <c r="F149" s="5"/>
      <c r="G149" s="5"/>
      <c r="H149" s="5"/>
      <c r="I149" s="5"/>
      <c r="J149" s="5"/>
      <c r="K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row>
    <row r="150" spans="1:57" x14ac:dyDescent="0.2">
      <c r="A150" s="5"/>
      <c r="B150" s="5"/>
      <c r="C150" s="5"/>
      <c r="D150" s="5"/>
      <c r="E150" s="5"/>
      <c r="F150" s="5"/>
      <c r="G150" s="5"/>
      <c r="H150" s="5"/>
      <c r="I150" s="5"/>
      <c r="J150" s="5"/>
      <c r="K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row>
    <row r="151" spans="1:57" x14ac:dyDescent="0.2">
      <c r="A151" s="5"/>
      <c r="B151" s="5"/>
      <c r="C151" s="5"/>
      <c r="D151" s="5"/>
      <c r="E151" s="5"/>
      <c r="F151" s="5"/>
      <c r="G151" s="5"/>
      <c r="H151" s="5"/>
      <c r="I151" s="5"/>
      <c r="J151" s="5"/>
      <c r="K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row>
    <row r="152" spans="1:57" x14ac:dyDescent="0.2">
      <c r="A152" s="5"/>
      <c r="B152" s="5"/>
      <c r="C152" s="5"/>
      <c r="D152" s="5"/>
      <c r="E152" s="5"/>
      <c r="F152" s="5"/>
      <c r="G152" s="5"/>
      <c r="H152" s="5"/>
      <c r="I152" s="5"/>
      <c r="J152" s="5"/>
      <c r="K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row>
    <row r="153" spans="1:57" x14ac:dyDescent="0.2">
      <c r="A153" s="5"/>
      <c r="B153" s="5"/>
      <c r="C153" s="5"/>
      <c r="D153" s="5"/>
      <c r="E153" s="5"/>
      <c r="F153" s="5"/>
      <c r="G153" s="5"/>
      <c r="H153" s="5"/>
      <c r="I153" s="5"/>
      <c r="J153" s="5"/>
      <c r="K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row>
    <row r="154" spans="1:57" x14ac:dyDescent="0.2">
      <c r="A154" s="5"/>
      <c r="B154" s="5"/>
      <c r="C154" s="5"/>
      <c r="D154" s="5"/>
      <c r="E154" s="5"/>
      <c r="F154" s="5"/>
      <c r="G154" s="5"/>
      <c r="H154" s="5"/>
      <c r="I154" s="5"/>
      <c r="J154" s="5"/>
      <c r="K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row>
    <row r="155" spans="1:57" x14ac:dyDescent="0.2">
      <c r="A155" s="5"/>
      <c r="B155" s="5"/>
      <c r="C155" s="5"/>
      <c r="D155" s="5"/>
      <c r="E155" s="5"/>
      <c r="F155" s="5"/>
      <c r="G155" s="5"/>
      <c r="H155" s="5"/>
      <c r="I155" s="5"/>
      <c r="J155" s="5"/>
      <c r="K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row>
    <row r="156" spans="1:57" x14ac:dyDescent="0.2">
      <c r="A156" s="5"/>
      <c r="B156" s="5"/>
      <c r="C156" s="5"/>
      <c r="D156" s="5"/>
      <c r="E156" s="5"/>
      <c r="F156" s="5"/>
      <c r="G156" s="5"/>
      <c r="H156" s="5"/>
      <c r="I156" s="5"/>
      <c r="J156" s="5"/>
      <c r="K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row>
    <row r="157" spans="1:57" x14ac:dyDescent="0.2">
      <c r="A157" s="5"/>
      <c r="B157" s="5"/>
      <c r="C157" s="5"/>
      <c r="D157" s="5"/>
      <c r="E157" s="5"/>
      <c r="F157" s="5"/>
      <c r="G157" s="5"/>
      <c r="H157" s="5"/>
      <c r="I157" s="5"/>
      <c r="J157" s="5"/>
      <c r="K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row>
    <row r="158" spans="1:57" x14ac:dyDescent="0.2">
      <c r="A158" s="5"/>
      <c r="B158" s="5"/>
      <c r="C158" s="5"/>
      <c r="D158" s="5"/>
      <c r="E158" s="5"/>
      <c r="F158" s="5"/>
      <c r="G158" s="5"/>
      <c r="H158" s="5"/>
      <c r="I158" s="5"/>
      <c r="J158" s="5"/>
      <c r="K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row>
    <row r="159" spans="1:57" x14ac:dyDescent="0.2">
      <c r="A159" s="5"/>
      <c r="B159" s="5"/>
      <c r="C159" s="5"/>
      <c r="D159" s="5"/>
      <c r="E159" s="5"/>
      <c r="F159" s="5"/>
      <c r="G159" s="5"/>
      <c r="H159" s="5"/>
      <c r="I159" s="5"/>
      <c r="J159" s="5"/>
      <c r="K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row>
    <row r="160" spans="1:57" x14ac:dyDescent="0.2">
      <c r="A160" s="5"/>
      <c r="B160" s="5"/>
      <c r="C160" s="5"/>
      <c r="D160" s="5"/>
      <c r="E160" s="5"/>
      <c r="F160" s="5"/>
      <c r="G160" s="5"/>
      <c r="H160" s="5"/>
      <c r="I160" s="5"/>
      <c r="J160" s="5"/>
      <c r="K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row>
    <row r="161" spans="1:57" x14ac:dyDescent="0.2">
      <c r="A161" s="5"/>
      <c r="B161" s="5"/>
      <c r="C161" s="5"/>
      <c r="D161" s="5"/>
      <c r="E161" s="5"/>
      <c r="F161" s="5"/>
      <c r="G161" s="5"/>
      <c r="H161" s="5"/>
      <c r="I161" s="5"/>
      <c r="J161" s="5"/>
      <c r="K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row>
    <row r="162" spans="1:57" x14ac:dyDescent="0.2">
      <c r="A162" s="5"/>
      <c r="B162" s="5"/>
      <c r="C162" s="5"/>
      <c r="D162" s="5"/>
      <c r="E162" s="5"/>
      <c r="F162" s="5"/>
      <c r="G162" s="5"/>
      <c r="H162" s="5"/>
      <c r="I162" s="5"/>
      <c r="J162" s="5"/>
      <c r="K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row>
    <row r="163" spans="1:57" x14ac:dyDescent="0.2">
      <c r="A163" s="5"/>
      <c r="B163" s="5"/>
      <c r="C163" s="5"/>
      <c r="D163" s="5"/>
      <c r="E163" s="5"/>
      <c r="F163" s="5"/>
      <c r="G163" s="5"/>
      <c r="H163" s="5"/>
      <c r="I163" s="5"/>
      <c r="J163" s="5"/>
      <c r="K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row>
    <row r="164" spans="1:57" x14ac:dyDescent="0.2">
      <c r="A164" s="5"/>
      <c r="B164" s="5"/>
      <c r="C164" s="5"/>
      <c r="D164" s="5"/>
      <c r="E164" s="5"/>
      <c r="F164" s="5"/>
      <c r="G164" s="5"/>
      <c r="H164" s="5"/>
      <c r="I164" s="5"/>
      <c r="J164" s="5"/>
      <c r="K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row>
    <row r="165" spans="1:57" x14ac:dyDescent="0.2">
      <c r="A165" s="5"/>
      <c r="B165" s="5"/>
      <c r="C165" s="5"/>
      <c r="D165" s="5"/>
      <c r="E165" s="5"/>
      <c r="F165" s="5"/>
      <c r="G165" s="5"/>
      <c r="H165" s="5"/>
      <c r="I165" s="5"/>
      <c r="J165" s="5"/>
      <c r="K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row>
    <row r="166" spans="1:57" x14ac:dyDescent="0.2">
      <c r="A166" s="5"/>
      <c r="B166" s="5"/>
      <c r="C166" s="5"/>
      <c r="D166" s="5"/>
      <c r="E166" s="5"/>
      <c r="F166" s="5"/>
      <c r="G166" s="5"/>
      <c r="H166" s="5"/>
      <c r="I166" s="5"/>
      <c r="J166" s="5"/>
      <c r="K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row>
    <row r="167" spans="1:57" x14ac:dyDescent="0.2">
      <c r="A167" s="5"/>
      <c r="B167" s="5"/>
      <c r="C167" s="5"/>
      <c r="D167" s="5"/>
      <c r="E167" s="5"/>
      <c r="F167" s="5"/>
      <c r="G167" s="5"/>
      <c r="H167" s="5"/>
      <c r="I167" s="5"/>
      <c r="J167" s="5"/>
      <c r="K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row>
    <row r="168" spans="1:57" x14ac:dyDescent="0.2">
      <c r="A168" s="5"/>
      <c r="B168" s="5"/>
      <c r="C168" s="5"/>
      <c r="D168" s="5"/>
      <c r="E168" s="5"/>
      <c r="F168" s="5"/>
      <c r="G168" s="5"/>
      <c r="H168" s="5"/>
      <c r="I168" s="5"/>
      <c r="J168" s="5"/>
      <c r="K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row>
    <row r="169" spans="1:57" x14ac:dyDescent="0.2">
      <c r="A169" s="5"/>
      <c r="B169" s="5"/>
      <c r="C169" s="5"/>
      <c r="D169" s="5"/>
      <c r="E169" s="5"/>
      <c r="F169" s="5"/>
      <c r="G169" s="5"/>
      <c r="H169" s="5"/>
      <c r="I169" s="5"/>
      <c r="J169" s="5"/>
      <c r="K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row>
    <row r="170" spans="1:57" x14ac:dyDescent="0.2">
      <c r="A170" s="5"/>
      <c r="B170" s="5"/>
      <c r="C170" s="5"/>
      <c r="D170" s="5"/>
      <c r="E170" s="5"/>
      <c r="F170" s="5"/>
      <c r="G170" s="5"/>
      <c r="H170" s="5"/>
      <c r="I170" s="5"/>
      <c r="J170" s="5"/>
      <c r="K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row>
    <row r="171" spans="1:57" x14ac:dyDescent="0.2">
      <c r="A171" s="5"/>
      <c r="B171" s="5"/>
      <c r="C171" s="5"/>
      <c r="D171" s="5"/>
      <c r="E171" s="5"/>
      <c r="F171" s="5"/>
      <c r="G171" s="5"/>
      <c r="H171" s="5"/>
      <c r="I171" s="5"/>
      <c r="J171" s="5"/>
      <c r="K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row>
    <row r="172" spans="1:57" x14ac:dyDescent="0.2">
      <c r="A172" s="5"/>
      <c r="B172" s="5"/>
      <c r="C172" s="5"/>
      <c r="D172" s="5"/>
      <c r="E172" s="5"/>
      <c r="F172" s="5"/>
      <c r="G172" s="5"/>
      <c r="H172" s="5"/>
      <c r="I172" s="5"/>
      <c r="J172" s="5"/>
      <c r="K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row>
    <row r="173" spans="1:57" x14ac:dyDescent="0.2">
      <c r="A173" s="5"/>
      <c r="B173" s="5"/>
      <c r="C173" s="5"/>
      <c r="D173" s="5"/>
      <c r="E173" s="5"/>
      <c r="F173" s="5"/>
      <c r="G173" s="5"/>
      <c r="H173" s="5"/>
      <c r="I173" s="5"/>
      <c r="J173" s="5"/>
      <c r="K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row>
    <row r="174" spans="1:57" x14ac:dyDescent="0.2">
      <c r="A174" s="5"/>
      <c r="B174" s="5"/>
      <c r="C174" s="5"/>
      <c r="D174" s="5"/>
      <c r="E174" s="5"/>
      <c r="F174" s="5"/>
      <c r="G174" s="5"/>
      <c r="H174" s="5"/>
      <c r="I174" s="5"/>
      <c r="J174" s="5"/>
      <c r="K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row>
    <row r="175" spans="1:57" x14ac:dyDescent="0.2">
      <c r="A175" s="5"/>
      <c r="B175" s="5"/>
      <c r="C175" s="5"/>
      <c r="D175" s="5"/>
      <c r="E175" s="5"/>
      <c r="F175" s="5"/>
      <c r="G175" s="5"/>
      <c r="H175" s="5"/>
      <c r="I175" s="5"/>
      <c r="J175" s="5"/>
      <c r="K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row>
    <row r="176" spans="1:57" x14ac:dyDescent="0.2">
      <c r="A176" s="5"/>
      <c r="B176" s="5"/>
      <c r="C176" s="5"/>
      <c r="D176" s="5"/>
      <c r="E176" s="5"/>
      <c r="F176" s="5"/>
      <c r="G176" s="5"/>
      <c r="H176" s="5"/>
      <c r="I176" s="5"/>
      <c r="J176" s="5"/>
      <c r="K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row>
    <row r="177" spans="1:57" x14ac:dyDescent="0.2">
      <c r="A177" s="5"/>
      <c r="B177" s="5"/>
      <c r="C177" s="5"/>
      <c r="D177" s="5"/>
      <c r="E177" s="5"/>
      <c r="F177" s="5"/>
      <c r="G177" s="5"/>
      <c r="H177" s="5"/>
      <c r="I177" s="5"/>
      <c r="J177" s="5"/>
      <c r="K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row>
    <row r="178" spans="1:57" x14ac:dyDescent="0.2">
      <c r="A178" s="5"/>
      <c r="B178" s="5"/>
      <c r="C178" s="5"/>
      <c r="D178" s="5"/>
      <c r="E178" s="5"/>
      <c r="F178" s="5"/>
      <c r="G178" s="5"/>
      <c r="H178" s="5"/>
      <c r="I178" s="5"/>
      <c r="J178" s="5"/>
      <c r="K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row>
    <row r="179" spans="1:57" x14ac:dyDescent="0.2">
      <c r="A179" s="5"/>
      <c r="B179" s="5"/>
      <c r="C179" s="5"/>
      <c r="D179" s="5"/>
      <c r="E179" s="5"/>
      <c r="F179" s="5"/>
      <c r="G179" s="5"/>
      <c r="H179" s="5"/>
      <c r="I179" s="5"/>
      <c r="J179" s="5"/>
      <c r="K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row>
    <row r="180" spans="1:57" x14ac:dyDescent="0.2">
      <c r="A180" s="5"/>
      <c r="B180" s="5"/>
      <c r="C180" s="5"/>
      <c r="D180" s="5"/>
      <c r="E180" s="5"/>
      <c r="F180" s="5"/>
      <c r="G180" s="5"/>
      <c r="H180" s="5"/>
      <c r="I180" s="5"/>
      <c r="J180" s="5"/>
      <c r="K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row>
    <row r="181" spans="1:57" x14ac:dyDescent="0.2">
      <c r="A181" s="5"/>
      <c r="B181" s="5"/>
      <c r="C181" s="5"/>
      <c r="D181" s="5"/>
      <c r="E181" s="5"/>
      <c r="F181" s="5"/>
      <c r="G181" s="5"/>
      <c r="H181" s="5"/>
      <c r="I181" s="5"/>
      <c r="J181" s="5"/>
      <c r="K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row>
    <row r="182" spans="1:57" x14ac:dyDescent="0.2">
      <c r="A182" s="5"/>
      <c r="B182" s="5"/>
      <c r="C182" s="5"/>
      <c r="D182" s="5"/>
      <c r="E182" s="5"/>
      <c r="F182" s="5"/>
      <c r="G182" s="5"/>
      <c r="H182" s="5"/>
      <c r="I182" s="5"/>
      <c r="J182" s="5"/>
      <c r="K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row>
    <row r="183" spans="1:57" x14ac:dyDescent="0.2">
      <c r="A183" s="5"/>
      <c r="B183" s="5"/>
      <c r="C183" s="5"/>
      <c r="D183" s="5"/>
      <c r="E183" s="5"/>
      <c r="F183" s="5"/>
      <c r="G183" s="5"/>
      <c r="H183" s="5"/>
      <c r="I183" s="5"/>
      <c r="J183" s="5"/>
      <c r="K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row>
    <row r="184" spans="1:57" x14ac:dyDescent="0.2">
      <c r="A184" s="5"/>
      <c r="B184" s="5"/>
      <c r="C184" s="5"/>
      <c r="D184" s="5"/>
      <c r="E184" s="5"/>
      <c r="F184" s="5"/>
      <c r="G184" s="5"/>
      <c r="H184" s="5"/>
      <c r="I184" s="5"/>
      <c r="J184" s="5"/>
      <c r="K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row>
    <row r="185" spans="1:57" x14ac:dyDescent="0.2">
      <c r="A185" s="5"/>
      <c r="B185" s="5"/>
      <c r="C185" s="5"/>
      <c r="D185" s="5"/>
      <c r="E185" s="5"/>
      <c r="F185" s="5"/>
      <c r="G185" s="5"/>
      <c r="H185" s="5"/>
      <c r="I185" s="5"/>
      <c r="J185" s="5"/>
      <c r="K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row>
    <row r="186" spans="1:57" x14ac:dyDescent="0.2">
      <c r="A186" s="5"/>
      <c r="B186" s="5"/>
      <c r="C186" s="5"/>
      <c r="D186" s="5"/>
      <c r="E186" s="5"/>
      <c r="F186" s="5"/>
      <c r="G186" s="5"/>
      <c r="H186" s="5"/>
      <c r="I186" s="5"/>
      <c r="J186" s="5"/>
      <c r="K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row>
    <row r="187" spans="1:57" x14ac:dyDescent="0.2">
      <c r="A187" s="5"/>
      <c r="B187" s="5"/>
      <c r="C187" s="5"/>
      <c r="D187" s="5"/>
      <c r="E187" s="5"/>
      <c r="F187" s="5"/>
      <c r="G187" s="5"/>
      <c r="H187" s="5"/>
      <c r="I187" s="5"/>
      <c r="J187" s="5"/>
      <c r="K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row>
    <row r="188" spans="1:57" x14ac:dyDescent="0.2">
      <c r="A188" s="5"/>
      <c r="B188" s="5"/>
      <c r="C188" s="5"/>
      <c r="D188" s="5"/>
      <c r="E188" s="5"/>
      <c r="F188" s="5"/>
      <c r="G188" s="5"/>
      <c r="H188" s="5"/>
      <c r="I188" s="5"/>
      <c r="J188" s="5"/>
      <c r="K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row>
    <row r="189" spans="1:57" x14ac:dyDescent="0.2">
      <c r="A189" s="5"/>
      <c r="B189" s="5"/>
      <c r="C189" s="5"/>
      <c r="D189" s="5"/>
      <c r="E189" s="5"/>
      <c r="F189" s="5"/>
      <c r="G189" s="5"/>
      <c r="H189" s="5"/>
      <c r="I189" s="5"/>
      <c r="J189" s="5"/>
      <c r="K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row>
    <row r="190" spans="1:57" x14ac:dyDescent="0.2">
      <c r="A190" s="5"/>
      <c r="B190" s="5"/>
      <c r="C190" s="5"/>
      <c r="D190" s="5"/>
      <c r="E190" s="5"/>
      <c r="F190" s="5"/>
      <c r="G190" s="5"/>
      <c r="H190" s="5"/>
      <c r="I190" s="5"/>
      <c r="J190" s="5"/>
      <c r="K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row>
    <row r="191" spans="1:57" x14ac:dyDescent="0.2">
      <c r="A191" s="5"/>
      <c r="B191" s="5"/>
      <c r="C191" s="5"/>
      <c r="D191" s="5"/>
      <c r="E191" s="5"/>
      <c r="F191" s="5"/>
      <c r="G191" s="5"/>
      <c r="H191" s="5"/>
      <c r="I191" s="5"/>
      <c r="J191" s="5"/>
      <c r="K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row>
    <row r="192" spans="1:57" x14ac:dyDescent="0.2">
      <c r="A192" s="5"/>
      <c r="B192" s="5"/>
      <c r="C192" s="5"/>
      <c r="D192" s="5"/>
      <c r="E192" s="5"/>
      <c r="F192" s="5"/>
      <c r="G192" s="5"/>
      <c r="H192" s="5"/>
      <c r="I192" s="5"/>
      <c r="J192" s="5"/>
      <c r="K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row>
    <row r="193" spans="1:57" x14ac:dyDescent="0.2">
      <c r="A193" s="5"/>
      <c r="B193" s="5"/>
      <c r="C193" s="5"/>
      <c r="D193" s="5"/>
      <c r="E193" s="5"/>
      <c r="F193" s="5"/>
      <c r="G193" s="5"/>
      <c r="H193" s="5"/>
      <c r="I193" s="5"/>
      <c r="J193" s="5"/>
      <c r="K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row>
    <row r="194" spans="1:57" x14ac:dyDescent="0.2">
      <c r="A194" s="5"/>
      <c r="B194" s="5"/>
      <c r="C194" s="5"/>
      <c r="D194" s="5"/>
      <c r="E194" s="5"/>
      <c r="F194" s="5"/>
      <c r="G194" s="5"/>
      <c r="H194" s="5"/>
      <c r="I194" s="5"/>
      <c r="J194" s="5"/>
      <c r="K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row>
    <row r="195" spans="1:57" x14ac:dyDescent="0.2">
      <c r="A195" s="5"/>
      <c r="B195" s="5"/>
      <c r="C195" s="5"/>
      <c r="D195" s="5"/>
      <c r="E195" s="5"/>
      <c r="F195" s="5"/>
      <c r="G195" s="5"/>
      <c r="H195" s="5"/>
      <c r="I195" s="5"/>
      <c r="J195" s="5"/>
      <c r="K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row>
    <row r="196" spans="1:57" x14ac:dyDescent="0.2">
      <c r="A196" s="5"/>
      <c r="B196" s="5"/>
      <c r="C196" s="5"/>
      <c r="D196" s="5"/>
      <c r="E196" s="5"/>
      <c r="F196" s="5"/>
      <c r="G196" s="5"/>
      <c r="H196" s="5"/>
      <c r="I196" s="5"/>
      <c r="J196" s="5"/>
      <c r="K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row>
    <row r="197" spans="1:57" x14ac:dyDescent="0.2">
      <c r="A197" s="5"/>
      <c r="B197" s="5"/>
      <c r="C197" s="5"/>
      <c r="D197" s="5"/>
      <c r="E197" s="5"/>
      <c r="F197" s="5"/>
      <c r="G197" s="5"/>
      <c r="H197" s="5"/>
      <c r="I197" s="5"/>
      <c r="J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row>
    <row r="198" spans="1:57" x14ac:dyDescent="0.2">
      <c r="A198" s="5"/>
      <c r="B198" s="5"/>
      <c r="C198" s="5"/>
      <c r="D198" s="5"/>
      <c r="E198" s="5"/>
      <c r="F198" s="5"/>
      <c r="G198" s="5"/>
      <c r="H198" s="5"/>
      <c r="I198" s="5"/>
      <c r="J198" s="5"/>
    </row>
    <row r="199" spans="1:57" x14ac:dyDescent="0.2">
      <c r="A199" s="5"/>
      <c r="B199" s="5"/>
      <c r="C199" s="5"/>
      <c r="D199" s="5"/>
      <c r="E199" s="5"/>
      <c r="F199" s="5"/>
      <c r="G199" s="5"/>
      <c r="H199" s="5"/>
      <c r="I199" s="5"/>
      <c r="J199" s="5"/>
    </row>
    <row r="200" spans="1:57" x14ac:dyDescent="0.2">
      <c r="A200" s="5"/>
      <c r="B200" s="5"/>
      <c r="C200" s="5"/>
      <c r="D200" s="5"/>
      <c r="E200" s="5"/>
      <c r="F200" s="5"/>
      <c r="G200" s="5"/>
      <c r="H200" s="5"/>
      <c r="I200" s="5"/>
      <c r="J200" s="5"/>
    </row>
    <row r="201" spans="1:57" x14ac:dyDescent="0.2">
      <c r="A201" s="5"/>
      <c r="B201" s="5"/>
      <c r="C201" s="5"/>
      <c r="D201" s="5"/>
      <c r="E201" s="5"/>
      <c r="F201" s="5"/>
      <c r="G201" s="5"/>
      <c r="H201" s="5"/>
      <c r="I201" s="5"/>
      <c r="J201" s="5"/>
    </row>
    <row r="202" spans="1:57" x14ac:dyDescent="0.2">
      <c r="A202" s="5"/>
      <c r="B202" s="5"/>
      <c r="C202" s="5"/>
      <c r="D202" s="5"/>
      <c r="E202" s="5"/>
      <c r="F202" s="5"/>
      <c r="G202" s="5"/>
      <c r="H202" s="5"/>
      <c r="I202" s="5"/>
      <c r="J202" s="5"/>
    </row>
    <row r="203" spans="1:57" x14ac:dyDescent="0.2">
      <c r="A203" s="5"/>
      <c r="B203" s="5"/>
      <c r="C203" s="5"/>
      <c r="D203" s="5"/>
      <c r="E203" s="5"/>
      <c r="F203" s="5"/>
      <c r="G203" s="5"/>
      <c r="H203" s="5"/>
      <c r="I203" s="5"/>
      <c r="J203" s="5"/>
    </row>
    <row r="204" spans="1:57" x14ac:dyDescent="0.2">
      <c r="A204" s="5"/>
      <c r="B204" s="5"/>
      <c r="C204" s="5"/>
      <c r="D204" s="5"/>
      <c r="E204" s="5"/>
      <c r="F204" s="5"/>
      <c r="G204" s="5"/>
      <c r="H204" s="5"/>
      <c r="I204" s="5"/>
      <c r="J204" s="5"/>
    </row>
    <row r="205" spans="1:57" x14ac:dyDescent="0.2">
      <c r="A205" s="5"/>
      <c r="B205" s="5"/>
      <c r="C205" s="5"/>
      <c r="D205" s="5"/>
      <c r="E205" s="5"/>
      <c r="F205" s="5"/>
      <c r="G205" s="5"/>
      <c r="H205" s="5"/>
      <c r="I205" s="5"/>
      <c r="J205" s="5"/>
    </row>
    <row r="206" spans="1:57" x14ac:dyDescent="0.2">
      <c r="A206" s="5"/>
      <c r="B206" s="5"/>
      <c r="C206" s="5"/>
      <c r="D206" s="5"/>
      <c r="E206" s="5"/>
      <c r="F206" s="5"/>
      <c r="G206" s="5"/>
      <c r="H206" s="5"/>
      <c r="I206" s="5"/>
      <c r="J206" s="5"/>
    </row>
    <row r="207" spans="1:57" x14ac:dyDescent="0.2">
      <c r="A207" s="5"/>
      <c r="B207" s="5"/>
      <c r="C207" s="5"/>
      <c r="D207" s="5"/>
      <c r="E207" s="5"/>
      <c r="F207" s="5"/>
      <c r="G207" s="5"/>
      <c r="H207" s="5"/>
      <c r="I207" s="5"/>
      <c r="J207" s="5"/>
    </row>
    <row r="208" spans="1:57" x14ac:dyDescent="0.2">
      <c r="A208" s="5"/>
      <c r="B208" s="5"/>
      <c r="C208" s="5"/>
      <c r="D208" s="5"/>
      <c r="E208" s="5"/>
      <c r="F208" s="5"/>
      <c r="G208" s="5"/>
      <c r="H208" s="5"/>
      <c r="I208" s="5"/>
      <c r="J208" s="5"/>
    </row>
    <row r="209" spans="1:10" x14ac:dyDescent="0.2">
      <c r="A209" s="5"/>
      <c r="B209" s="5"/>
      <c r="C209" s="5"/>
      <c r="D209" s="5"/>
      <c r="E209" s="5"/>
      <c r="F209" s="5"/>
      <c r="G209" s="5"/>
      <c r="H209" s="5"/>
      <c r="I209" s="5"/>
      <c r="J209" s="5"/>
    </row>
    <row r="210" spans="1:10" x14ac:dyDescent="0.2">
      <c r="A210" s="5"/>
      <c r="B210" s="5"/>
      <c r="C210" s="5"/>
      <c r="D210" s="5"/>
      <c r="E210" s="5"/>
      <c r="F210" s="5"/>
      <c r="G210" s="5"/>
      <c r="H210" s="5"/>
      <c r="I210" s="5"/>
      <c r="J210" s="5"/>
    </row>
    <row r="211" spans="1:10" x14ac:dyDescent="0.2">
      <c r="A211" s="5"/>
      <c r="B211" s="5"/>
      <c r="C211" s="5"/>
      <c r="D211" s="5"/>
      <c r="E211" s="5"/>
      <c r="F211" s="5"/>
      <c r="G211" s="5"/>
      <c r="H211" s="5"/>
      <c r="I211" s="5"/>
      <c r="J211" s="5"/>
    </row>
  </sheetData>
  <mergeCells count="13">
    <mergeCell ref="L20:R23"/>
    <mergeCell ref="L13:L15"/>
    <mergeCell ref="M13:O15"/>
    <mergeCell ref="C14:C16"/>
    <mergeCell ref="D14:F16"/>
    <mergeCell ref="L5:L7"/>
    <mergeCell ref="M5:O7"/>
    <mergeCell ref="C6:C8"/>
    <mergeCell ref="D6:F8"/>
    <mergeCell ref="L9:L11"/>
    <mergeCell ref="M9:O11"/>
    <mergeCell ref="C10:C12"/>
    <mergeCell ref="D10:F12"/>
  </mergeCells>
  <pageMargins left="0.7" right="0.7" top="0.75" bottom="0.75" header="0.3" footer="0.3"/>
  <pageSetup orientation="portrait" horizontalDpi="0"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4F179-7242-3E40-8C32-B219AB18E84B}">
  <dimension ref="A1:BN204"/>
  <sheetViews>
    <sheetView zoomScaleNormal="100" workbookViewId="0"/>
  </sheetViews>
  <sheetFormatPr baseColWidth="10" defaultRowHeight="16" outlineLevelCol="1" x14ac:dyDescent="0.2"/>
  <cols>
    <col min="1" max="1" width="4.83203125" style="410" customWidth="1"/>
    <col min="2" max="3" width="10.83203125" style="410" customWidth="1"/>
    <col min="4" max="4" width="11.6640625" style="410" customWidth="1"/>
    <col min="5" max="11" width="10.83203125" style="410" customWidth="1"/>
    <col min="12" max="12" width="10.83203125" style="410"/>
    <col min="13" max="19" width="10.83203125" style="410" hidden="1" customWidth="1" outlineLevel="1"/>
    <col min="20" max="20" width="10.83203125" style="410" customWidth="1" collapsed="1"/>
    <col min="21" max="16384" width="10.83203125" style="410"/>
  </cols>
  <sheetData>
    <row r="1" spans="1:21" ht="19" x14ac:dyDescent="0.25">
      <c r="A1" s="82" t="s">
        <v>549</v>
      </c>
      <c r="B1" s="405"/>
      <c r="C1" s="405"/>
      <c r="D1" s="405"/>
      <c r="E1" s="405"/>
      <c r="F1" s="405"/>
      <c r="G1" s="405"/>
      <c r="H1" s="405"/>
      <c r="I1" s="405"/>
      <c r="J1" s="405"/>
      <c r="K1" s="409"/>
      <c r="L1" s="3" t="s">
        <v>390</v>
      </c>
    </row>
    <row r="2" spans="1:21" x14ac:dyDescent="0.2">
      <c r="A2" s="411"/>
      <c r="B2" s="405"/>
      <c r="C2" s="405"/>
      <c r="D2" s="405"/>
      <c r="E2" s="405"/>
      <c r="F2" s="405"/>
      <c r="G2" s="405"/>
      <c r="H2" s="405"/>
      <c r="I2" s="405"/>
      <c r="J2" s="405"/>
      <c r="K2" s="409"/>
      <c r="M2" s="4" t="s">
        <v>3</v>
      </c>
      <c r="O2" s="412"/>
    </row>
    <row r="3" spans="1:21" x14ac:dyDescent="0.2">
      <c r="A3" s="411"/>
      <c r="B3" s="405" t="s">
        <v>525</v>
      </c>
      <c r="C3" s="405"/>
      <c r="D3" s="405"/>
      <c r="E3" s="405"/>
      <c r="F3" s="405"/>
      <c r="G3" s="405"/>
      <c r="H3" s="405"/>
      <c r="I3" s="405"/>
      <c r="J3" s="405"/>
      <c r="K3" s="409"/>
      <c r="M3" s="410" t="s">
        <v>538</v>
      </c>
    </row>
    <row r="4" spans="1:21" x14ac:dyDescent="0.2">
      <c r="A4" s="411"/>
      <c r="B4" s="405"/>
      <c r="C4" s="405"/>
      <c r="D4" s="405"/>
      <c r="E4" s="405"/>
      <c r="F4" s="405"/>
      <c r="G4" s="405"/>
      <c r="H4" s="405"/>
      <c r="I4" s="405"/>
      <c r="J4" s="405"/>
      <c r="K4" s="409"/>
    </row>
    <row r="5" spans="1:21" x14ac:dyDescent="0.2">
      <c r="A5" s="411"/>
      <c r="B5" s="405"/>
      <c r="C5" s="405"/>
      <c r="D5" s="405"/>
      <c r="E5" s="405"/>
      <c r="F5" s="405"/>
      <c r="G5" s="405"/>
      <c r="H5" s="405"/>
      <c r="I5" s="405"/>
      <c r="J5" s="405"/>
      <c r="K5" s="409"/>
      <c r="M5" s="410" t="s">
        <v>530</v>
      </c>
    </row>
    <row r="6" spans="1:21" x14ac:dyDescent="0.2">
      <c r="A6" s="411"/>
      <c r="B6" s="405"/>
      <c r="C6" s="418" t="s">
        <v>519</v>
      </c>
      <c r="D6" s="430" t="s">
        <v>522</v>
      </c>
      <c r="E6" s="431" t="s">
        <v>523</v>
      </c>
      <c r="F6" s="405"/>
      <c r="G6" s="405"/>
      <c r="H6" s="405"/>
      <c r="I6" s="405"/>
      <c r="J6" s="405"/>
      <c r="K6" s="409"/>
    </row>
    <row r="7" spans="1:21" x14ac:dyDescent="0.2">
      <c r="A7" s="411"/>
      <c r="B7" s="405"/>
      <c r="C7" s="419" t="s">
        <v>520</v>
      </c>
      <c r="D7" s="432" t="s">
        <v>521</v>
      </c>
      <c r="E7" s="433" t="s">
        <v>524</v>
      </c>
      <c r="F7" s="405"/>
      <c r="G7" s="405"/>
      <c r="H7" s="405"/>
      <c r="I7" s="405"/>
      <c r="J7" s="405"/>
      <c r="K7" s="409"/>
    </row>
    <row r="8" spans="1:21" x14ac:dyDescent="0.2">
      <c r="A8" s="411"/>
      <c r="B8" s="405"/>
      <c r="C8" s="418">
        <v>1</v>
      </c>
      <c r="D8" s="424">
        <v>5107</v>
      </c>
      <c r="E8" s="425">
        <v>0</v>
      </c>
      <c r="F8" s="405"/>
      <c r="G8" s="405"/>
      <c r="H8" s="405"/>
      <c r="I8" s="405"/>
      <c r="J8" s="405"/>
      <c r="K8" s="409"/>
      <c r="Q8"/>
      <c r="R8"/>
      <c r="S8"/>
      <c r="T8"/>
    </row>
    <row r="9" spans="1:21" x14ac:dyDescent="0.2">
      <c r="A9" s="411"/>
      <c r="B9" s="405"/>
      <c r="C9" s="420">
        <v>2</v>
      </c>
      <c r="D9" s="426">
        <v>3309</v>
      </c>
      <c r="E9" s="427">
        <v>0</v>
      </c>
      <c r="F9" s="405"/>
      <c r="G9" s="405"/>
      <c r="H9" s="405"/>
      <c r="I9" s="405"/>
      <c r="J9" s="405"/>
      <c r="K9" s="409"/>
      <c r="P9" s="410" t="s">
        <v>533</v>
      </c>
      <c r="T9"/>
    </row>
    <row r="10" spans="1:21" x14ac:dyDescent="0.2">
      <c r="A10" s="411"/>
      <c r="B10" s="405"/>
      <c r="C10" s="420">
        <v>3</v>
      </c>
      <c r="D10" s="426">
        <v>5432</v>
      </c>
      <c r="E10" s="427">
        <v>15</v>
      </c>
      <c r="F10" s="405"/>
      <c r="G10" s="405"/>
      <c r="H10" s="405"/>
      <c r="I10" s="405"/>
      <c r="J10" s="405"/>
      <c r="K10" s="409"/>
      <c r="T10"/>
    </row>
    <row r="11" spans="1:21" x14ac:dyDescent="0.2">
      <c r="A11" s="411"/>
      <c r="B11" s="405"/>
      <c r="C11" s="420">
        <v>4</v>
      </c>
      <c r="D11" s="426">
        <v>5693</v>
      </c>
      <c r="E11" s="427">
        <v>69</v>
      </c>
      <c r="F11" s="405"/>
      <c r="G11" s="405"/>
      <c r="H11" s="405"/>
      <c r="I11" s="405"/>
      <c r="J11" s="405"/>
      <c r="K11" s="409"/>
      <c r="T11"/>
    </row>
    <row r="12" spans="1:21" ht="18" x14ac:dyDescent="0.25">
      <c r="A12" s="411"/>
      <c r="B12" s="405"/>
      <c r="C12" s="420">
        <v>5</v>
      </c>
      <c r="D12" s="426">
        <v>4689</v>
      </c>
      <c r="E12" s="427">
        <v>76</v>
      </c>
      <c r="F12" s="405"/>
      <c r="G12" s="405"/>
      <c r="H12" s="405"/>
      <c r="I12" s="405"/>
      <c r="J12" s="405"/>
      <c r="K12" s="409"/>
      <c r="M12" s="410" t="s">
        <v>539</v>
      </c>
      <c r="Q12"/>
      <c r="R12"/>
      <c r="S12"/>
      <c r="T12"/>
    </row>
    <row r="13" spans="1:21" x14ac:dyDescent="0.2">
      <c r="A13" s="411"/>
      <c r="B13" s="405"/>
      <c r="C13" s="420">
        <v>6</v>
      </c>
      <c r="D13" s="426">
        <v>4219</v>
      </c>
      <c r="E13" s="427">
        <v>86</v>
      </c>
      <c r="F13" s="405"/>
      <c r="G13" s="405"/>
      <c r="H13" s="405"/>
      <c r="I13" s="405"/>
      <c r="J13" s="405"/>
      <c r="K13" s="409"/>
      <c r="Q13"/>
      <c r="T13"/>
    </row>
    <row r="14" spans="1:21" x14ac:dyDescent="0.2">
      <c r="A14" s="411"/>
      <c r="B14" s="405"/>
      <c r="C14" s="420">
        <v>7</v>
      </c>
      <c r="D14" s="426">
        <v>6985</v>
      </c>
      <c r="E14" s="427">
        <v>274</v>
      </c>
      <c r="F14" s="405"/>
      <c r="G14" s="405"/>
      <c r="H14" s="405"/>
      <c r="I14" s="405"/>
      <c r="J14" s="405"/>
      <c r="K14" s="409"/>
      <c r="M14" t="s">
        <v>531</v>
      </c>
      <c r="N14" s="187">
        <f>D18</f>
        <v>50730</v>
      </c>
      <c r="Q14"/>
      <c r="S14"/>
      <c r="T14"/>
      <c r="U14"/>
    </row>
    <row r="15" spans="1:21" x14ac:dyDescent="0.2">
      <c r="A15" s="411"/>
      <c r="B15" s="405"/>
      <c r="C15" s="420">
        <v>8</v>
      </c>
      <c r="D15" s="426">
        <v>4908</v>
      </c>
      <c r="E15" s="427">
        <v>431</v>
      </c>
      <c r="F15" s="405"/>
      <c r="G15" s="405"/>
      <c r="H15" s="405"/>
      <c r="I15" s="405"/>
      <c r="J15" s="405"/>
      <c r="K15" s="409"/>
      <c r="M15" t="s">
        <v>532</v>
      </c>
      <c r="N15" s="187">
        <f>E18</f>
        <v>2057</v>
      </c>
      <c r="Q15"/>
      <c r="R15"/>
      <c r="S15"/>
      <c r="T15"/>
      <c r="U15"/>
    </row>
    <row r="16" spans="1:21" x14ac:dyDescent="0.2">
      <c r="A16" s="411"/>
      <c r="B16" s="405"/>
      <c r="C16" s="420">
        <v>9</v>
      </c>
      <c r="D16" s="426">
        <v>5232</v>
      </c>
      <c r="E16" s="427">
        <v>813</v>
      </c>
      <c r="F16" s="405"/>
      <c r="G16" s="405"/>
      <c r="H16" s="405"/>
      <c r="I16" s="405"/>
      <c r="J16" s="405"/>
      <c r="K16" s="409"/>
      <c r="Q16"/>
      <c r="S16"/>
      <c r="T16"/>
      <c r="U16"/>
    </row>
    <row r="17" spans="1:21" x14ac:dyDescent="0.2">
      <c r="A17" s="411"/>
      <c r="B17" s="405"/>
      <c r="C17" s="419">
        <v>10</v>
      </c>
      <c r="D17" s="428">
        <v>5156</v>
      </c>
      <c r="E17" s="429">
        <v>1707</v>
      </c>
      <c r="F17" s="405"/>
      <c r="G17" s="405"/>
      <c r="H17" s="405"/>
      <c r="I17" s="405"/>
      <c r="J17" s="405"/>
      <c r="K17" s="409"/>
      <c r="M17" s="410" t="s">
        <v>540</v>
      </c>
      <c r="Q17"/>
      <c r="R17"/>
      <c r="S17"/>
      <c r="T17"/>
      <c r="U17"/>
    </row>
    <row r="18" spans="1:21" x14ac:dyDescent="0.2">
      <c r="A18" s="411"/>
      <c r="B18" s="405"/>
      <c r="C18" s="421" t="s">
        <v>202</v>
      </c>
      <c r="D18" s="422">
        <v>50730</v>
      </c>
      <c r="E18" s="423">
        <v>2057</v>
      </c>
      <c r="F18" s="405"/>
      <c r="G18" s="405"/>
      <c r="H18" s="405"/>
      <c r="I18" s="405"/>
      <c r="J18" s="405"/>
      <c r="K18" s="409"/>
      <c r="Q18"/>
      <c r="R18"/>
      <c r="S18"/>
      <c r="T18"/>
      <c r="U18"/>
    </row>
    <row r="19" spans="1:21" x14ac:dyDescent="0.2">
      <c r="A19" s="411"/>
      <c r="B19" s="405"/>
      <c r="C19" s="405"/>
      <c r="D19" s="405"/>
      <c r="E19" s="405"/>
      <c r="F19" s="405"/>
      <c r="G19" s="405"/>
      <c r="H19" s="405"/>
      <c r="I19" s="405"/>
      <c r="J19" s="405"/>
      <c r="K19" s="409"/>
      <c r="M19" t="s">
        <v>509</v>
      </c>
      <c r="N19" s="434">
        <f xml:space="preserve"> SQRT(LN(1+(N15^2/N14^2)))</f>
        <v>4.0531347388735615E-2</v>
      </c>
      <c r="Q19"/>
      <c r="R19"/>
      <c r="S19"/>
      <c r="T19"/>
      <c r="U19"/>
    </row>
    <row r="20" spans="1:21" x14ac:dyDescent="0.2">
      <c r="A20" s="411"/>
      <c r="B20" s="405" t="s">
        <v>527</v>
      </c>
      <c r="C20" s="405"/>
      <c r="D20" s="405"/>
      <c r="E20" s="405"/>
      <c r="F20" s="405"/>
      <c r="G20" s="405"/>
      <c r="H20" s="405"/>
      <c r="I20" s="405"/>
      <c r="J20" s="405"/>
      <c r="K20" s="409"/>
      <c r="M20" t="s">
        <v>510</v>
      </c>
      <c r="N20" s="434">
        <f>LN(N14)-N19^2/2</f>
        <v>10.833451335500163</v>
      </c>
      <c r="Q20"/>
      <c r="R20"/>
      <c r="S20"/>
      <c r="T20"/>
      <c r="U20"/>
    </row>
    <row r="21" spans="1:21" x14ac:dyDescent="0.2">
      <c r="A21" s="411"/>
      <c r="B21" s="405"/>
      <c r="C21" s="405"/>
      <c r="D21" s="405"/>
      <c r="E21" s="405"/>
      <c r="F21" s="405"/>
      <c r="G21" s="405"/>
      <c r="H21" s="405"/>
      <c r="I21" s="405"/>
      <c r="J21" s="405"/>
      <c r="K21" s="409"/>
      <c r="Q21"/>
      <c r="R21"/>
      <c r="S21"/>
      <c r="T21"/>
      <c r="U21"/>
    </row>
    <row r="22" spans="1:21" x14ac:dyDescent="0.2">
      <c r="A22" s="411"/>
      <c r="B22" s="405" t="s">
        <v>526</v>
      </c>
      <c r="C22" s="199"/>
      <c r="D22" s="214">
        <v>54243</v>
      </c>
      <c r="E22" s="405"/>
      <c r="F22" s="405"/>
      <c r="G22" s="405"/>
      <c r="H22" s="405"/>
      <c r="I22" s="405"/>
      <c r="J22" s="405"/>
      <c r="K22" s="409"/>
      <c r="M22" s="410" t="s">
        <v>534</v>
      </c>
    </row>
    <row r="23" spans="1:21" x14ac:dyDescent="0.2">
      <c r="A23" s="411"/>
      <c r="B23" s="405"/>
      <c r="C23" s="405"/>
      <c r="D23" s="405"/>
      <c r="E23" s="405"/>
      <c r="F23" s="405"/>
      <c r="G23" s="405"/>
      <c r="H23" s="405"/>
      <c r="I23" s="405"/>
      <c r="J23" s="405"/>
      <c r="K23" s="409"/>
    </row>
    <row r="24" spans="1:21" x14ac:dyDescent="0.2">
      <c r="A24" s="411"/>
      <c r="B24" s="405"/>
      <c r="C24" s="405"/>
      <c r="D24" s="405"/>
      <c r="E24" s="405"/>
      <c r="F24" s="405"/>
      <c r="G24" s="405"/>
      <c r="H24" s="405"/>
      <c r="I24" s="405"/>
      <c r="J24" s="405"/>
      <c r="K24" s="409"/>
      <c r="M24" s="410" t="s">
        <v>536</v>
      </c>
    </row>
    <row r="25" spans="1:21" x14ac:dyDescent="0.2">
      <c r="A25" s="411"/>
      <c r="B25" s="405" t="s">
        <v>0</v>
      </c>
      <c r="C25" s="405"/>
      <c r="D25" s="405"/>
      <c r="E25" s="405"/>
      <c r="F25" s="405"/>
      <c r="G25" s="405"/>
      <c r="H25" s="405"/>
      <c r="I25" s="405"/>
      <c r="J25" s="405"/>
      <c r="K25" s="409"/>
      <c r="M25" s="435" t="s">
        <v>535</v>
      </c>
    </row>
    <row r="26" spans="1:21" ht="17" thickBot="1" x14ac:dyDescent="0.25">
      <c r="A26" s="411"/>
      <c r="B26" s="405" t="s">
        <v>528</v>
      </c>
      <c r="C26" s="405"/>
      <c r="D26" s="405"/>
      <c r="E26" s="405"/>
      <c r="F26" s="405"/>
      <c r="G26" s="405"/>
      <c r="H26" s="405"/>
      <c r="I26" s="405"/>
      <c r="J26" s="405"/>
      <c r="K26" s="409"/>
    </row>
    <row r="27" spans="1:21" ht="17" thickBot="1" x14ac:dyDescent="0.25">
      <c r="A27" s="411"/>
      <c r="B27" s="405"/>
      <c r="C27" s="405"/>
      <c r="D27" s="405"/>
      <c r="E27" s="405"/>
      <c r="F27" s="405"/>
      <c r="G27" s="405"/>
      <c r="H27" s="405"/>
      <c r="I27" s="405"/>
      <c r="J27" s="405"/>
      <c r="K27" s="409"/>
      <c r="M27" s="436" t="s">
        <v>537</v>
      </c>
      <c r="N27" s="437">
        <f>_xlfn.LOGNORM.DIST(D22,N20,N19,TRUE)</f>
        <v>0.95276090127842528</v>
      </c>
    </row>
    <row r="28" spans="1:21" x14ac:dyDescent="0.2">
      <c r="A28" s="411"/>
      <c r="B28" s="405" t="s">
        <v>1</v>
      </c>
      <c r="C28" s="405"/>
      <c r="D28" s="405"/>
      <c r="E28" s="405"/>
      <c r="F28" s="405"/>
      <c r="G28" s="405"/>
      <c r="H28" s="405"/>
      <c r="I28" s="405"/>
      <c r="J28" s="405"/>
      <c r="K28" s="409"/>
    </row>
    <row r="29" spans="1:21" ht="16" customHeight="1" x14ac:dyDescent="0.2">
      <c r="A29" s="411"/>
      <c r="B29" s="438" t="s">
        <v>544</v>
      </c>
      <c r="C29" s="438"/>
      <c r="D29" s="438"/>
      <c r="E29" s="438"/>
      <c r="F29" s="438"/>
      <c r="G29" s="438"/>
      <c r="H29" s="438"/>
      <c r="I29" s="438"/>
      <c r="J29" s="438"/>
      <c r="K29" s="409"/>
    </row>
    <row r="30" spans="1:21" x14ac:dyDescent="0.2">
      <c r="A30" s="411"/>
      <c r="B30" s="438"/>
      <c r="C30" s="438"/>
      <c r="D30" s="438"/>
      <c r="E30" s="438"/>
      <c r="F30" s="438"/>
      <c r="G30" s="438"/>
      <c r="H30" s="438"/>
      <c r="I30" s="438"/>
      <c r="J30" s="438"/>
      <c r="K30" s="409"/>
      <c r="M30" s="4" t="s">
        <v>4</v>
      </c>
    </row>
    <row r="31" spans="1:21" ht="17" thickBot="1" x14ac:dyDescent="0.25">
      <c r="A31" s="413"/>
      <c r="B31" s="414"/>
      <c r="C31" s="415"/>
      <c r="D31" s="415"/>
      <c r="E31" s="415"/>
      <c r="F31" s="414"/>
      <c r="G31" s="414"/>
      <c r="H31" s="414"/>
      <c r="I31" s="414"/>
      <c r="J31" s="414"/>
      <c r="K31" s="416"/>
      <c r="M31" s="410" t="s">
        <v>545</v>
      </c>
    </row>
    <row r="32" spans="1:21" ht="17" thickBot="1" x14ac:dyDescent="0.25">
      <c r="A32" s="413" t="s">
        <v>88</v>
      </c>
      <c r="B32" s="414"/>
      <c r="C32" s="415"/>
      <c r="D32" s="415"/>
      <c r="E32" s="415"/>
      <c r="F32" s="414"/>
      <c r="G32" s="414"/>
      <c r="H32" s="414"/>
      <c r="I32" s="414"/>
      <c r="J32" s="414"/>
      <c r="K32" s="416"/>
      <c r="M32" s="410" t="s">
        <v>546</v>
      </c>
    </row>
    <row r="34" spans="13:19" ht="19" x14ac:dyDescent="0.25">
      <c r="M34" s="3" t="s">
        <v>85</v>
      </c>
    </row>
    <row r="35" spans="13:19" x14ac:dyDescent="0.2">
      <c r="M35" s="583" t="s">
        <v>553</v>
      </c>
      <c r="N35" s="583"/>
      <c r="O35" s="583"/>
      <c r="P35" s="583"/>
      <c r="Q35" s="583"/>
      <c r="R35" s="583"/>
      <c r="S35" s="583"/>
    </row>
    <row r="36" spans="13:19" x14ac:dyDescent="0.2">
      <c r="M36" s="583"/>
      <c r="N36" s="583"/>
      <c r="O36" s="583"/>
      <c r="P36" s="583"/>
      <c r="Q36" s="583"/>
      <c r="R36" s="583"/>
      <c r="S36" s="583"/>
    </row>
    <row r="37" spans="13:19" x14ac:dyDescent="0.2">
      <c r="M37" s="583"/>
      <c r="N37" s="583"/>
      <c r="O37" s="583"/>
      <c r="P37" s="583"/>
      <c r="Q37" s="583"/>
      <c r="R37" s="583"/>
      <c r="S37" s="583"/>
    </row>
    <row r="38" spans="13:19" x14ac:dyDescent="0.2">
      <c r="M38" s="583"/>
      <c r="N38" s="583"/>
      <c r="O38" s="583"/>
      <c r="P38" s="583"/>
      <c r="Q38" s="583"/>
      <c r="R38" s="583"/>
      <c r="S38" s="583"/>
    </row>
    <row r="39" spans="13:19" x14ac:dyDescent="0.2">
      <c r="M39" s="583"/>
      <c r="N39" s="583"/>
      <c r="O39" s="583"/>
      <c r="P39" s="583"/>
      <c r="Q39" s="583"/>
      <c r="R39" s="583"/>
      <c r="S39" s="583"/>
    </row>
    <row r="40" spans="13:19" x14ac:dyDescent="0.2">
      <c r="M40" s="583"/>
      <c r="N40" s="583"/>
      <c r="O40" s="583"/>
      <c r="P40" s="583"/>
      <c r="Q40" s="583"/>
      <c r="R40" s="583"/>
      <c r="S40" s="583"/>
    </row>
    <row r="41" spans="13:19" x14ac:dyDescent="0.2">
      <c r="M41" s="583"/>
      <c r="N41" s="583"/>
      <c r="O41" s="583"/>
      <c r="P41" s="583"/>
      <c r="Q41" s="583"/>
      <c r="R41" s="583"/>
      <c r="S41" s="583"/>
    </row>
    <row r="42" spans="13:19" x14ac:dyDescent="0.2">
      <c r="M42" s="583"/>
      <c r="N42" s="583"/>
      <c r="O42" s="583"/>
      <c r="P42" s="583"/>
      <c r="Q42" s="583"/>
      <c r="R42" s="583"/>
      <c r="S42" s="583"/>
    </row>
    <row r="43" spans="13:19" x14ac:dyDescent="0.2">
      <c r="M43" s="583"/>
      <c r="N43" s="583"/>
      <c r="O43" s="583"/>
      <c r="P43" s="583"/>
      <c r="Q43" s="583"/>
      <c r="R43" s="583"/>
      <c r="S43" s="583"/>
    </row>
    <row r="44" spans="13:19" x14ac:dyDescent="0.2">
      <c r="M44" s="583"/>
      <c r="N44" s="583"/>
      <c r="O44" s="583"/>
      <c r="P44" s="583"/>
      <c r="Q44" s="583"/>
      <c r="R44" s="583"/>
      <c r="S44" s="583"/>
    </row>
    <row r="45" spans="13:19" x14ac:dyDescent="0.2">
      <c r="M45" s="583"/>
      <c r="N45" s="583"/>
      <c r="O45" s="583"/>
      <c r="P45" s="583"/>
      <c r="Q45" s="583"/>
      <c r="R45" s="583"/>
      <c r="S45" s="583"/>
    </row>
    <row r="46" spans="13:19" x14ac:dyDescent="0.2">
      <c r="M46" s="583"/>
      <c r="N46" s="583"/>
      <c r="O46" s="583"/>
      <c r="P46" s="583"/>
      <c r="Q46" s="583"/>
      <c r="R46" s="583"/>
      <c r="S46" s="583"/>
    </row>
    <row r="47" spans="13:19" x14ac:dyDescent="0.2">
      <c r="M47" s="583"/>
      <c r="N47" s="583"/>
      <c r="O47" s="583"/>
      <c r="P47" s="583"/>
      <c r="Q47" s="583"/>
      <c r="R47" s="583"/>
      <c r="S47" s="583"/>
    </row>
    <row r="48" spans="13:19" x14ac:dyDescent="0.2">
      <c r="M48" s="583"/>
      <c r="N48" s="583"/>
      <c r="O48" s="583"/>
      <c r="P48" s="583"/>
      <c r="Q48" s="583"/>
      <c r="R48" s="583"/>
      <c r="S48" s="583"/>
    </row>
    <row r="49" spans="13:19" x14ac:dyDescent="0.2">
      <c r="M49" s="583"/>
      <c r="N49" s="583"/>
      <c r="O49" s="583"/>
      <c r="P49" s="583"/>
      <c r="Q49" s="583"/>
      <c r="R49" s="583"/>
      <c r="S49" s="583"/>
    </row>
    <row r="50" spans="13:19" x14ac:dyDescent="0.2">
      <c r="M50" s="583"/>
      <c r="N50" s="583"/>
      <c r="O50" s="583"/>
      <c r="P50" s="583"/>
      <c r="Q50" s="583"/>
      <c r="R50" s="583"/>
      <c r="S50" s="583"/>
    </row>
    <row r="51" spans="13:19" x14ac:dyDescent="0.2">
      <c r="M51" s="583"/>
      <c r="N51" s="583"/>
      <c r="O51" s="583"/>
      <c r="P51" s="583"/>
      <c r="Q51" s="583"/>
      <c r="R51" s="583"/>
      <c r="S51" s="583"/>
    </row>
    <row r="53" spans="13:19" ht="19" x14ac:dyDescent="0.25">
      <c r="M53" s="3" t="s">
        <v>517</v>
      </c>
    </row>
    <row r="54" spans="13:19" x14ac:dyDescent="0.2">
      <c r="M54" s="410" t="s">
        <v>547</v>
      </c>
    </row>
    <row r="55" spans="13:19" x14ac:dyDescent="0.2">
      <c r="M55" s="410" t="s">
        <v>548</v>
      </c>
    </row>
    <row r="56" spans="13:19" x14ac:dyDescent="0.2">
      <c r="M56" s="388"/>
      <c r="N56" s="417"/>
      <c r="O56" s="417"/>
      <c r="P56" s="417"/>
      <c r="Q56" s="417"/>
      <c r="R56" s="417"/>
      <c r="S56" s="417"/>
    </row>
    <row r="57" spans="13:19" ht="19" x14ac:dyDescent="0.25">
      <c r="M57" s="3" t="s">
        <v>107</v>
      </c>
      <c r="N57" s="417"/>
      <c r="O57" s="417"/>
      <c r="P57" s="417"/>
      <c r="Q57" s="417"/>
      <c r="R57" s="417"/>
      <c r="S57" s="417"/>
    </row>
    <row r="58" spans="13:19" x14ac:dyDescent="0.2">
      <c r="M58" s="410" t="s">
        <v>529</v>
      </c>
    </row>
    <row r="59" spans="13:19" x14ac:dyDescent="0.2">
      <c r="M59" s="410" t="s">
        <v>357</v>
      </c>
    </row>
    <row r="76" spans="13:15" x14ac:dyDescent="0.2">
      <c r="M76" s="5"/>
      <c r="N76" s="5"/>
      <c r="O76" s="5"/>
    </row>
    <row r="77" spans="13:15" x14ac:dyDescent="0.2">
      <c r="M77" s="5"/>
      <c r="N77" s="5"/>
      <c r="O77" s="5"/>
    </row>
    <row r="78" spans="13:15" x14ac:dyDescent="0.2">
      <c r="M78" s="5"/>
      <c r="N78" s="5"/>
      <c r="O78" s="5"/>
    </row>
    <row r="79" spans="13:15" x14ac:dyDescent="0.2">
      <c r="M79" s="5"/>
      <c r="N79" s="5"/>
      <c r="O79" s="5"/>
    </row>
    <row r="80" spans="13:15" x14ac:dyDescent="0.2">
      <c r="M80" s="5"/>
      <c r="N80" s="5"/>
      <c r="O80" s="5"/>
    </row>
    <row r="81" spans="12:66" x14ac:dyDescent="0.2">
      <c r="M81" s="5"/>
      <c r="N81" s="5"/>
      <c r="O81" s="5"/>
    </row>
    <row r="82" spans="12:66" x14ac:dyDescent="0.2">
      <c r="N82" s="412"/>
    </row>
    <row r="83" spans="12:66" x14ac:dyDescent="0.2">
      <c r="M83" s="5"/>
      <c r="N83" s="5"/>
      <c r="O83" s="5"/>
    </row>
    <row r="84" spans="12:66" x14ac:dyDescent="0.2">
      <c r="M84" s="5"/>
      <c r="N84" s="5"/>
      <c r="O84" s="5"/>
    </row>
    <row r="85" spans="12:66" x14ac:dyDescent="0.2">
      <c r="M85" s="5"/>
      <c r="N85" s="5"/>
      <c r="O85" s="5"/>
    </row>
    <row r="86" spans="12:66" x14ac:dyDescent="0.2">
      <c r="M86" s="5"/>
      <c r="N86" s="5"/>
      <c r="O86" s="5"/>
    </row>
    <row r="87" spans="12:66" x14ac:dyDescent="0.2">
      <c r="M87" s="5"/>
      <c r="N87" s="5"/>
      <c r="O87" s="5"/>
    </row>
    <row r="88" spans="12:66" x14ac:dyDescent="0.2">
      <c r="M88" s="5"/>
      <c r="N88" s="5"/>
      <c r="O88" s="5"/>
    </row>
    <row r="89" spans="12:66" x14ac:dyDescent="0.2">
      <c r="M89" s="5"/>
      <c r="N89" s="5"/>
      <c r="O89" s="5"/>
    </row>
    <row r="90" spans="12:66" x14ac:dyDescent="0.2">
      <c r="M90" s="5"/>
      <c r="N90" s="5"/>
      <c r="O90" s="5"/>
    </row>
    <row r="91" spans="12:66" x14ac:dyDescent="0.2">
      <c r="M91" s="5"/>
      <c r="N91" s="5"/>
      <c r="O91" s="5"/>
    </row>
    <row r="92" spans="12:66" x14ac:dyDescent="0.2">
      <c r="N92" s="412"/>
    </row>
    <row r="93" spans="12:66" x14ac:dyDescent="0.2">
      <c r="M93" s="5"/>
      <c r="N93" s="5"/>
      <c r="O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2:66" x14ac:dyDescent="0.2">
      <c r="M94" s="5"/>
      <c r="N94" s="5"/>
      <c r="O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2:66" x14ac:dyDescent="0.2">
      <c r="M95" s="5"/>
      <c r="N95" s="5"/>
      <c r="O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2:66" x14ac:dyDescent="0.2">
      <c r="L96" s="5"/>
      <c r="M96" s="5"/>
      <c r="N96" s="5"/>
      <c r="O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L97" s="5"/>
      <c r="M97" s="5"/>
      <c r="N97" s="5"/>
      <c r="O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L98" s="5"/>
      <c r="M98" s="5"/>
      <c r="N98" s="5"/>
      <c r="O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L99" s="5"/>
      <c r="M99" s="5"/>
      <c r="N99" s="5"/>
      <c r="O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L100" s="5"/>
      <c r="M100" s="5"/>
      <c r="N100" s="5"/>
      <c r="O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L101" s="5"/>
      <c r="M101" s="5"/>
      <c r="N101" s="5"/>
      <c r="O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L102" s="5"/>
      <c r="N102" s="412"/>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row>
    <row r="193" spans="1:6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row>
    <row r="194" spans="1:6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row>
    <row r="195" spans="1:66" x14ac:dyDescent="0.2">
      <c r="A195" s="5"/>
      <c r="B195" s="5"/>
      <c r="C195" s="5"/>
      <c r="D195" s="5"/>
      <c r="E195" s="5"/>
      <c r="F195" s="5"/>
      <c r="G195" s="5"/>
      <c r="H195" s="5"/>
      <c r="I195" s="5"/>
      <c r="J195" s="5"/>
      <c r="K195" s="5"/>
      <c r="L195" s="5"/>
      <c r="M195" s="5"/>
      <c r="N195" s="5"/>
      <c r="O195" s="5"/>
      <c r="P195" s="5"/>
      <c r="Q195" s="5"/>
      <c r="R195" s="5"/>
      <c r="S195" s="5"/>
      <c r="T195" s="5"/>
      <c r="U195" s="5"/>
      <c r="V195" s="5"/>
      <c r="W195" s="5"/>
    </row>
    <row r="196" spans="1:66" x14ac:dyDescent="0.2">
      <c r="A196" s="5"/>
      <c r="B196" s="5"/>
      <c r="C196" s="5"/>
      <c r="D196" s="5"/>
      <c r="E196" s="5"/>
      <c r="F196" s="5"/>
      <c r="G196" s="5"/>
      <c r="H196" s="5"/>
      <c r="I196" s="5"/>
      <c r="J196" s="5"/>
      <c r="K196" s="5"/>
      <c r="L196" s="5"/>
      <c r="M196" s="5"/>
      <c r="N196" s="5"/>
      <c r="O196" s="5"/>
      <c r="P196" s="5"/>
      <c r="Q196" s="5"/>
      <c r="R196" s="5"/>
      <c r="S196" s="5"/>
      <c r="T196" s="5"/>
      <c r="U196" s="5"/>
      <c r="V196" s="5"/>
    </row>
    <row r="197" spans="1:66" x14ac:dyDescent="0.2">
      <c r="A197" s="5"/>
      <c r="B197" s="5"/>
      <c r="C197" s="5"/>
      <c r="D197" s="5"/>
      <c r="E197" s="5"/>
      <c r="F197" s="5"/>
      <c r="G197" s="5"/>
      <c r="H197" s="5"/>
      <c r="I197" s="5"/>
      <c r="J197" s="5"/>
      <c r="K197" s="5"/>
      <c r="L197" s="5"/>
      <c r="M197" s="5"/>
      <c r="N197" s="5"/>
      <c r="O197" s="5"/>
      <c r="P197" s="5"/>
      <c r="Q197" s="5"/>
      <c r="R197" s="5"/>
      <c r="S197" s="5"/>
      <c r="T197" s="5"/>
      <c r="U197" s="5"/>
      <c r="V197" s="5"/>
    </row>
    <row r="198" spans="1:66" x14ac:dyDescent="0.2">
      <c r="A198" s="5"/>
      <c r="B198" s="5"/>
      <c r="C198" s="5"/>
      <c r="D198" s="5"/>
      <c r="E198" s="5"/>
      <c r="F198" s="5"/>
      <c r="G198" s="5"/>
      <c r="H198" s="5"/>
      <c r="I198" s="5"/>
      <c r="J198" s="5"/>
      <c r="K198" s="5"/>
      <c r="M198" s="5"/>
      <c r="N198" s="5"/>
      <c r="O198" s="5"/>
      <c r="P198" s="5"/>
      <c r="Q198" s="5"/>
      <c r="R198" s="5"/>
      <c r="S198" s="5"/>
      <c r="T198" s="5"/>
      <c r="U198" s="5"/>
      <c r="V198" s="5"/>
    </row>
    <row r="199" spans="1:66" x14ac:dyDescent="0.2">
      <c r="A199" s="5"/>
      <c r="B199" s="5"/>
      <c r="C199" s="5"/>
      <c r="D199" s="5"/>
      <c r="E199" s="5"/>
      <c r="F199" s="5"/>
      <c r="G199" s="5"/>
      <c r="H199" s="5"/>
      <c r="I199" s="5"/>
      <c r="J199" s="5"/>
      <c r="K199" s="5"/>
      <c r="M199" s="5"/>
      <c r="N199" s="5"/>
      <c r="O199" s="5"/>
      <c r="P199" s="5"/>
      <c r="Q199" s="5"/>
      <c r="R199" s="5"/>
      <c r="S199" s="5"/>
      <c r="T199" s="5"/>
      <c r="U199" s="5"/>
    </row>
    <row r="200" spans="1:66" x14ac:dyDescent="0.2">
      <c r="A200" s="5"/>
      <c r="B200" s="5"/>
      <c r="C200" s="5"/>
      <c r="D200" s="5"/>
      <c r="E200" s="5"/>
      <c r="F200" s="5"/>
      <c r="G200" s="5"/>
      <c r="H200" s="5"/>
      <c r="I200" s="5"/>
      <c r="J200" s="5"/>
      <c r="K200" s="5"/>
      <c r="M200" s="5"/>
      <c r="N200" s="5"/>
      <c r="O200" s="5"/>
      <c r="P200" s="5"/>
      <c r="Q200" s="5"/>
      <c r="R200" s="5"/>
      <c r="S200" s="5"/>
      <c r="T200" s="5"/>
      <c r="U200" s="5"/>
    </row>
    <row r="201" spans="1:66" x14ac:dyDescent="0.2">
      <c r="A201" s="5"/>
      <c r="B201" s="5"/>
      <c r="C201" s="5"/>
      <c r="D201" s="5"/>
      <c r="E201" s="5"/>
      <c r="F201" s="5"/>
      <c r="G201" s="5"/>
      <c r="H201" s="5"/>
      <c r="I201" s="5"/>
      <c r="J201" s="5"/>
      <c r="K201" s="5"/>
      <c r="M201" s="5"/>
      <c r="N201" s="5"/>
      <c r="O201" s="5"/>
      <c r="P201" s="5"/>
      <c r="Q201" s="5"/>
      <c r="R201" s="5"/>
      <c r="S201" s="5"/>
      <c r="T201" s="5"/>
      <c r="U201" s="5"/>
    </row>
    <row r="202" spans="1:66" x14ac:dyDescent="0.2">
      <c r="A202" s="5"/>
      <c r="B202" s="5"/>
      <c r="C202" s="5"/>
      <c r="D202" s="5"/>
      <c r="E202" s="5"/>
      <c r="F202" s="5"/>
      <c r="G202" s="5"/>
      <c r="H202" s="5"/>
      <c r="I202" s="5"/>
      <c r="J202" s="5"/>
      <c r="K202" s="5"/>
      <c r="M202" s="5"/>
      <c r="N202" s="5"/>
      <c r="O202" s="5"/>
      <c r="P202" s="5"/>
      <c r="Q202" s="5"/>
      <c r="R202" s="5"/>
      <c r="S202" s="5"/>
      <c r="T202" s="5"/>
      <c r="U202" s="5"/>
    </row>
    <row r="203" spans="1:66" x14ac:dyDescent="0.2">
      <c r="A203" s="5"/>
      <c r="B203" s="5"/>
      <c r="C203" s="5"/>
      <c r="D203" s="5"/>
      <c r="E203" s="5"/>
      <c r="F203" s="5"/>
      <c r="G203" s="5"/>
      <c r="H203" s="5"/>
      <c r="I203" s="5"/>
      <c r="J203" s="5"/>
      <c r="K203" s="5"/>
      <c r="M203" s="5"/>
      <c r="N203" s="5"/>
      <c r="O203" s="5"/>
      <c r="P203" s="5"/>
      <c r="Q203" s="5"/>
      <c r="R203" s="5"/>
      <c r="S203" s="5"/>
      <c r="T203" s="5"/>
    </row>
    <row r="204" spans="1:66" x14ac:dyDescent="0.2">
      <c r="A204" s="5"/>
      <c r="B204" s="5"/>
      <c r="C204" s="5"/>
      <c r="D204" s="5"/>
      <c r="E204" s="5"/>
      <c r="F204" s="5"/>
      <c r="G204" s="5"/>
      <c r="H204" s="5"/>
      <c r="I204" s="5"/>
      <c r="J204" s="5"/>
      <c r="K204" s="5"/>
      <c r="M204" s="5"/>
      <c r="N204" s="5"/>
      <c r="O204" s="5"/>
      <c r="P204" s="5"/>
      <c r="Q204" s="5"/>
      <c r="R204" s="5"/>
      <c r="S204" s="5"/>
      <c r="T204" s="5"/>
    </row>
  </sheetData>
  <mergeCells count="1">
    <mergeCell ref="M35:S51"/>
  </mergeCells>
  <pageMargins left="0.7" right="0.7" top="0.75" bottom="0.75" header="0.3" footer="0.3"/>
  <pageSetup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3538-1E21-134C-8638-4D563CBC1DAB}">
  <dimension ref="A1:BN200"/>
  <sheetViews>
    <sheetView zoomScaleNormal="100" workbookViewId="0"/>
  </sheetViews>
  <sheetFormatPr baseColWidth="10" defaultRowHeight="16" outlineLevelCol="1" x14ac:dyDescent="0.2"/>
  <cols>
    <col min="1" max="1" width="4.83203125" style="410" customWidth="1"/>
    <col min="2" max="3" width="10.83203125" style="410" customWidth="1"/>
    <col min="4" max="4" width="11.6640625" style="410" customWidth="1"/>
    <col min="5" max="11" width="10.83203125" style="410" customWidth="1"/>
    <col min="12" max="12" width="10.83203125" style="410"/>
    <col min="13" max="19" width="10.83203125" style="410" hidden="1" customWidth="1" outlineLevel="1"/>
    <col min="20" max="20" width="10.83203125" style="410" customWidth="1" collapsed="1"/>
    <col min="21" max="16384" width="10.83203125" style="410"/>
  </cols>
  <sheetData>
    <row r="1" spans="1:19" ht="19" x14ac:dyDescent="0.25">
      <c r="A1" s="1" t="s">
        <v>550</v>
      </c>
      <c r="B1" s="405"/>
      <c r="C1" s="405"/>
      <c r="D1" s="405"/>
      <c r="E1" s="405"/>
      <c r="F1" s="405"/>
      <c r="G1" s="405"/>
      <c r="H1" s="405"/>
      <c r="I1" s="405"/>
      <c r="J1" s="405"/>
      <c r="K1" s="409"/>
      <c r="L1" s="3" t="s">
        <v>390</v>
      </c>
    </row>
    <row r="2" spans="1:19" x14ac:dyDescent="0.2">
      <c r="A2" s="411"/>
      <c r="B2" s="405"/>
      <c r="C2" s="405"/>
      <c r="D2" s="405"/>
      <c r="E2" s="405"/>
      <c r="F2" s="405"/>
      <c r="G2" s="405"/>
      <c r="H2" s="405"/>
      <c r="I2" s="405"/>
      <c r="J2" s="405"/>
      <c r="K2" s="409"/>
    </row>
    <row r="3" spans="1:19" x14ac:dyDescent="0.2">
      <c r="A3" s="411"/>
      <c r="B3" s="405"/>
      <c r="C3" s="405"/>
      <c r="D3" s="405"/>
      <c r="E3" s="405"/>
      <c r="F3" s="405"/>
      <c r="G3" s="405"/>
      <c r="H3" s="405"/>
      <c r="I3" s="405"/>
      <c r="J3" s="405"/>
      <c r="K3" s="409"/>
      <c r="M3" s="4" t="s">
        <v>3</v>
      </c>
    </row>
    <row r="4" spans="1:19" x14ac:dyDescent="0.2">
      <c r="A4" s="411"/>
      <c r="B4" s="405" t="s">
        <v>0</v>
      </c>
      <c r="C4" s="405"/>
      <c r="D4" s="405"/>
      <c r="E4" s="405"/>
      <c r="F4" s="405"/>
      <c r="G4" s="405"/>
      <c r="H4" s="405"/>
      <c r="I4" s="405"/>
      <c r="J4" s="405"/>
      <c r="K4" s="409"/>
      <c r="M4" s="410" t="s">
        <v>541</v>
      </c>
    </row>
    <row r="5" spans="1:19" x14ac:dyDescent="0.2">
      <c r="A5" s="411"/>
      <c r="B5" s="596" t="s">
        <v>552</v>
      </c>
      <c r="C5" s="596"/>
      <c r="D5" s="596"/>
      <c r="E5" s="596"/>
      <c r="F5" s="596"/>
      <c r="G5" s="596"/>
      <c r="H5" s="596"/>
      <c r="I5" s="596"/>
      <c r="J5" s="596"/>
      <c r="K5" s="409"/>
    </row>
    <row r="6" spans="1:19" ht="16" customHeight="1" x14ac:dyDescent="0.2">
      <c r="A6" s="411"/>
      <c r="B6" s="596"/>
      <c r="C6" s="596"/>
      <c r="D6" s="596"/>
      <c r="E6" s="596"/>
      <c r="F6" s="596"/>
      <c r="G6" s="596"/>
      <c r="H6" s="596"/>
      <c r="I6" s="596"/>
      <c r="J6" s="596"/>
      <c r="K6" s="409"/>
      <c r="M6" s="583" t="s">
        <v>543</v>
      </c>
      <c r="N6" s="583"/>
      <c r="O6" s="583"/>
      <c r="P6" s="583"/>
      <c r="Q6" s="583"/>
      <c r="R6" s="583"/>
      <c r="S6" s="583"/>
    </row>
    <row r="7" spans="1:19" x14ac:dyDescent="0.2">
      <c r="A7" s="411"/>
      <c r="B7" s="405"/>
      <c r="C7" s="405"/>
      <c r="D7" s="405"/>
      <c r="E7" s="405"/>
      <c r="F7" s="405"/>
      <c r="G7" s="405"/>
      <c r="H7" s="405"/>
      <c r="I7" s="405"/>
      <c r="J7" s="405"/>
      <c r="K7" s="409"/>
      <c r="M7" s="583"/>
      <c r="N7" s="583"/>
      <c r="O7" s="583"/>
      <c r="P7" s="583"/>
      <c r="Q7" s="583"/>
      <c r="R7" s="583"/>
      <c r="S7" s="583"/>
    </row>
    <row r="8" spans="1:19" x14ac:dyDescent="0.2">
      <c r="A8" s="411"/>
      <c r="B8" s="405" t="s">
        <v>1</v>
      </c>
      <c r="C8" s="405"/>
      <c r="D8" s="405"/>
      <c r="E8" s="405"/>
      <c r="F8" s="405"/>
      <c r="G8" s="405"/>
      <c r="H8" s="405"/>
      <c r="I8" s="405"/>
      <c r="J8" s="405"/>
      <c r="K8" s="409"/>
      <c r="M8" s="583"/>
      <c r="N8" s="583"/>
      <c r="O8" s="583"/>
      <c r="P8" s="583"/>
      <c r="Q8" s="583"/>
      <c r="R8" s="583"/>
      <c r="S8" s="583"/>
    </row>
    <row r="9" spans="1:19" x14ac:dyDescent="0.2">
      <c r="A9" s="411"/>
      <c r="B9" s="596" t="s">
        <v>542</v>
      </c>
      <c r="C9" s="596"/>
      <c r="D9" s="596"/>
      <c r="E9" s="596"/>
      <c r="F9" s="596"/>
      <c r="G9" s="596"/>
      <c r="H9" s="596"/>
      <c r="I9" s="596"/>
      <c r="J9" s="596"/>
      <c r="K9" s="409"/>
      <c r="M9" s="583"/>
      <c r="N9" s="583"/>
      <c r="O9" s="583"/>
      <c r="P9" s="583"/>
      <c r="Q9" s="583"/>
      <c r="R9" s="583"/>
      <c r="S9" s="583"/>
    </row>
    <row r="10" spans="1:19" x14ac:dyDescent="0.2">
      <c r="A10" s="411"/>
      <c r="B10" s="596"/>
      <c r="C10" s="596"/>
      <c r="D10" s="596"/>
      <c r="E10" s="596"/>
      <c r="F10" s="596"/>
      <c r="G10" s="596"/>
      <c r="H10" s="596"/>
      <c r="I10" s="596"/>
      <c r="J10" s="596"/>
      <c r="K10" s="409"/>
      <c r="M10" s="583"/>
      <c r="N10" s="583"/>
      <c r="O10" s="583"/>
      <c r="P10" s="583"/>
      <c r="Q10" s="583"/>
      <c r="R10" s="583"/>
      <c r="S10" s="583"/>
    </row>
    <row r="11" spans="1:19" ht="17" thickBot="1" x14ac:dyDescent="0.25">
      <c r="A11" s="413"/>
      <c r="B11" s="414"/>
      <c r="C11" s="415"/>
      <c r="D11" s="415"/>
      <c r="E11" s="415"/>
      <c r="F11" s="414"/>
      <c r="G11" s="414"/>
      <c r="H11" s="414"/>
      <c r="I11" s="414"/>
      <c r="J11" s="414"/>
      <c r="K11" s="416"/>
      <c r="M11" s="583"/>
      <c r="N11" s="583"/>
      <c r="O11" s="583"/>
      <c r="P11" s="583"/>
      <c r="Q11" s="583"/>
      <c r="R11" s="583"/>
      <c r="S11" s="583"/>
    </row>
    <row r="12" spans="1:19" x14ac:dyDescent="0.2">
      <c r="M12" s="583"/>
      <c r="N12" s="583"/>
      <c r="O12" s="583"/>
      <c r="P12" s="583"/>
      <c r="Q12" s="583"/>
      <c r="R12" s="583"/>
      <c r="S12" s="583"/>
    </row>
    <row r="13" spans="1:19" x14ac:dyDescent="0.2">
      <c r="B13" s="417" t="s">
        <v>498</v>
      </c>
      <c r="C13" s="417"/>
      <c r="D13" s="417"/>
      <c r="E13" s="417"/>
      <c r="F13" s="417"/>
      <c r="G13" s="417"/>
      <c r="H13" s="417"/>
      <c r="I13" s="417"/>
      <c r="J13" s="417"/>
      <c r="M13" s="583"/>
      <c r="N13" s="583"/>
      <c r="O13" s="583"/>
      <c r="P13" s="583"/>
      <c r="Q13" s="583"/>
      <c r="R13" s="583"/>
      <c r="S13" s="583"/>
    </row>
    <row r="14" spans="1:19" x14ac:dyDescent="0.2">
      <c r="B14" s="597"/>
      <c r="C14" s="598"/>
      <c r="D14" s="598"/>
      <c r="E14" s="598"/>
      <c r="F14" s="598"/>
      <c r="G14" s="598"/>
      <c r="H14" s="598"/>
      <c r="I14" s="598"/>
      <c r="J14" s="599"/>
      <c r="M14" s="583"/>
      <c r="N14" s="583"/>
      <c r="O14" s="583"/>
      <c r="P14" s="583"/>
      <c r="Q14" s="583"/>
      <c r="R14" s="583"/>
      <c r="S14" s="583"/>
    </row>
    <row r="15" spans="1:19" x14ac:dyDescent="0.2">
      <c r="B15" s="600"/>
      <c r="C15" s="601"/>
      <c r="D15" s="601"/>
      <c r="E15" s="601"/>
      <c r="F15" s="601"/>
      <c r="G15" s="601"/>
      <c r="H15" s="601"/>
      <c r="I15" s="601"/>
      <c r="J15" s="602"/>
    </row>
    <row r="16" spans="1:19" x14ac:dyDescent="0.2">
      <c r="B16" s="600"/>
      <c r="C16" s="601"/>
      <c r="D16" s="601"/>
      <c r="E16" s="601"/>
      <c r="F16" s="601"/>
      <c r="G16" s="601"/>
      <c r="H16" s="601"/>
      <c r="I16" s="601"/>
      <c r="J16" s="602"/>
      <c r="M16" s="4" t="s">
        <v>4</v>
      </c>
    </row>
    <row r="17" spans="2:21" x14ac:dyDescent="0.2">
      <c r="B17" s="600"/>
      <c r="C17" s="601"/>
      <c r="D17" s="601"/>
      <c r="E17" s="601"/>
      <c r="F17" s="601"/>
      <c r="G17" s="601"/>
      <c r="H17" s="601"/>
      <c r="I17" s="601"/>
      <c r="J17" s="602"/>
      <c r="M17" s="410" t="s">
        <v>551</v>
      </c>
    </row>
    <row r="18" spans="2:21" x14ac:dyDescent="0.2">
      <c r="B18" s="600"/>
      <c r="C18" s="601"/>
      <c r="D18" s="601"/>
      <c r="E18" s="601"/>
      <c r="F18" s="601"/>
      <c r="G18" s="601"/>
      <c r="H18" s="601"/>
      <c r="I18" s="601"/>
      <c r="J18" s="602"/>
    </row>
    <row r="19" spans="2:21" x14ac:dyDescent="0.2">
      <c r="B19" s="600"/>
      <c r="C19" s="601"/>
      <c r="D19" s="601"/>
      <c r="E19" s="601"/>
      <c r="F19" s="601"/>
      <c r="G19" s="601"/>
      <c r="H19" s="601"/>
      <c r="I19" s="601"/>
      <c r="J19" s="602"/>
      <c r="M19" s="583" t="s">
        <v>555</v>
      </c>
      <c r="N19" s="583"/>
      <c r="O19" s="583"/>
      <c r="P19" s="583"/>
      <c r="Q19" s="583"/>
      <c r="R19" s="583"/>
      <c r="S19" s="583"/>
    </row>
    <row r="20" spans="2:21" x14ac:dyDescent="0.2">
      <c r="B20" s="600"/>
      <c r="C20" s="601"/>
      <c r="D20" s="601"/>
      <c r="E20" s="601"/>
      <c r="F20" s="601"/>
      <c r="G20" s="601"/>
      <c r="H20" s="601"/>
      <c r="I20" s="601"/>
      <c r="J20" s="602"/>
      <c r="M20" s="583"/>
      <c r="N20" s="583"/>
      <c r="O20" s="583"/>
      <c r="P20" s="583"/>
      <c r="Q20" s="583"/>
      <c r="R20" s="583"/>
      <c r="S20" s="583"/>
    </row>
    <row r="21" spans="2:21" x14ac:dyDescent="0.2">
      <c r="B21" s="600"/>
      <c r="C21" s="601"/>
      <c r="D21" s="601"/>
      <c r="E21" s="601"/>
      <c r="F21" s="601"/>
      <c r="G21" s="601"/>
      <c r="H21" s="601"/>
      <c r="I21" s="601"/>
      <c r="J21" s="602"/>
      <c r="M21" s="583"/>
      <c r="N21" s="583"/>
      <c r="O21" s="583"/>
      <c r="P21" s="583"/>
      <c r="Q21" s="583"/>
      <c r="R21" s="583"/>
      <c r="S21" s="583"/>
    </row>
    <row r="22" spans="2:21" x14ac:dyDescent="0.2">
      <c r="B22" s="603"/>
      <c r="C22" s="604"/>
      <c r="D22" s="604"/>
      <c r="E22" s="604"/>
      <c r="F22" s="604"/>
      <c r="G22" s="604"/>
      <c r="H22" s="604"/>
      <c r="I22" s="604"/>
      <c r="J22" s="605"/>
      <c r="M22" s="583"/>
      <c r="N22" s="583"/>
      <c r="O22" s="583"/>
      <c r="P22" s="583"/>
      <c r="Q22" s="583"/>
      <c r="R22" s="583"/>
      <c r="S22" s="583"/>
    </row>
    <row r="25" spans="2:21" ht="19" x14ac:dyDescent="0.25">
      <c r="M25" s="3" t="s">
        <v>85</v>
      </c>
    </row>
    <row r="26" spans="2:21" ht="16" customHeight="1" x14ac:dyDescent="0.2">
      <c r="M26" s="583" t="s">
        <v>556</v>
      </c>
      <c r="N26" s="583"/>
      <c r="O26" s="583"/>
      <c r="P26" s="583"/>
      <c r="Q26" s="583"/>
      <c r="R26" s="583"/>
      <c r="S26" s="583"/>
      <c r="T26" s="406"/>
      <c r="U26"/>
    </row>
    <row r="27" spans="2:21" x14ac:dyDescent="0.2">
      <c r="M27" s="583"/>
      <c r="N27" s="583"/>
      <c r="O27" s="583"/>
      <c r="P27" s="583"/>
      <c r="Q27" s="583"/>
      <c r="R27" s="583"/>
      <c r="S27" s="583"/>
      <c r="U27"/>
    </row>
    <row r="28" spans="2:21" x14ac:dyDescent="0.2">
      <c r="M28" s="583"/>
      <c r="N28" s="583"/>
      <c r="O28" s="583"/>
      <c r="P28" s="583"/>
      <c r="Q28" s="583"/>
      <c r="R28" s="583"/>
      <c r="S28" s="583"/>
    </row>
    <row r="29" spans="2:21" ht="19" x14ac:dyDescent="0.25">
      <c r="M29" s="3"/>
      <c r="N29" s="417"/>
      <c r="O29" s="417"/>
      <c r="P29" s="417"/>
      <c r="Q29" s="417"/>
      <c r="R29" s="417"/>
      <c r="S29" s="417"/>
    </row>
    <row r="48" spans="13:15" x14ac:dyDescent="0.2">
      <c r="M48" s="5"/>
      <c r="N48" s="5"/>
      <c r="O48" s="5"/>
    </row>
    <row r="49" spans="13:15" x14ac:dyDescent="0.2">
      <c r="M49" s="5"/>
      <c r="N49" s="5"/>
      <c r="O49" s="5"/>
    </row>
    <row r="50" spans="13:15" x14ac:dyDescent="0.2">
      <c r="M50" s="5"/>
      <c r="N50" s="5"/>
      <c r="O50" s="5"/>
    </row>
    <row r="51" spans="13:15" x14ac:dyDescent="0.2">
      <c r="M51" s="5"/>
      <c r="N51" s="5"/>
      <c r="O51" s="5"/>
    </row>
    <row r="52" spans="13:15" x14ac:dyDescent="0.2">
      <c r="M52" s="5"/>
      <c r="N52" s="5"/>
      <c r="O52" s="5"/>
    </row>
    <row r="53" spans="13:15" x14ac:dyDescent="0.2">
      <c r="M53" s="5"/>
      <c r="N53" s="5"/>
      <c r="O53" s="5"/>
    </row>
    <row r="54" spans="13:15" x14ac:dyDescent="0.2">
      <c r="N54" s="412"/>
    </row>
    <row r="55" spans="13:15" x14ac:dyDescent="0.2">
      <c r="M55" s="5"/>
      <c r="N55" s="5"/>
      <c r="O55" s="5"/>
    </row>
    <row r="56" spans="13:15" x14ac:dyDescent="0.2">
      <c r="M56" s="5"/>
      <c r="N56" s="5"/>
      <c r="O56" s="5"/>
    </row>
    <row r="57" spans="13:15" x14ac:dyDescent="0.2">
      <c r="M57" s="5"/>
      <c r="N57" s="5"/>
      <c r="O57" s="5"/>
    </row>
    <row r="58" spans="13:15" x14ac:dyDescent="0.2">
      <c r="M58" s="5"/>
      <c r="N58" s="5"/>
      <c r="O58" s="5"/>
    </row>
    <row r="59" spans="13:15" x14ac:dyDescent="0.2">
      <c r="M59" s="5"/>
      <c r="N59" s="5"/>
      <c r="O59" s="5"/>
    </row>
    <row r="60" spans="13:15" x14ac:dyDescent="0.2">
      <c r="M60" s="5"/>
      <c r="N60" s="5"/>
      <c r="O60" s="5"/>
    </row>
    <row r="61" spans="13:15" x14ac:dyDescent="0.2">
      <c r="M61" s="5"/>
      <c r="N61" s="5"/>
      <c r="O61" s="5"/>
    </row>
    <row r="62" spans="13:15" x14ac:dyDescent="0.2">
      <c r="M62" s="5"/>
      <c r="N62" s="5"/>
      <c r="O62" s="5"/>
    </row>
    <row r="63" spans="13:15" x14ac:dyDescent="0.2">
      <c r="M63" s="5"/>
      <c r="N63" s="5"/>
      <c r="O63" s="5"/>
    </row>
    <row r="64" spans="13:15" x14ac:dyDescent="0.2">
      <c r="N64" s="412"/>
    </row>
    <row r="65" spans="1:20" x14ac:dyDescent="0.2">
      <c r="M65" s="5"/>
      <c r="N65" s="5"/>
      <c r="O65" s="5"/>
    </row>
    <row r="66" spans="1:20" x14ac:dyDescent="0.2">
      <c r="M66" s="5"/>
      <c r="N66" s="5"/>
      <c r="O66" s="5"/>
    </row>
    <row r="67" spans="1:20" x14ac:dyDescent="0.2">
      <c r="M67" s="5"/>
      <c r="N67" s="5"/>
      <c r="O67" s="5"/>
    </row>
    <row r="68" spans="1:20" x14ac:dyDescent="0.2">
      <c r="M68" s="5"/>
      <c r="N68" s="5"/>
      <c r="O68" s="5"/>
    </row>
    <row r="69" spans="1:20" x14ac:dyDescent="0.2">
      <c r="M69" s="5"/>
      <c r="N69" s="5"/>
      <c r="O69" s="5"/>
    </row>
    <row r="70" spans="1:20" x14ac:dyDescent="0.2">
      <c r="M70" s="5"/>
      <c r="N70" s="5"/>
      <c r="O70" s="5"/>
    </row>
    <row r="71" spans="1:20" x14ac:dyDescent="0.2">
      <c r="M71" s="5"/>
      <c r="N71" s="5"/>
      <c r="O71" s="5"/>
    </row>
    <row r="72" spans="1:20" x14ac:dyDescent="0.2">
      <c r="M72" s="5"/>
      <c r="N72" s="5"/>
      <c r="O72" s="5"/>
    </row>
    <row r="73" spans="1:20" x14ac:dyDescent="0.2">
      <c r="M73" s="5"/>
      <c r="N73" s="5"/>
      <c r="O73" s="5"/>
    </row>
    <row r="74" spans="1:20" x14ac:dyDescent="0.2">
      <c r="N74" s="412"/>
    </row>
    <row r="75" spans="1:20" x14ac:dyDescent="0.2">
      <c r="M75" s="5"/>
      <c r="N75" s="5"/>
      <c r="O75" s="5"/>
      <c r="P75" s="5"/>
      <c r="Q75" s="5"/>
      <c r="R75" s="5"/>
      <c r="S75" s="5"/>
      <c r="T75" s="5"/>
    </row>
    <row r="76" spans="1:20" x14ac:dyDescent="0.2">
      <c r="M76" s="5"/>
      <c r="N76" s="5"/>
      <c r="O76" s="5"/>
      <c r="P76" s="5"/>
      <c r="Q76" s="5"/>
      <c r="R76" s="5"/>
      <c r="S76" s="5"/>
      <c r="T76" s="5"/>
    </row>
    <row r="77" spans="1:20" x14ac:dyDescent="0.2">
      <c r="M77" s="5"/>
      <c r="N77" s="5"/>
      <c r="O77" s="5"/>
      <c r="P77" s="5"/>
      <c r="Q77" s="5"/>
      <c r="R77" s="5"/>
      <c r="S77" s="5"/>
      <c r="T77" s="5"/>
    </row>
    <row r="78" spans="1:20" x14ac:dyDescent="0.2">
      <c r="M78" s="5"/>
      <c r="N78" s="5"/>
      <c r="O78" s="5"/>
      <c r="P78" s="5"/>
      <c r="Q78" s="5"/>
      <c r="R78" s="5"/>
      <c r="S78" s="5"/>
      <c r="T78" s="5"/>
    </row>
    <row r="79" spans="1:20" x14ac:dyDescent="0.2">
      <c r="M79" s="5"/>
      <c r="N79" s="5"/>
      <c r="O79" s="5"/>
      <c r="P79" s="5"/>
      <c r="Q79" s="5"/>
      <c r="R79" s="5"/>
      <c r="S79" s="5"/>
      <c r="T79" s="5"/>
    </row>
    <row r="80" spans="1:20" x14ac:dyDescent="0.2">
      <c r="A80" s="5"/>
      <c r="B80" s="5"/>
      <c r="C80" s="5"/>
      <c r="D80" s="5"/>
      <c r="E80" s="5"/>
      <c r="F80" s="5"/>
      <c r="G80" s="5"/>
      <c r="H80" s="5"/>
      <c r="I80" s="5"/>
      <c r="J80" s="5"/>
      <c r="K80" s="5"/>
      <c r="M80" s="5"/>
      <c r="N80" s="5"/>
      <c r="O80" s="5"/>
      <c r="P80" s="5"/>
      <c r="Q80" s="5"/>
      <c r="R80" s="5"/>
      <c r="S80" s="5"/>
      <c r="T80" s="5"/>
    </row>
    <row r="81" spans="1:66" x14ac:dyDescent="0.2">
      <c r="A81" s="5"/>
      <c r="B81" s="5"/>
      <c r="C81" s="5"/>
      <c r="D81" s="5"/>
      <c r="E81" s="5"/>
      <c r="F81" s="5"/>
      <c r="G81" s="5"/>
      <c r="H81" s="5"/>
      <c r="I81" s="5"/>
      <c r="J81" s="5"/>
      <c r="K81" s="5"/>
      <c r="M81" s="5"/>
      <c r="N81" s="5"/>
      <c r="O81" s="5"/>
      <c r="P81" s="5"/>
      <c r="Q81" s="5"/>
      <c r="R81" s="5"/>
      <c r="S81" s="5"/>
      <c r="T81" s="5"/>
    </row>
    <row r="82" spans="1:66" x14ac:dyDescent="0.2">
      <c r="A82" s="5"/>
      <c r="B82" s="5"/>
      <c r="C82" s="5"/>
      <c r="D82" s="5"/>
      <c r="E82" s="5"/>
      <c r="F82" s="5"/>
      <c r="G82" s="5"/>
      <c r="H82" s="5"/>
      <c r="I82" s="5"/>
      <c r="J82" s="5"/>
      <c r="K82" s="5"/>
      <c r="M82" s="5"/>
      <c r="N82" s="5"/>
      <c r="O82" s="5"/>
      <c r="P82" s="5"/>
      <c r="Q82" s="5"/>
      <c r="R82" s="5"/>
      <c r="S82" s="5"/>
      <c r="T82" s="5"/>
    </row>
    <row r="83" spans="1:66" x14ac:dyDescent="0.2">
      <c r="A83" s="5"/>
      <c r="B83" s="5"/>
      <c r="C83" s="5"/>
      <c r="D83" s="5"/>
      <c r="E83" s="5"/>
      <c r="F83" s="5"/>
      <c r="G83" s="5"/>
      <c r="H83" s="5"/>
      <c r="I83" s="5"/>
      <c r="J83" s="5"/>
      <c r="K83" s="5"/>
      <c r="M83" s="5"/>
      <c r="N83" s="5"/>
      <c r="O83" s="5"/>
      <c r="P83" s="5"/>
      <c r="Q83" s="5"/>
      <c r="R83" s="5"/>
      <c r="S83" s="5"/>
      <c r="T83" s="5"/>
    </row>
    <row r="84" spans="1:66" x14ac:dyDescent="0.2">
      <c r="A84" s="5"/>
      <c r="B84" s="5"/>
      <c r="C84" s="5"/>
      <c r="D84" s="5"/>
      <c r="E84" s="5"/>
      <c r="F84" s="5"/>
      <c r="G84" s="5"/>
      <c r="H84" s="5"/>
      <c r="I84" s="5"/>
      <c r="J84" s="5"/>
      <c r="K84" s="5"/>
      <c r="M84" s="5"/>
      <c r="N84" s="5"/>
      <c r="O84" s="5"/>
      <c r="P84" s="5"/>
      <c r="Q84" s="5"/>
      <c r="R84" s="5"/>
      <c r="S84" s="5"/>
      <c r="T84" s="5"/>
    </row>
    <row r="85" spans="1:66" x14ac:dyDescent="0.2">
      <c r="A85" s="5"/>
      <c r="B85" s="5"/>
      <c r="C85" s="5"/>
      <c r="D85" s="5"/>
      <c r="E85" s="5"/>
      <c r="F85" s="5"/>
      <c r="G85" s="5"/>
      <c r="H85" s="5"/>
      <c r="I85" s="5"/>
      <c r="J85" s="5"/>
      <c r="K85" s="5"/>
      <c r="M85" s="5"/>
      <c r="N85" s="5"/>
      <c r="O85" s="5"/>
      <c r="P85" s="5"/>
      <c r="Q85" s="5"/>
      <c r="R85" s="5"/>
      <c r="S85" s="5"/>
      <c r="T85" s="5"/>
    </row>
    <row r="86" spans="1:66" x14ac:dyDescent="0.2">
      <c r="A86" s="5"/>
      <c r="B86" s="5"/>
      <c r="C86" s="5"/>
      <c r="D86" s="5"/>
      <c r="E86" s="5"/>
      <c r="F86" s="5"/>
      <c r="G86" s="5"/>
      <c r="H86" s="5"/>
      <c r="I86" s="5"/>
      <c r="J86" s="5"/>
      <c r="K86" s="5"/>
      <c r="M86" s="5"/>
      <c r="N86" s="5"/>
      <c r="O86" s="5"/>
      <c r="P86" s="5"/>
      <c r="Q86" s="5"/>
      <c r="R86" s="5"/>
      <c r="S86" s="5"/>
      <c r="T86" s="5"/>
    </row>
    <row r="87" spans="1:66" x14ac:dyDescent="0.2">
      <c r="A87" s="5"/>
      <c r="B87" s="5"/>
      <c r="C87" s="5"/>
      <c r="D87" s="5"/>
      <c r="E87" s="5"/>
      <c r="F87" s="5"/>
      <c r="G87" s="5"/>
      <c r="H87" s="5"/>
      <c r="I87" s="5"/>
      <c r="J87" s="5"/>
      <c r="K87" s="5"/>
      <c r="M87" s="5"/>
      <c r="N87" s="5"/>
      <c r="O87" s="5"/>
      <c r="P87" s="5"/>
      <c r="Q87" s="5"/>
      <c r="R87" s="5"/>
      <c r="S87" s="5"/>
      <c r="T87" s="5"/>
    </row>
    <row r="88" spans="1:66" x14ac:dyDescent="0.2">
      <c r="A88" s="5"/>
      <c r="B88" s="5"/>
      <c r="C88" s="5"/>
      <c r="D88" s="5"/>
      <c r="E88" s="5"/>
      <c r="F88" s="5"/>
      <c r="G88" s="5"/>
      <c r="H88" s="5"/>
      <c r="I88" s="5"/>
      <c r="J88" s="5"/>
      <c r="K88" s="5"/>
      <c r="M88" s="5"/>
      <c r="N88" s="5"/>
      <c r="O88" s="5"/>
      <c r="P88" s="5"/>
      <c r="Q88" s="5"/>
      <c r="R88" s="5"/>
      <c r="S88" s="5"/>
      <c r="T88" s="5"/>
    </row>
    <row r="89" spans="1:66" x14ac:dyDescent="0.2">
      <c r="A89" s="5"/>
      <c r="B89" s="5"/>
      <c r="C89" s="5"/>
      <c r="D89" s="5"/>
      <c r="E89" s="5"/>
      <c r="F89" s="5"/>
      <c r="G89" s="5"/>
      <c r="H89" s="5"/>
      <c r="I89" s="5"/>
      <c r="J89" s="5"/>
      <c r="K89" s="5"/>
      <c r="M89" s="5"/>
      <c r="N89" s="5"/>
      <c r="O89" s="5"/>
      <c r="P89" s="5"/>
      <c r="Q89" s="5"/>
      <c r="R89" s="5"/>
      <c r="S89" s="5"/>
      <c r="T89" s="5"/>
    </row>
    <row r="90" spans="1:66" x14ac:dyDescent="0.2">
      <c r="A90" s="5"/>
      <c r="B90" s="5"/>
      <c r="C90" s="5"/>
      <c r="D90" s="5"/>
      <c r="E90" s="5"/>
      <c r="F90" s="5"/>
      <c r="G90" s="5"/>
      <c r="H90" s="5"/>
      <c r="I90" s="5"/>
      <c r="J90" s="5"/>
      <c r="K90" s="5"/>
      <c r="M90" s="5"/>
      <c r="N90" s="5"/>
      <c r="O90" s="5"/>
      <c r="P90" s="5"/>
      <c r="Q90" s="5"/>
      <c r="R90" s="5"/>
      <c r="S90" s="5"/>
      <c r="T90" s="5"/>
    </row>
    <row r="91" spans="1:66" x14ac:dyDescent="0.2">
      <c r="A91" s="5"/>
      <c r="B91" s="5"/>
      <c r="C91" s="5"/>
      <c r="D91" s="5"/>
      <c r="E91" s="5"/>
      <c r="F91" s="5"/>
      <c r="G91" s="5"/>
      <c r="H91" s="5"/>
      <c r="I91" s="5"/>
      <c r="J91" s="5"/>
      <c r="K91" s="5"/>
      <c r="M91" s="5"/>
      <c r="N91" s="5"/>
      <c r="O91" s="5"/>
      <c r="P91" s="5"/>
      <c r="Q91" s="5"/>
      <c r="R91" s="5"/>
      <c r="S91" s="5"/>
      <c r="T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row>
    <row r="92" spans="1:66" x14ac:dyDescent="0.2">
      <c r="A92" s="5"/>
      <c r="B92" s="5"/>
      <c r="C92" s="5"/>
      <c r="D92" s="5"/>
      <c r="E92" s="5"/>
      <c r="F92" s="5"/>
      <c r="G92" s="5"/>
      <c r="H92" s="5"/>
      <c r="I92" s="5"/>
      <c r="J92" s="5"/>
      <c r="K92" s="5"/>
      <c r="M92" s="5"/>
      <c r="N92" s="5"/>
      <c r="O92" s="5"/>
      <c r="P92" s="5"/>
      <c r="Q92" s="5"/>
      <c r="R92" s="5"/>
      <c r="S92" s="5"/>
      <c r="T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row>
    <row r="93" spans="1:66" x14ac:dyDescent="0.2">
      <c r="A93" s="5"/>
      <c r="B93" s="5"/>
      <c r="C93" s="5"/>
      <c r="D93" s="5"/>
      <c r="E93" s="5"/>
      <c r="F93" s="5"/>
      <c r="G93" s="5"/>
      <c r="H93" s="5"/>
      <c r="I93" s="5"/>
      <c r="J93" s="5"/>
      <c r="K93" s="5"/>
      <c r="M93" s="5"/>
      <c r="N93" s="5"/>
      <c r="O93" s="5"/>
      <c r="P93" s="5"/>
      <c r="Q93" s="5"/>
      <c r="R93" s="5"/>
      <c r="S93" s="5"/>
      <c r="T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row>
    <row r="94" spans="1:66" x14ac:dyDescent="0.2">
      <c r="A94" s="5"/>
      <c r="B94" s="5"/>
      <c r="C94" s="5"/>
      <c r="D94" s="5"/>
      <c r="E94" s="5"/>
      <c r="F94" s="5"/>
      <c r="G94" s="5"/>
      <c r="H94" s="5"/>
      <c r="I94" s="5"/>
      <c r="J94" s="5"/>
      <c r="K94" s="5"/>
      <c r="M94" s="5"/>
      <c r="N94" s="5"/>
      <c r="O94" s="5"/>
      <c r="P94" s="5"/>
      <c r="Q94" s="5"/>
      <c r="R94" s="5"/>
      <c r="S94" s="5"/>
      <c r="T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row>
    <row r="95" spans="1:66" x14ac:dyDescent="0.2">
      <c r="A95" s="5"/>
      <c r="B95" s="5"/>
      <c r="C95" s="5"/>
      <c r="D95" s="5"/>
      <c r="E95" s="5"/>
      <c r="F95" s="5"/>
      <c r="G95" s="5"/>
      <c r="H95" s="5"/>
      <c r="I95" s="5"/>
      <c r="J95" s="5"/>
      <c r="K95" s="5"/>
      <c r="L95" s="5"/>
      <c r="M95" s="5"/>
      <c r="N95" s="5"/>
      <c r="O95" s="5"/>
      <c r="P95" s="5"/>
      <c r="Q95" s="5"/>
      <c r="R95" s="5"/>
      <c r="S95" s="5"/>
      <c r="T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row>
    <row r="96" spans="1:66" x14ac:dyDescent="0.2">
      <c r="A96" s="5"/>
      <c r="B96" s="5"/>
      <c r="C96" s="5"/>
      <c r="D96" s="5"/>
      <c r="E96" s="5"/>
      <c r="F96" s="5"/>
      <c r="G96" s="5"/>
      <c r="H96" s="5"/>
      <c r="I96" s="5"/>
      <c r="J96" s="5"/>
      <c r="K96" s="5"/>
      <c r="L96" s="5"/>
      <c r="M96" s="5"/>
      <c r="N96" s="5"/>
      <c r="O96" s="5"/>
      <c r="P96" s="5"/>
      <c r="Q96" s="5"/>
      <c r="R96" s="5"/>
      <c r="S96" s="5"/>
      <c r="T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row>
    <row r="97" spans="1:66" x14ac:dyDescent="0.2">
      <c r="A97" s="5"/>
      <c r="B97" s="5"/>
      <c r="C97" s="5"/>
      <c r="D97" s="5"/>
      <c r="E97" s="5"/>
      <c r="F97" s="5"/>
      <c r="G97" s="5"/>
      <c r="H97" s="5"/>
      <c r="I97" s="5"/>
      <c r="J97" s="5"/>
      <c r="K97" s="5"/>
      <c r="L97" s="5"/>
      <c r="M97" s="5"/>
      <c r="N97" s="5"/>
      <c r="O97" s="5"/>
      <c r="P97" s="5"/>
      <c r="Q97" s="5"/>
      <c r="R97" s="5"/>
      <c r="S97" s="5"/>
      <c r="T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row>
    <row r="98" spans="1:66" x14ac:dyDescent="0.2">
      <c r="A98" s="5"/>
      <c r="B98" s="5"/>
      <c r="C98" s="5"/>
      <c r="D98" s="5"/>
      <c r="E98" s="5"/>
      <c r="F98" s="5"/>
      <c r="G98" s="5"/>
      <c r="H98" s="5"/>
      <c r="I98" s="5"/>
      <c r="J98" s="5"/>
      <c r="K98" s="5"/>
      <c r="L98" s="5"/>
      <c r="M98" s="5"/>
      <c r="N98" s="5"/>
      <c r="O98" s="5"/>
      <c r="P98" s="5"/>
      <c r="Q98" s="5"/>
      <c r="R98" s="5"/>
      <c r="S98" s="5"/>
      <c r="T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row>
    <row r="99" spans="1:66"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row>
    <row r="100" spans="1:6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row>
    <row r="101" spans="1:6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row>
    <row r="102" spans="1:6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row>
    <row r="103" spans="1:6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row>
    <row r="104" spans="1:6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row>
    <row r="105" spans="1:6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row>
    <row r="106" spans="1:6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row>
    <row r="107" spans="1:6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row>
    <row r="108" spans="1:6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row>
    <row r="109" spans="1:6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row>
    <row r="110" spans="1:6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row>
    <row r="111" spans="1:6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row>
    <row r="112" spans="1:6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row>
    <row r="113" spans="1:6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row>
    <row r="114" spans="1:6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row>
    <row r="115" spans="1:6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row>
    <row r="116" spans="1:6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row>
    <row r="117" spans="1:6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row>
    <row r="118" spans="1:6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row>
    <row r="119" spans="1:6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row>
    <row r="120" spans="1:6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row>
    <row r="121" spans="1:6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row>
    <row r="122" spans="1:6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row>
    <row r="123" spans="1:6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row>
    <row r="124" spans="1:6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row>
    <row r="125" spans="1:6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row>
    <row r="126" spans="1:6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row>
    <row r="127" spans="1:6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row>
    <row r="128" spans="1:6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row>
    <row r="129" spans="1:6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row>
    <row r="130" spans="1:6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row>
    <row r="131" spans="1:6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row>
    <row r="132" spans="1:6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row>
    <row r="133" spans="1:6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row>
    <row r="134" spans="1:6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row>
    <row r="135" spans="1:6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row>
    <row r="136" spans="1:6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row>
    <row r="137" spans="1:6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row>
    <row r="138" spans="1:6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row>
    <row r="139" spans="1:6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row>
    <row r="140" spans="1:6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row>
    <row r="141" spans="1:6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row>
    <row r="142" spans="1:6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row>
    <row r="143" spans="1:6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row>
    <row r="144" spans="1:6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row>
    <row r="145" spans="1:6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row>
    <row r="146" spans="1:6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row>
    <row r="147" spans="1:6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row>
    <row r="148" spans="1:6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row>
    <row r="149" spans="1:6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row>
    <row r="150" spans="1:6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row>
    <row r="151" spans="1:6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row>
    <row r="152" spans="1:6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row>
    <row r="153" spans="1:6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row>
    <row r="154" spans="1:6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row>
    <row r="155" spans="1:6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row>
    <row r="156" spans="1:6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row>
    <row r="157" spans="1:6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row>
    <row r="158" spans="1:6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row>
    <row r="159" spans="1:6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row>
    <row r="160" spans="1:6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row>
    <row r="161" spans="1:6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row>
    <row r="162" spans="1:6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row>
    <row r="163" spans="1:6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row>
    <row r="164" spans="1:6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row>
    <row r="165" spans="1:6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row>
    <row r="166" spans="1:6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row>
    <row r="167" spans="1:6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row>
    <row r="168" spans="1:6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row>
    <row r="169" spans="1:6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row>
    <row r="170" spans="1:6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row>
    <row r="171" spans="1:6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row>
    <row r="172" spans="1:6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row>
    <row r="173" spans="1:6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row>
    <row r="174" spans="1:6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row>
    <row r="175" spans="1:6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row>
    <row r="176" spans="1:6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row>
    <row r="177" spans="1:66" x14ac:dyDescent="0.2">
      <c r="A177" s="5"/>
      <c r="B177" s="5"/>
      <c r="C177" s="5"/>
      <c r="D177" s="5"/>
      <c r="E177" s="5"/>
      <c r="F177" s="5"/>
      <c r="G177" s="5"/>
      <c r="H177" s="5"/>
      <c r="I177" s="5"/>
      <c r="J177" s="5"/>
      <c r="K177" s="5"/>
      <c r="L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row>
    <row r="178" spans="1:66" x14ac:dyDescent="0.2">
      <c r="A178" s="5"/>
      <c r="B178" s="5"/>
      <c r="C178" s="5"/>
      <c r="D178" s="5"/>
      <c r="E178" s="5"/>
      <c r="F178" s="5"/>
      <c r="G178" s="5"/>
      <c r="H178" s="5"/>
      <c r="I178" s="5"/>
      <c r="J178" s="5"/>
      <c r="K178" s="5"/>
      <c r="L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row>
    <row r="179" spans="1:66" x14ac:dyDescent="0.2">
      <c r="A179" s="5"/>
      <c r="B179" s="5"/>
      <c r="C179" s="5"/>
      <c r="D179" s="5"/>
      <c r="E179" s="5"/>
      <c r="F179" s="5"/>
      <c r="G179" s="5"/>
      <c r="H179" s="5"/>
      <c r="I179" s="5"/>
      <c r="J179" s="5"/>
      <c r="K179" s="5"/>
      <c r="L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row>
    <row r="180" spans="1:66" x14ac:dyDescent="0.2">
      <c r="A180" s="5"/>
      <c r="B180" s="5"/>
      <c r="C180" s="5"/>
      <c r="D180" s="5"/>
      <c r="E180" s="5"/>
      <c r="F180" s="5"/>
      <c r="G180" s="5"/>
      <c r="H180" s="5"/>
      <c r="I180" s="5"/>
      <c r="J180" s="5"/>
      <c r="K180" s="5"/>
      <c r="L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row>
    <row r="181" spans="1:66" x14ac:dyDescent="0.2">
      <c r="A181" s="5"/>
      <c r="B181" s="5"/>
      <c r="C181" s="5"/>
      <c r="D181" s="5"/>
      <c r="E181" s="5"/>
      <c r="F181" s="5"/>
      <c r="G181" s="5"/>
      <c r="H181" s="5"/>
      <c r="I181" s="5"/>
      <c r="J181" s="5"/>
      <c r="K181" s="5"/>
      <c r="L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row>
    <row r="182" spans="1:66" x14ac:dyDescent="0.2">
      <c r="L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row>
    <row r="183" spans="1:66" x14ac:dyDescent="0.2">
      <c r="L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row>
    <row r="184" spans="1:66" x14ac:dyDescent="0.2">
      <c r="L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row>
    <row r="185" spans="1:66" x14ac:dyDescent="0.2">
      <c r="L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row>
    <row r="186" spans="1:66" x14ac:dyDescent="0.2">
      <c r="L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row>
    <row r="187" spans="1:66" x14ac:dyDescent="0.2">
      <c r="L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row>
    <row r="188" spans="1:66" x14ac:dyDescent="0.2">
      <c r="L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row>
    <row r="189" spans="1:66" x14ac:dyDescent="0.2">
      <c r="L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row>
    <row r="190" spans="1:66" x14ac:dyDescent="0.2">
      <c r="L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row>
    <row r="191" spans="1:66" x14ac:dyDescent="0.2">
      <c r="L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row>
    <row r="192" spans="1:66" x14ac:dyDescent="0.2">
      <c r="L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row>
    <row r="193" spans="12:23" x14ac:dyDescent="0.2">
      <c r="L193" s="5"/>
      <c r="U193" s="5"/>
      <c r="V193" s="5"/>
      <c r="W193" s="5"/>
    </row>
    <row r="194" spans="12:23" x14ac:dyDescent="0.2">
      <c r="L194" s="5"/>
      <c r="U194" s="5"/>
      <c r="V194" s="5"/>
    </row>
    <row r="195" spans="12:23" x14ac:dyDescent="0.2">
      <c r="L195" s="5"/>
      <c r="U195" s="5"/>
      <c r="V195" s="5"/>
    </row>
    <row r="196" spans="12:23" x14ac:dyDescent="0.2">
      <c r="L196" s="5"/>
      <c r="U196" s="5"/>
      <c r="V196" s="5"/>
    </row>
    <row r="197" spans="12:23" x14ac:dyDescent="0.2">
      <c r="U197" s="5"/>
    </row>
    <row r="198" spans="12:23" x14ac:dyDescent="0.2">
      <c r="U198" s="5"/>
    </row>
    <row r="199" spans="12:23" x14ac:dyDescent="0.2">
      <c r="U199" s="5"/>
    </row>
    <row r="200" spans="12:23" x14ac:dyDescent="0.2">
      <c r="U200" s="5"/>
    </row>
  </sheetData>
  <mergeCells count="6">
    <mergeCell ref="M26:S28"/>
    <mergeCell ref="B5:J6"/>
    <mergeCell ref="B9:J10"/>
    <mergeCell ref="M6:S14"/>
    <mergeCell ref="M19:S22"/>
    <mergeCell ref="B14:J22"/>
  </mergeCell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4862-7067-E84B-8BC9-C181595B3A5F}">
  <dimension ref="A1:S57"/>
  <sheetViews>
    <sheetView zoomScaleNormal="100" workbookViewId="0">
      <selection activeCell="B1" sqref="B1"/>
    </sheetView>
  </sheetViews>
  <sheetFormatPr baseColWidth="10" defaultColWidth="11" defaultRowHeight="16" outlineLevelCol="1" x14ac:dyDescent="0.2"/>
  <cols>
    <col min="1" max="1" width="4" style="57" customWidth="1"/>
    <col min="2" max="2" width="11.5" customWidth="1"/>
    <col min="12" max="12" width="10.83203125" hidden="1" customWidth="1" outlineLevel="1"/>
    <col min="13" max="13" width="12" hidden="1" customWidth="1" outlineLevel="1"/>
    <col min="14" max="14" width="12.5" hidden="1" customWidth="1" outlineLevel="1"/>
    <col min="15" max="18" width="10.83203125" hidden="1" customWidth="1" outlineLevel="1"/>
    <col min="19" max="19" width="11" collapsed="1"/>
  </cols>
  <sheetData>
    <row r="1" spans="1:18" x14ac:dyDescent="0.2">
      <c r="A1" s="109"/>
      <c r="B1" s="81" t="s">
        <v>182</v>
      </c>
      <c r="C1" s="80" t="s">
        <v>181</v>
      </c>
      <c r="D1" s="80" t="s">
        <v>180</v>
      </c>
      <c r="E1" s="80" t="s">
        <v>179</v>
      </c>
      <c r="F1" s="81" t="s">
        <v>217</v>
      </c>
      <c r="G1" s="79"/>
      <c r="H1" s="79"/>
      <c r="I1" s="79"/>
      <c r="J1" s="78"/>
      <c r="K1" s="76" t="s">
        <v>87</v>
      </c>
      <c r="L1" s="76"/>
    </row>
    <row r="2" spans="1:18" x14ac:dyDescent="0.2">
      <c r="A2" s="94"/>
      <c r="B2" s="108" t="s">
        <v>178</v>
      </c>
      <c r="C2" s="107">
        <v>2.25</v>
      </c>
      <c r="D2" s="66"/>
      <c r="E2" s="66"/>
      <c r="F2" s="66"/>
      <c r="G2" s="66"/>
      <c r="H2" s="66"/>
      <c r="I2" s="66"/>
      <c r="J2" s="65"/>
    </row>
    <row r="3" spans="1:18" x14ac:dyDescent="0.2">
      <c r="A3" s="94"/>
      <c r="B3" s="66"/>
      <c r="C3" s="66"/>
      <c r="D3" s="66"/>
      <c r="E3" s="66"/>
      <c r="F3" s="66"/>
      <c r="G3" s="66"/>
      <c r="H3" s="66"/>
      <c r="I3" s="66"/>
      <c r="J3" s="65"/>
      <c r="L3" s="76" t="s">
        <v>177</v>
      </c>
      <c r="M3" s="106"/>
    </row>
    <row r="4" spans="1:18" x14ac:dyDescent="0.2">
      <c r="A4" s="94"/>
      <c r="B4" s="66"/>
      <c r="C4" s="66" t="s">
        <v>176</v>
      </c>
      <c r="D4" s="66"/>
      <c r="E4" s="66"/>
      <c r="F4" s="66"/>
      <c r="G4" s="66"/>
      <c r="H4" s="66"/>
      <c r="I4" s="66"/>
      <c r="J4" s="65"/>
      <c r="L4" s="495" t="s">
        <v>175</v>
      </c>
      <c r="M4" s="495"/>
      <c r="N4" s="495"/>
      <c r="O4" s="495"/>
      <c r="P4" s="495"/>
      <c r="Q4" s="495"/>
      <c r="R4" s="495"/>
    </row>
    <row r="5" spans="1:18" x14ac:dyDescent="0.2">
      <c r="A5" s="94"/>
      <c r="B5" s="66"/>
      <c r="C5" s="66" t="s">
        <v>174</v>
      </c>
      <c r="D5" s="66"/>
      <c r="E5" s="66"/>
      <c r="F5" s="66"/>
      <c r="G5" s="66"/>
      <c r="H5" s="66"/>
      <c r="I5" s="66"/>
      <c r="J5" s="65"/>
      <c r="L5" s="495"/>
      <c r="M5" s="495"/>
      <c r="N5" s="495"/>
      <c r="O5" s="495"/>
      <c r="P5" s="495"/>
      <c r="Q5" s="495"/>
      <c r="R5" s="495"/>
    </row>
    <row r="6" spans="1:18" x14ac:dyDescent="0.2">
      <c r="A6" s="94"/>
      <c r="B6" s="66"/>
      <c r="C6" s="66" t="s">
        <v>173</v>
      </c>
      <c r="D6" s="66"/>
      <c r="E6" s="66"/>
      <c r="F6" s="66"/>
      <c r="G6" s="66"/>
      <c r="H6" s="66"/>
      <c r="I6" s="66"/>
      <c r="J6" s="65"/>
    </row>
    <row r="7" spans="1:18" x14ac:dyDescent="0.2">
      <c r="A7" s="94"/>
      <c r="B7" s="66"/>
      <c r="C7" s="66"/>
      <c r="D7" s="66"/>
      <c r="E7" s="66"/>
      <c r="F7" s="66"/>
      <c r="G7" s="66"/>
      <c r="H7" s="66"/>
      <c r="I7" s="66"/>
      <c r="J7" s="65"/>
      <c r="L7" t="s">
        <v>141</v>
      </c>
      <c r="M7" s="105"/>
    </row>
    <row r="8" spans="1:18" x14ac:dyDescent="0.2">
      <c r="A8" s="94"/>
      <c r="B8" s="66"/>
      <c r="C8" s="66" t="s">
        <v>172</v>
      </c>
      <c r="D8" s="66"/>
      <c r="E8" s="66"/>
      <c r="F8" s="66"/>
      <c r="G8" s="66"/>
      <c r="H8" s="66"/>
      <c r="I8" s="66"/>
      <c r="J8" s="65"/>
      <c r="M8" s="104"/>
    </row>
    <row r="9" spans="1:18" x14ac:dyDescent="0.2">
      <c r="A9" s="94"/>
      <c r="B9" s="66"/>
      <c r="C9" s="66" t="s">
        <v>171</v>
      </c>
      <c r="D9" s="66"/>
      <c r="E9" s="66"/>
      <c r="F9" s="66"/>
      <c r="G9" s="66"/>
      <c r="H9" s="66"/>
      <c r="I9" s="66"/>
      <c r="J9" s="65"/>
      <c r="M9" s="606" t="s">
        <v>170</v>
      </c>
      <c r="N9" s="608" t="s">
        <v>169</v>
      </c>
    </row>
    <row r="10" spans="1:18" x14ac:dyDescent="0.2">
      <c r="A10" s="94"/>
      <c r="B10" s="66"/>
      <c r="C10" s="66" t="s">
        <v>168</v>
      </c>
      <c r="D10" s="66"/>
      <c r="E10" s="66"/>
      <c r="F10" s="66"/>
      <c r="G10" s="66"/>
      <c r="H10" s="66"/>
      <c r="I10" s="66"/>
      <c r="J10" s="65"/>
      <c r="L10" s="92" t="s">
        <v>167</v>
      </c>
      <c r="M10" s="607"/>
      <c r="N10" s="609"/>
      <c r="O10" s="91" t="s">
        <v>166</v>
      </c>
    </row>
    <row r="11" spans="1:18" x14ac:dyDescent="0.2">
      <c r="A11" s="94"/>
      <c r="B11" s="66"/>
      <c r="C11" s="66" t="s">
        <v>165</v>
      </c>
      <c r="D11" s="66"/>
      <c r="E11" s="66"/>
      <c r="F11" s="66"/>
      <c r="G11" s="66"/>
      <c r="H11" s="66"/>
      <c r="I11" s="66"/>
      <c r="J11" s="65"/>
      <c r="L11" s="89">
        <v>1</v>
      </c>
      <c r="M11" s="77">
        <f>D19</f>
        <v>12</v>
      </c>
      <c r="N11" s="89">
        <f t="shared" ref="N11:N30" si="0">L11/20*100</f>
        <v>5</v>
      </c>
      <c r="O11" s="77">
        <f>ABS(N11-M11)</f>
        <v>7</v>
      </c>
    </row>
    <row r="12" spans="1:18" x14ac:dyDescent="0.2">
      <c r="A12" s="94"/>
      <c r="B12" s="66"/>
      <c r="C12" s="66" t="s">
        <v>164</v>
      </c>
      <c r="D12" s="66"/>
      <c r="E12" s="66"/>
      <c r="F12" s="66"/>
      <c r="G12" s="66"/>
      <c r="H12" s="66"/>
      <c r="I12" s="66"/>
      <c r="J12" s="65"/>
      <c r="L12" s="89">
        <v>2</v>
      </c>
      <c r="M12" s="77">
        <f>D20</f>
        <v>29</v>
      </c>
      <c r="N12" s="89">
        <f t="shared" si="0"/>
        <v>10</v>
      </c>
      <c r="O12" s="77">
        <f t="shared" ref="O12:O30" si="1">ABS(N12-M12)</f>
        <v>19</v>
      </c>
    </row>
    <row r="13" spans="1:18" x14ac:dyDescent="0.2">
      <c r="A13" s="94"/>
      <c r="B13" s="66"/>
      <c r="C13" s="66" t="s">
        <v>163</v>
      </c>
      <c r="D13" s="66"/>
      <c r="E13" s="66"/>
      <c r="F13" s="66"/>
      <c r="G13" s="66"/>
      <c r="H13" s="66"/>
      <c r="I13" s="66"/>
      <c r="J13" s="65"/>
      <c r="L13" s="89">
        <v>3</v>
      </c>
      <c r="M13" s="77">
        <f>D21</f>
        <v>37</v>
      </c>
      <c r="N13" s="89">
        <f t="shared" si="0"/>
        <v>15</v>
      </c>
      <c r="O13" s="77">
        <f t="shared" si="1"/>
        <v>22</v>
      </c>
    </row>
    <row r="14" spans="1:18" x14ac:dyDescent="0.2">
      <c r="A14" s="94"/>
      <c r="B14" s="69"/>
      <c r="C14" s="66" t="s">
        <v>162</v>
      </c>
      <c r="D14" s="66"/>
      <c r="E14" s="66"/>
      <c r="F14" s="66"/>
      <c r="G14" s="66"/>
      <c r="H14" s="66"/>
      <c r="I14" s="66"/>
      <c r="J14" s="65"/>
      <c r="L14" s="89">
        <v>4</v>
      </c>
      <c r="M14" s="77">
        <f>D22</f>
        <v>40</v>
      </c>
      <c r="N14" s="89">
        <f t="shared" si="0"/>
        <v>20</v>
      </c>
      <c r="O14" s="77">
        <f t="shared" si="1"/>
        <v>20</v>
      </c>
    </row>
    <row r="15" spans="1:18" x14ac:dyDescent="0.2">
      <c r="A15" s="94"/>
      <c r="B15" s="69"/>
      <c r="C15" s="66"/>
      <c r="D15" s="66"/>
      <c r="E15" s="66"/>
      <c r="F15" s="66"/>
      <c r="G15" s="66"/>
      <c r="H15" s="66"/>
      <c r="I15" s="66"/>
      <c r="J15" s="65"/>
      <c r="L15" s="89">
        <v>5</v>
      </c>
      <c r="M15" s="77">
        <f>D23</f>
        <v>44</v>
      </c>
      <c r="N15" s="89">
        <f t="shared" si="0"/>
        <v>25</v>
      </c>
      <c r="O15" s="77">
        <f t="shared" si="1"/>
        <v>19</v>
      </c>
    </row>
    <row r="16" spans="1:18" x14ac:dyDescent="0.2">
      <c r="A16" s="94"/>
      <c r="B16" s="69"/>
      <c r="C16" s="66" t="s">
        <v>161</v>
      </c>
      <c r="D16" s="66"/>
      <c r="E16" s="66"/>
      <c r="F16" s="66"/>
      <c r="G16" s="66"/>
      <c r="H16" s="66"/>
      <c r="I16" s="66"/>
      <c r="J16" s="65"/>
      <c r="L16" s="89">
        <v>6</v>
      </c>
      <c r="M16" s="77">
        <f>E19</f>
        <v>45</v>
      </c>
      <c r="N16" s="89">
        <f t="shared" si="0"/>
        <v>30</v>
      </c>
      <c r="O16" s="77">
        <f t="shared" si="1"/>
        <v>15</v>
      </c>
    </row>
    <row r="17" spans="1:15" x14ac:dyDescent="0.2">
      <c r="A17" s="94"/>
      <c r="B17" s="69"/>
      <c r="C17" s="66" t="s">
        <v>160</v>
      </c>
      <c r="D17" s="66"/>
      <c r="E17" s="66"/>
      <c r="F17" s="66"/>
      <c r="G17" s="66"/>
      <c r="H17" s="66"/>
      <c r="I17" s="66"/>
      <c r="J17" s="65"/>
      <c r="L17" s="89">
        <v>7</v>
      </c>
      <c r="M17" s="77">
        <f>E20</f>
        <v>49</v>
      </c>
      <c r="N17" s="89">
        <f t="shared" si="0"/>
        <v>35</v>
      </c>
      <c r="O17" s="77">
        <f t="shared" si="1"/>
        <v>14</v>
      </c>
    </row>
    <row r="18" spans="1:15" x14ac:dyDescent="0.2">
      <c r="A18" s="94"/>
      <c r="B18" s="69"/>
      <c r="C18" s="66"/>
      <c r="D18" s="66"/>
      <c r="E18" s="66"/>
      <c r="F18" s="66"/>
      <c r="G18" s="66"/>
      <c r="H18" s="66"/>
      <c r="I18" s="66"/>
      <c r="J18" s="65"/>
      <c r="L18" s="89">
        <v>8</v>
      </c>
      <c r="M18" s="77">
        <f>E21</f>
        <v>50</v>
      </c>
      <c r="N18" s="89">
        <f t="shared" si="0"/>
        <v>40</v>
      </c>
      <c r="O18" s="77">
        <f t="shared" si="1"/>
        <v>10</v>
      </c>
    </row>
    <row r="19" spans="1:15" x14ac:dyDescent="0.2">
      <c r="A19" s="94"/>
      <c r="B19" s="69"/>
      <c r="C19" s="66"/>
      <c r="D19" s="103">
        <v>12</v>
      </c>
      <c r="E19" s="103">
        <v>45</v>
      </c>
      <c r="F19" s="103">
        <v>53</v>
      </c>
      <c r="G19" s="103">
        <v>67</v>
      </c>
      <c r="H19" s="66"/>
      <c r="I19" s="66"/>
      <c r="J19" s="65"/>
      <c r="L19" s="89">
        <v>9</v>
      </c>
      <c r="M19" s="77">
        <f>E22</f>
        <v>51</v>
      </c>
      <c r="N19" s="89">
        <f t="shared" si="0"/>
        <v>45</v>
      </c>
      <c r="O19" s="77">
        <f t="shared" si="1"/>
        <v>6</v>
      </c>
    </row>
    <row r="20" spans="1:15" x14ac:dyDescent="0.2">
      <c r="A20" s="94"/>
      <c r="B20" s="69"/>
      <c r="C20" s="66"/>
      <c r="D20" s="103">
        <v>29</v>
      </c>
      <c r="E20" s="103">
        <v>49</v>
      </c>
      <c r="F20" s="103">
        <v>58</v>
      </c>
      <c r="G20" s="103">
        <v>69</v>
      </c>
      <c r="H20" s="66"/>
      <c r="I20" s="66"/>
      <c r="J20" s="65"/>
      <c r="L20" s="89">
        <v>10</v>
      </c>
      <c r="M20" s="77">
        <f>E23</f>
        <v>52</v>
      </c>
      <c r="N20" s="89">
        <f t="shared" si="0"/>
        <v>50</v>
      </c>
      <c r="O20" s="77">
        <f t="shared" si="1"/>
        <v>2</v>
      </c>
    </row>
    <row r="21" spans="1:15" x14ac:dyDescent="0.2">
      <c r="A21" s="94"/>
      <c r="B21" s="69"/>
      <c r="C21" s="66"/>
      <c r="D21" s="103">
        <v>37</v>
      </c>
      <c r="E21" s="103">
        <v>50</v>
      </c>
      <c r="F21" s="103">
        <v>61</v>
      </c>
      <c r="G21" s="103">
        <v>71</v>
      </c>
      <c r="H21" s="66"/>
      <c r="I21" s="66"/>
      <c r="J21" s="65"/>
      <c r="L21" s="89">
        <v>11</v>
      </c>
      <c r="M21" s="77">
        <f>F19</f>
        <v>53</v>
      </c>
      <c r="N21" s="89">
        <f t="shared" si="0"/>
        <v>55.000000000000007</v>
      </c>
      <c r="O21" s="77">
        <f t="shared" si="1"/>
        <v>2.0000000000000071</v>
      </c>
    </row>
    <row r="22" spans="1:15" x14ac:dyDescent="0.2">
      <c r="A22" s="94"/>
      <c r="B22" s="69"/>
      <c r="C22" s="66"/>
      <c r="D22" s="103">
        <v>40</v>
      </c>
      <c r="E22" s="103">
        <v>51</v>
      </c>
      <c r="F22" s="103">
        <v>62</v>
      </c>
      <c r="G22" s="103">
        <v>72</v>
      </c>
      <c r="H22" s="66"/>
      <c r="I22" s="66"/>
      <c r="J22" s="65"/>
      <c r="L22" s="89">
        <v>12</v>
      </c>
      <c r="M22" s="77">
        <f>F20</f>
        <v>58</v>
      </c>
      <c r="N22" s="89">
        <f t="shared" si="0"/>
        <v>60</v>
      </c>
      <c r="O22" s="77">
        <f t="shared" si="1"/>
        <v>2</v>
      </c>
    </row>
    <row r="23" spans="1:15" x14ac:dyDescent="0.2">
      <c r="A23" s="94"/>
      <c r="B23" s="69"/>
      <c r="C23" s="66"/>
      <c r="D23" s="103">
        <v>44</v>
      </c>
      <c r="E23" s="103">
        <v>52</v>
      </c>
      <c r="F23" s="103">
        <v>66</v>
      </c>
      <c r="G23" s="103">
        <v>84</v>
      </c>
      <c r="H23" s="66"/>
      <c r="I23" s="66"/>
      <c r="J23" s="65"/>
      <c r="L23" s="89">
        <v>13</v>
      </c>
      <c r="M23" s="77">
        <f>F21</f>
        <v>61</v>
      </c>
      <c r="N23" s="89">
        <f t="shared" si="0"/>
        <v>65</v>
      </c>
      <c r="O23" s="77">
        <f t="shared" si="1"/>
        <v>4</v>
      </c>
    </row>
    <row r="24" spans="1:15" x14ac:dyDescent="0.2">
      <c r="A24" s="94"/>
      <c r="B24" s="69"/>
      <c r="C24" s="66"/>
      <c r="D24" s="66"/>
      <c r="E24" s="66"/>
      <c r="F24" s="66"/>
      <c r="G24" s="66"/>
      <c r="H24" s="66"/>
      <c r="I24" s="66"/>
      <c r="J24" s="65"/>
      <c r="L24" s="89">
        <v>14</v>
      </c>
      <c r="M24" s="77">
        <f>F22</f>
        <v>62</v>
      </c>
      <c r="N24" s="89">
        <f t="shared" si="0"/>
        <v>70</v>
      </c>
      <c r="O24" s="77">
        <f t="shared" si="1"/>
        <v>8</v>
      </c>
    </row>
    <row r="25" spans="1:15" x14ac:dyDescent="0.2">
      <c r="A25" s="94" t="s">
        <v>0</v>
      </c>
      <c r="B25" s="95" t="s">
        <v>159</v>
      </c>
      <c r="C25" s="66" t="s">
        <v>158</v>
      </c>
      <c r="D25" s="66"/>
      <c r="E25" s="66"/>
      <c r="F25" s="66"/>
      <c r="G25" s="66"/>
      <c r="H25" s="66"/>
      <c r="I25" s="66"/>
      <c r="J25" s="65"/>
      <c r="L25" s="89">
        <v>15</v>
      </c>
      <c r="M25" s="77">
        <f>F23</f>
        <v>66</v>
      </c>
      <c r="N25" s="89">
        <f t="shared" si="0"/>
        <v>75</v>
      </c>
      <c r="O25" s="77">
        <f t="shared" si="1"/>
        <v>9</v>
      </c>
    </row>
    <row r="26" spans="1:15" x14ac:dyDescent="0.2">
      <c r="A26" s="94"/>
      <c r="B26" s="69"/>
      <c r="C26" s="66" t="s">
        <v>157</v>
      </c>
      <c r="D26" s="66"/>
      <c r="E26" s="66"/>
      <c r="F26" s="66"/>
      <c r="G26" s="95">
        <v>30.4</v>
      </c>
      <c r="H26" s="66"/>
      <c r="I26" s="66"/>
      <c r="J26" s="65"/>
      <c r="L26" s="89">
        <v>16</v>
      </c>
      <c r="M26" s="77">
        <f>G19</f>
        <v>67</v>
      </c>
      <c r="N26" s="89">
        <f t="shared" si="0"/>
        <v>80</v>
      </c>
      <c r="O26" s="77">
        <f t="shared" si="1"/>
        <v>13</v>
      </c>
    </row>
    <row r="27" spans="1:15" x14ac:dyDescent="0.2">
      <c r="A27" s="94"/>
      <c r="B27" s="69"/>
      <c r="C27" s="66"/>
      <c r="D27" s="66"/>
      <c r="E27" s="66"/>
      <c r="F27" s="66"/>
      <c r="G27" s="66"/>
      <c r="H27" s="66"/>
      <c r="I27" s="66"/>
      <c r="J27" s="65"/>
      <c r="L27" s="89">
        <v>17</v>
      </c>
      <c r="M27" s="77">
        <f>G20</f>
        <v>69</v>
      </c>
      <c r="N27" s="89">
        <f t="shared" si="0"/>
        <v>85</v>
      </c>
      <c r="O27" s="77">
        <f t="shared" si="1"/>
        <v>16</v>
      </c>
    </row>
    <row r="28" spans="1:15" x14ac:dyDescent="0.2">
      <c r="A28" s="94" t="s">
        <v>1</v>
      </c>
      <c r="B28" s="95" t="s">
        <v>156</v>
      </c>
      <c r="C28" s="66" t="s">
        <v>155</v>
      </c>
      <c r="D28" s="66"/>
      <c r="E28" s="66"/>
      <c r="F28" s="66"/>
      <c r="G28" s="66"/>
      <c r="H28" s="66"/>
      <c r="I28" s="66"/>
      <c r="J28" s="65"/>
      <c r="L28" s="89">
        <v>18</v>
      </c>
      <c r="M28" s="77">
        <f>G21</f>
        <v>71</v>
      </c>
      <c r="N28" s="89">
        <f t="shared" si="0"/>
        <v>90</v>
      </c>
      <c r="O28" s="77">
        <f t="shared" si="1"/>
        <v>19</v>
      </c>
    </row>
    <row r="29" spans="1:15" x14ac:dyDescent="0.2">
      <c r="A29" s="94"/>
      <c r="B29" s="69"/>
      <c r="C29" s="66" t="s">
        <v>154</v>
      </c>
      <c r="D29" s="66"/>
      <c r="E29" s="66"/>
      <c r="F29" s="66"/>
      <c r="G29" s="66"/>
      <c r="H29" s="66"/>
      <c r="I29" s="66"/>
      <c r="J29" s="65"/>
      <c r="L29" s="89">
        <v>19</v>
      </c>
      <c r="M29" s="77">
        <f>G22</f>
        <v>72</v>
      </c>
      <c r="N29" s="89">
        <f t="shared" si="0"/>
        <v>95</v>
      </c>
      <c r="O29" s="77">
        <f t="shared" si="1"/>
        <v>23</v>
      </c>
    </row>
    <row r="30" spans="1:15" x14ac:dyDescent="0.2">
      <c r="A30" s="94"/>
      <c r="B30" s="66"/>
      <c r="C30" s="66"/>
      <c r="D30" s="66"/>
      <c r="E30" s="66"/>
      <c r="F30" s="66"/>
      <c r="G30" s="66"/>
      <c r="H30" s="66"/>
      <c r="I30" s="66"/>
      <c r="J30" s="65"/>
      <c r="L30" s="89">
        <v>20</v>
      </c>
      <c r="M30" s="77">
        <f>G23</f>
        <v>84</v>
      </c>
      <c r="N30" s="89">
        <f t="shared" si="0"/>
        <v>100</v>
      </c>
      <c r="O30" s="77">
        <f t="shared" si="1"/>
        <v>16</v>
      </c>
    </row>
    <row r="31" spans="1:15" x14ac:dyDescent="0.2">
      <c r="A31" s="94" t="s">
        <v>2</v>
      </c>
      <c r="B31" s="66" t="s">
        <v>153</v>
      </c>
      <c r="C31" s="102" t="s">
        <v>152</v>
      </c>
      <c r="D31" s="66"/>
      <c r="E31" s="66"/>
      <c r="F31" s="66"/>
      <c r="G31" s="66"/>
      <c r="H31" s="66"/>
      <c r="I31" s="66"/>
      <c r="J31" s="65"/>
      <c r="L31" s="77"/>
      <c r="M31" s="77"/>
      <c r="N31" s="77"/>
      <c r="O31" s="77"/>
    </row>
    <row r="32" spans="1:15" x14ac:dyDescent="0.2">
      <c r="A32" s="94"/>
      <c r="B32" s="66"/>
      <c r="C32" s="102" t="s">
        <v>216</v>
      </c>
      <c r="D32" s="66"/>
      <c r="E32" s="66"/>
      <c r="F32" s="66"/>
      <c r="G32" s="66"/>
      <c r="H32" s="66"/>
      <c r="I32" s="66"/>
      <c r="J32" s="65"/>
      <c r="N32" s="101" t="s">
        <v>151</v>
      </c>
      <c r="O32" s="77">
        <f>MAX(O11:O30)</f>
        <v>23</v>
      </c>
    </row>
    <row r="33" spans="1:18" ht="17" thickBot="1" x14ac:dyDescent="0.25">
      <c r="A33" s="94"/>
      <c r="B33" s="66"/>
      <c r="C33" s="66"/>
      <c r="D33" s="66"/>
      <c r="E33" s="66"/>
      <c r="F33" s="66"/>
      <c r="G33" s="66"/>
      <c r="H33" s="66"/>
      <c r="I33" s="66"/>
      <c r="J33" s="65"/>
    </row>
    <row r="34" spans="1:18" ht="17" thickBot="1" x14ac:dyDescent="0.25">
      <c r="A34" s="100" t="s">
        <v>88</v>
      </c>
      <c r="B34" s="62"/>
      <c r="C34" s="99"/>
      <c r="D34" s="62"/>
      <c r="E34" s="62"/>
      <c r="F34" s="62"/>
      <c r="G34" s="62"/>
      <c r="H34" s="62"/>
      <c r="I34" s="62"/>
      <c r="J34" s="61"/>
      <c r="L34" s="98" t="s">
        <v>150</v>
      </c>
      <c r="M34" s="86"/>
      <c r="N34" s="85"/>
    </row>
    <row r="35" spans="1:18" x14ac:dyDescent="0.2">
      <c r="L35" s="76"/>
      <c r="M35" s="97"/>
    </row>
    <row r="36" spans="1:18" x14ac:dyDescent="0.2">
      <c r="L36" s="76" t="s">
        <v>149</v>
      </c>
    </row>
    <row r="37" spans="1:18" x14ac:dyDescent="0.2">
      <c r="L37" s="494" t="s">
        <v>148</v>
      </c>
      <c r="M37" s="494"/>
      <c r="N37" s="494"/>
      <c r="O37" s="494"/>
      <c r="P37" s="494"/>
      <c r="Q37" s="494"/>
      <c r="R37" s="494"/>
    </row>
    <row r="38" spans="1:18" x14ac:dyDescent="0.2">
      <c r="L38" s="494"/>
      <c r="M38" s="494"/>
      <c r="N38" s="494"/>
      <c r="O38" s="494"/>
      <c r="P38" s="494"/>
      <c r="Q38" s="494"/>
      <c r="R38" s="494"/>
    </row>
    <row r="39" spans="1:18" x14ac:dyDescent="0.2">
      <c r="L39" s="494"/>
      <c r="M39" s="494"/>
      <c r="N39" s="494"/>
      <c r="O39" s="494"/>
      <c r="P39" s="494"/>
      <c r="Q39" s="494"/>
      <c r="R39" s="494"/>
    </row>
    <row r="40" spans="1:18" ht="16" customHeight="1" x14ac:dyDescent="0.2">
      <c r="L40" s="494"/>
      <c r="M40" s="494"/>
      <c r="N40" s="494"/>
      <c r="O40" s="494"/>
      <c r="P40" s="494"/>
      <c r="Q40" s="494"/>
      <c r="R40" s="494"/>
    </row>
    <row r="41" spans="1:18" ht="16" customHeight="1" x14ac:dyDescent="0.2">
      <c r="L41" s="494"/>
      <c r="M41" s="494"/>
      <c r="N41" s="494"/>
      <c r="O41" s="494"/>
      <c r="P41" s="494"/>
      <c r="Q41" s="494"/>
      <c r="R41" s="494"/>
    </row>
    <row r="42" spans="1:18" x14ac:dyDescent="0.2">
      <c r="L42" s="494"/>
      <c r="M42" s="494"/>
      <c r="N42" s="494"/>
      <c r="O42" s="494"/>
      <c r="P42" s="494"/>
      <c r="Q42" s="494"/>
      <c r="R42" s="494"/>
    </row>
    <row r="44" spans="1:18" x14ac:dyDescent="0.2">
      <c r="L44" s="76" t="s">
        <v>147</v>
      </c>
    </row>
    <row r="45" spans="1:18" x14ac:dyDescent="0.2">
      <c r="L45" s="494" t="s">
        <v>318</v>
      </c>
      <c r="M45" s="494"/>
      <c r="N45" s="494"/>
      <c r="O45" s="494"/>
      <c r="P45" s="494"/>
      <c r="Q45" s="494"/>
      <c r="R45" s="494"/>
    </row>
    <row r="46" spans="1:18" ht="15.5" customHeight="1" x14ac:dyDescent="0.2">
      <c r="L46" s="494"/>
      <c r="M46" s="494"/>
      <c r="N46" s="494"/>
      <c r="O46" s="494"/>
      <c r="P46" s="494"/>
      <c r="Q46" s="494"/>
      <c r="R46" s="494"/>
    </row>
    <row r="47" spans="1:18" ht="15.5" customHeight="1" x14ac:dyDescent="0.2">
      <c r="L47" s="494"/>
      <c r="M47" s="494"/>
      <c r="N47" s="494"/>
      <c r="O47" s="494"/>
      <c r="P47" s="494"/>
      <c r="Q47" s="494"/>
      <c r="R47" s="494"/>
    </row>
    <row r="48" spans="1:18" x14ac:dyDescent="0.2">
      <c r="L48" s="494"/>
      <c r="M48" s="494"/>
      <c r="N48" s="494"/>
      <c r="O48" s="494"/>
      <c r="P48" s="494"/>
      <c r="Q48" s="494"/>
      <c r="R48" s="494"/>
    </row>
    <row r="51" spans="12:18" ht="19" x14ac:dyDescent="0.25">
      <c r="L51" s="75" t="s">
        <v>85</v>
      </c>
      <c r="M51" s="96"/>
    </row>
    <row r="52" spans="12:18" x14ac:dyDescent="0.2">
      <c r="L52" s="494" t="s">
        <v>319</v>
      </c>
      <c r="M52" s="494"/>
      <c r="N52" s="494"/>
      <c r="O52" s="494"/>
      <c r="P52" s="494"/>
      <c r="Q52" s="494"/>
      <c r="R52" s="494"/>
    </row>
    <row r="53" spans="12:18" x14ac:dyDescent="0.2">
      <c r="L53" s="494"/>
      <c r="M53" s="494"/>
      <c r="N53" s="494"/>
      <c r="O53" s="494"/>
      <c r="P53" s="494"/>
      <c r="Q53" s="494"/>
      <c r="R53" s="494"/>
    </row>
    <row r="54" spans="12:18" x14ac:dyDescent="0.2">
      <c r="L54" s="494"/>
      <c r="M54" s="494"/>
      <c r="N54" s="494"/>
      <c r="O54" s="494"/>
      <c r="P54" s="494"/>
      <c r="Q54" s="494"/>
      <c r="R54" s="494"/>
    </row>
    <row r="56" spans="12:18" ht="19" x14ac:dyDescent="0.25">
      <c r="L56" s="75" t="s">
        <v>107</v>
      </c>
    </row>
    <row r="57" spans="12:18" x14ac:dyDescent="0.2">
      <c r="L57" t="s">
        <v>146</v>
      </c>
    </row>
  </sheetData>
  <mergeCells count="6">
    <mergeCell ref="L4:R5"/>
    <mergeCell ref="L45:R48"/>
    <mergeCell ref="L52:R54"/>
    <mergeCell ref="M9:M10"/>
    <mergeCell ref="N9:N10"/>
    <mergeCell ref="L37:R4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9C3D-8266-8640-8F9C-1D59FD4909B3}">
  <dimension ref="A1:S61"/>
  <sheetViews>
    <sheetView zoomScaleNormal="100" workbookViewId="0">
      <selection activeCell="B1" sqref="B1"/>
    </sheetView>
  </sheetViews>
  <sheetFormatPr baseColWidth="10" defaultColWidth="11" defaultRowHeight="16" outlineLevelCol="1" x14ac:dyDescent="0.2"/>
  <cols>
    <col min="1" max="1" width="4" style="57" customWidth="1"/>
    <col min="2" max="10" width="10.83203125" customWidth="1"/>
    <col min="12" max="18" width="10.83203125" hidden="1" customWidth="1" outlineLevel="1"/>
    <col min="19" max="19" width="11" collapsed="1"/>
  </cols>
  <sheetData>
    <row r="1" spans="1:18" x14ac:dyDescent="0.2">
      <c r="A1" s="109"/>
      <c r="B1" s="81" t="s">
        <v>182</v>
      </c>
      <c r="C1" s="80" t="s">
        <v>192</v>
      </c>
      <c r="D1" s="80" t="s">
        <v>180</v>
      </c>
      <c r="E1" s="80" t="s">
        <v>191</v>
      </c>
      <c r="F1" s="81" t="s">
        <v>217</v>
      </c>
      <c r="G1" s="79"/>
      <c r="H1" s="79"/>
      <c r="I1" s="79"/>
      <c r="J1" s="78"/>
      <c r="K1" s="76" t="s">
        <v>87</v>
      </c>
      <c r="L1" s="76"/>
    </row>
    <row r="2" spans="1:18" x14ac:dyDescent="0.2">
      <c r="A2" s="94"/>
      <c r="B2" s="108" t="s">
        <v>178</v>
      </c>
      <c r="C2" s="107">
        <v>3</v>
      </c>
      <c r="D2" s="66"/>
      <c r="E2" s="66"/>
      <c r="F2" s="66"/>
      <c r="G2" s="66"/>
      <c r="H2" s="66"/>
      <c r="I2" s="66"/>
      <c r="J2" s="65"/>
    </row>
    <row r="3" spans="1:18" x14ac:dyDescent="0.2">
      <c r="A3" s="94"/>
      <c r="B3" s="66"/>
      <c r="C3" s="66"/>
      <c r="D3" s="66"/>
      <c r="E3" s="66"/>
      <c r="F3" s="66"/>
      <c r="G3" s="66"/>
      <c r="H3" s="66"/>
      <c r="I3" s="66"/>
      <c r="J3" s="65"/>
      <c r="L3" s="76" t="s">
        <v>177</v>
      </c>
      <c r="M3" s="106"/>
    </row>
    <row r="4" spans="1:18" ht="16" customHeight="1" x14ac:dyDescent="0.2">
      <c r="A4" s="94"/>
      <c r="B4" s="66"/>
      <c r="C4" s="66" t="s">
        <v>190</v>
      </c>
      <c r="D4" s="66"/>
      <c r="E4" s="66"/>
      <c r="F4" s="66"/>
      <c r="G4" s="66"/>
      <c r="H4" s="66"/>
      <c r="I4" s="66"/>
      <c r="J4" s="65"/>
      <c r="L4" s="494" t="s">
        <v>345</v>
      </c>
      <c r="M4" s="494"/>
      <c r="N4" s="494"/>
      <c r="O4" s="494"/>
      <c r="P4" s="494"/>
      <c r="Q4" s="494"/>
      <c r="R4" s="494"/>
    </row>
    <row r="5" spans="1:18" x14ac:dyDescent="0.2">
      <c r="A5" s="94"/>
      <c r="B5" s="66"/>
      <c r="C5" s="66" t="s">
        <v>189</v>
      </c>
      <c r="D5" s="66"/>
      <c r="E5" s="66"/>
      <c r="F5" s="66"/>
      <c r="G5" s="66"/>
      <c r="H5" s="66"/>
      <c r="I5" s="66"/>
      <c r="J5" s="65"/>
      <c r="L5" s="494"/>
      <c r="M5" s="494"/>
      <c r="N5" s="494"/>
      <c r="O5" s="494"/>
      <c r="P5" s="494"/>
      <c r="Q5" s="494"/>
      <c r="R5" s="494"/>
    </row>
    <row r="6" spans="1:18" x14ac:dyDescent="0.2">
      <c r="A6" s="94"/>
      <c r="B6" s="66"/>
      <c r="C6" s="66"/>
      <c r="D6" s="66"/>
      <c r="E6" s="66"/>
      <c r="F6" s="66"/>
      <c r="G6" s="66"/>
      <c r="H6" s="66"/>
      <c r="I6" s="66"/>
      <c r="J6" s="65"/>
      <c r="L6" s="494"/>
      <c r="M6" s="494"/>
      <c r="N6" s="494"/>
      <c r="O6" s="494"/>
      <c r="P6" s="494"/>
      <c r="Q6" s="494"/>
      <c r="R6" s="494"/>
    </row>
    <row r="7" spans="1:18" x14ac:dyDescent="0.2">
      <c r="A7" s="94" t="s">
        <v>0</v>
      </c>
      <c r="B7" s="66" t="s">
        <v>159</v>
      </c>
      <c r="C7" s="66" t="s">
        <v>185</v>
      </c>
      <c r="D7" s="66"/>
      <c r="E7" s="66"/>
      <c r="F7" s="66"/>
      <c r="G7" s="66"/>
      <c r="H7" s="66"/>
      <c r="I7" s="66"/>
      <c r="J7" s="65"/>
      <c r="L7" s="196"/>
      <c r="M7" s="196"/>
      <c r="N7" s="196"/>
      <c r="O7" s="196"/>
      <c r="P7" s="196"/>
      <c r="Q7" s="196"/>
      <c r="R7" s="196"/>
    </row>
    <row r="8" spans="1:18" x14ac:dyDescent="0.2">
      <c r="A8" s="94"/>
      <c r="B8" s="66"/>
      <c r="C8" s="66"/>
      <c r="D8" s="66"/>
      <c r="E8" s="66"/>
      <c r="F8" s="66"/>
      <c r="G8" s="66"/>
      <c r="H8" s="66"/>
      <c r="I8" s="66"/>
      <c r="J8" s="65"/>
      <c r="L8" s="76" t="s">
        <v>149</v>
      </c>
    </row>
    <row r="9" spans="1:18" ht="16" customHeight="1" x14ac:dyDescent="0.2">
      <c r="A9" s="94"/>
      <c r="B9" s="66"/>
      <c r="C9" s="66"/>
      <c r="D9" s="66"/>
      <c r="E9" s="66"/>
      <c r="F9" s="66"/>
      <c r="G9" s="66"/>
      <c r="H9" s="66"/>
      <c r="I9" s="66"/>
      <c r="J9" s="65"/>
      <c r="L9" s="494" t="s">
        <v>320</v>
      </c>
      <c r="M9" s="494"/>
      <c r="N9" s="494"/>
      <c r="O9" s="494"/>
      <c r="P9" s="494"/>
      <c r="Q9" s="494"/>
      <c r="R9" s="494"/>
    </row>
    <row r="10" spans="1:18" x14ac:dyDescent="0.2">
      <c r="A10" s="94"/>
      <c r="B10" s="66"/>
      <c r="C10" s="66"/>
      <c r="D10" s="66"/>
      <c r="E10" s="66"/>
      <c r="F10" s="66"/>
      <c r="G10" s="66"/>
      <c r="H10" s="66"/>
      <c r="I10" s="66"/>
      <c r="J10" s="65"/>
      <c r="L10" s="494"/>
      <c r="M10" s="494"/>
      <c r="N10" s="494"/>
      <c r="O10" s="494"/>
      <c r="P10" s="494"/>
      <c r="Q10" s="494"/>
      <c r="R10" s="494"/>
    </row>
    <row r="11" spans="1:18" ht="15.5" customHeight="1" x14ac:dyDescent="0.2">
      <c r="A11" s="94"/>
      <c r="B11" s="66"/>
      <c r="C11" s="66"/>
      <c r="D11" s="66"/>
      <c r="E11" s="66"/>
      <c r="F11" s="66"/>
      <c r="G11" s="66"/>
      <c r="H11" s="66"/>
      <c r="I11" s="66"/>
      <c r="J11" s="65"/>
      <c r="L11" s="494"/>
      <c r="M11" s="494"/>
      <c r="N11" s="494"/>
      <c r="O11" s="494"/>
      <c r="P11" s="494"/>
      <c r="Q11" s="494"/>
      <c r="R11" s="494"/>
    </row>
    <row r="12" spans="1:18" x14ac:dyDescent="0.2">
      <c r="A12" s="94"/>
      <c r="B12" s="66"/>
      <c r="C12" s="66"/>
      <c r="D12" s="66"/>
      <c r="E12" s="66"/>
      <c r="F12" s="66"/>
      <c r="G12" s="66"/>
      <c r="H12" s="66"/>
      <c r="I12" s="66"/>
      <c r="J12" s="65"/>
      <c r="L12" s="494"/>
      <c r="M12" s="494"/>
      <c r="N12" s="494"/>
      <c r="O12" s="494"/>
      <c r="P12" s="494"/>
      <c r="Q12" s="494"/>
      <c r="R12" s="494"/>
    </row>
    <row r="13" spans="1:18" x14ac:dyDescent="0.2">
      <c r="A13" s="94"/>
      <c r="B13" s="66"/>
      <c r="C13" s="66"/>
      <c r="D13" s="66"/>
      <c r="E13" s="66"/>
      <c r="F13" s="66"/>
      <c r="G13" s="66"/>
      <c r="H13" s="66"/>
      <c r="I13" s="66"/>
      <c r="J13" s="65"/>
      <c r="L13" s="196"/>
      <c r="M13" s="196"/>
      <c r="N13" s="196"/>
      <c r="O13" s="196"/>
      <c r="P13" s="196"/>
      <c r="Q13" s="196"/>
      <c r="R13" s="196"/>
    </row>
    <row r="14" spans="1:18" ht="16" customHeight="1" x14ac:dyDescent="0.2">
      <c r="A14" s="94"/>
      <c r="B14" s="66"/>
      <c r="C14" s="66"/>
      <c r="D14" s="66"/>
      <c r="E14" s="66"/>
      <c r="F14" s="66"/>
      <c r="G14" s="66"/>
      <c r="H14" s="66"/>
      <c r="I14" s="66"/>
      <c r="J14" s="65"/>
      <c r="L14" s="76" t="s">
        <v>147</v>
      </c>
    </row>
    <row r="15" spans="1:18" x14ac:dyDescent="0.2">
      <c r="A15" s="94"/>
      <c r="B15" s="66"/>
      <c r="C15" s="66"/>
      <c r="D15" s="66"/>
      <c r="E15" s="66"/>
      <c r="F15" s="66"/>
      <c r="G15" s="66"/>
      <c r="H15" s="66"/>
      <c r="I15" s="66"/>
      <c r="J15" s="65"/>
      <c r="L15" s="494" t="s">
        <v>321</v>
      </c>
      <c r="M15" s="494"/>
      <c r="N15" s="494"/>
      <c r="O15" s="494"/>
      <c r="P15" s="494"/>
      <c r="Q15" s="494"/>
      <c r="R15" s="494"/>
    </row>
    <row r="16" spans="1:18" x14ac:dyDescent="0.2">
      <c r="A16" s="94"/>
      <c r="B16" s="66"/>
      <c r="C16" s="66"/>
      <c r="D16" s="66"/>
      <c r="E16" s="66"/>
      <c r="F16" s="66"/>
      <c r="G16" s="66"/>
      <c r="H16" s="66"/>
      <c r="I16" s="66"/>
      <c r="J16" s="65"/>
      <c r="L16" s="494"/>
      <c r="M16" s="494"/>
      <c r="N16" s="494"/>
      <c r="O16" s="494"/>
      <c r="P16" s="494"/>
      <c r="Q16" s="494"/>
      <c r="R16" s="494"/>
    </row>
    <row r="17" spans="1:18" x14ac:dyDescent="0.2">
      <c r="A17" s="94"/>
      <c r="B17" s="66"/>
      <c r="C17" s="66"/>
      <c r="D17" s="66"/>
      <c r="E17" s="66"/>
      <c r="F17" s="66"/>
      <c r="G17" s="66"/>
      <c r="H17" s="66"/>
      <c r="I17" s="66"/>
      <c r="J17" s="65"/>
      <c r="L17" s="494"/>
      <c r="M17" s="494"/>
      <c r="N17" s="494"/>
      <c r="O17" s="494"/>
      <c r="P17" s="494"/>
      <c r="Q17" s="494"/>
      <c r="R17" s="494"/>
    </row>
    <row r="18" spans="1:18" x14ac:dyDescent="0.2">
      <c r="A18" s="94"/>
      <c r="B18" s="66"/>
      <c r="C18" s="66"/>
      <c r="D18" s="66"/>
      <c r="E18" s="66"/>
      <c r="F18" s="66"/>
      <c r="G18" s="66"/>
      <c r="H18" s="66"/>
      <c r="I18" s="66"/>
      <c r="J18" s="65"/>
      <c r="L18" s="494"/>
      <c r="M18" s="494"/>
      <c r="N18" s="494"/>
      <c r="O18" s="494"/>
      <c r="P18" s="494"/>
      <c r="Q18" s="494"/>
      <c r="R18" s="494"/>
    </row>
    <row r="19" spans="1:18" ht="16" customHeight="1" x14ac:dyDescent="0.2">
      <c r="A19" s="94"/>
      <c r="B19" s="66"/>
      <c r="C19" s="66"/>
      <c r="D19" s="66"/>
      <c r="E19" s="66"/>
      <c r="F19" s="66"/>
      <c r="G19" s="66"/>
      <c r="H19" s="66"/>
      <c r="I19" s="66"/>
      <c r="J19" s="65"/>
      <c r="L19" s="494"/>
      <c r="M19" s="494"/>
      <c r="N19" s="494"/>
      <c r="O19" s="494"/>
      <c r="P19" s="494"/>
      <c r="Q19" s="494"/>
      <c r="R19" s="494"/>
    </row>
    <row r="20" spans="1:18" x14ac:dyDescent="0.2">
      <c r="A20" s="94"/>
      <c r="B20" s="66"/>
      <c r="C20" s="66"/>
      <c r="D20" s="66"/>
      <c r="E20" s="66"/>
      <c r="F20" s="66"/>
      <c r="G20" s="66"/>
      <c r="H20" s="66"/>
      <c r="I20" s="66"/>
      <c r="J20" s="65"/>
      <c r="L20" s="196"/>
      <c r="M20" s="196"/>
      <c r="N20" s="196"/>
      <c r="O20" s="196"/>
      <c r="P20" s="196"/>
      <c r="Q20" s="196"/>
      <c r="R20" s="196"/>
    </row>
    <row r="21" spans="1:18" ht="19" x14ac:dyDescent="0.25">
      <c r="A21" s="94"/>
      <c r="B21" s="66"/>
      <c r="C21" s="66"/>
      <c r="D21" s="66"/>
      <c r="E21" s="66"/>
      <c r="F21" s="66"/>
      <c r="G21" s="66"/>
      <c r="H21" s="66"/>
      <c r="I21" s="66"/>
      <c r="J21" s="65"/>
      <c r="L21" s="75" t="s">
        <v>107</v>
      </c>
      <c r="M21" s="196"/>
      <c r="N21" s="196"/>
      <c r="O21" s="196"/>
      <c r="P21" s="196"/>
      <c r="Q21" s="196"/>
      <c r="R21" s="196"/>
    </row>
    <row r="22" spans="1:18" x14ac:dyDescent="0.2">
      <c r="A22" s="94"/>
      <c r="B22" s="66"/>
      <c r="C22" s="66" t="s">
        <v>184</v>
      </c>
      <c r="D22" s="66"/>
      <c r="E22" s="66"/>
      <c r="F22" s="66"/>
      <c r="G22" s="66"/>
      <c r="H22" s="66"/>
      <c r="I22" s="66"/>
      <c r="J22" s="65"/>
      <c r="L22" t="s">
        <v>105</v>
      </c>
    </row>
    <row r="23" spans="1:18" x14ac:dyDescent="0.2">
      <c r="A23" s="94"/>
      <c r="B23" s="66"/>
      <c r="C23" s="66" t="s">
        <v>183</v>
      </c>
      <c r="D23" s="66"/>
      <c r="E23" s="66"/>
      <c r="F23" s="66"/>
      <c r="G23" s="66"/>
      <c r="H23" s="66"/>
      <c r="I23" s="66"/>
      <c r="J23" s="65"/>
    </row>
    <row r="24" spans="1:18" x14ac:dyDescent="0.2">
      <c r="A24" s="94"/>
      <c r="B24" s="66"/>
      <c r="C24" s="66"/>
      <c r="D24" s="66"/>
      <c r="E24" s="66"/>
      <c r="F24" s="66"/>
      <c r="G24" s="66"/>
      <c r="H24" s="66"/>
      <c r="I24" s="66"/>
      <c r="J24" s="65"/>
    </row>
    <row r="25" spans="1:18" x14ac:dyDescent="0.2">
      <c r="A25" s="94" t="s">
        <v>1</v>
      </c>
      <c r="B25" s="66" t="s">
        <v>159</v>
      </c>
      <c r="C25" s="66" t="s">
        <v>188</v>
      </c>
      <c r="D25" s="66"/>
      <c r="E25" s="66"/>
      <c r="F25" s="66"/>
      <c r="G25" s="66"/>
      <c r="H25" s="66"/>
      <c r="I25" s="66"/>
      <c r="J25" s="65"/>
      <c r="L25" s="111"/>
    </row>
    <row r="26" spans="1:18" x14ac:dyDescent="0.2">
      <c r="A26" s="94"/>
      <c r="B26" s="69"/>
      <c r="C26" s="66"/>
      <c r="D26" s="66"/>
      <c r="E26" s="66"/>
      <c r="F26" s="66"/>
      <c r="G26" s="66"/>
      <c r="H26" s="66"/>
      <c r="I26" s="66"/>
      <c r="J26" s="65"/>
      <c r="L26" s="111"/>
    </row>
    <row r="27" spans="1:18" x14ac:dyDescent="0.2">
      <c r="A27" s="94"/>
      <c r="B27" s="69"/>
      <c r="C27" s="66"/>
      <c r="D27" s="66"/>
      <c r="E27" s="66"/>
      <c r="F27" s="66"/>
      <c r="G27" s="66"/>
      <c r="H27" s="66"/>
      <c r="I27" s="66"/>
      <c r="J27" s="65"/>
      <c r="L27" s="111"/>
    </row>
    <row r="28" spans="1:18" x14ac:dyDescent="0.2">
      <c r="A28" s="94"/>
      <c r="B28" s="69"/>
      <c r="C28" s="66"/>
      <c r="D28" s="66"/>
      <c r="E28" s="66"/>
      <c r="F28" s="66"/>
      <c r="G28" s="66"/>
      <c r="H28" s="66"/>
      <c r="I28" s="66"/>
      <c r="J28" s="65"/>
      <c r="L28" s="111"/>
    </row>
    <row r="29" spans="1:18" x14ac:dyDescent="0.2">
      <c r="A29" s="94"/>
      <c r="B29" s="69"/>
      <c r="C29" s="66"/>
      <c r="D29" s="66"/>
      <c r="E29" s="66"/>
      <c r="F29" s="66"/>
      <c r="G29" s="66"/>
      <c r="H29" s="66"/>
      <c r="I29" s="66"/>
      <c r="J29" s="65"/>
      <c r="L29" s="195"/>
      <c r="M29" s="195"/>
      <c r="N29" s="195"/>
      <c r="O29" s="195"/>
      <c r="P29" s="195"/>
      <c r="Q29" s="195"/>
      <c r="R29" s="195"/>
    </row>
    <row r="30" spans="1:18" x14ac:dyDescent="0.2">
      <c r="A30" s="94"/>
      <c r="B30" s="69"/>
      <c r="C30" s="66"/>
      <c r="D30" s="66"/>
      <c r="E30" s="66"/>
      <c r="F30" s="66"/>
      <c r="G30" s="66"/>
      <c r="H30" s="66"/>
      <c r="I30" s="66"/>
      <c r="J30" s="65"/>
      <c r="L30" s="195"/>
      <c r="M30" s="195"/>
      <c r="N30" s="195"/>
      <c r="O30" s="195"/>
      <c r="P30" s="195"/>
      <c r="Q30" s="195"/>
      <c r="R30" s="195"/>
    </row>
    <row r="31" spans="1:18" x14ac:dyDescent="0.2">
      <c r="A31" s="94"/>
      <c r="B31" s="69"/>
      <c r="C31" s="66"/>
      <c r="D31" s="66"/>
      <c r="E31" s="66"/>
      <c r="F31" s="66"/>
      <c r="G31" s="66"/>
      <c r="H31" s="66"/>
      <c r="I31" s="66"/>
      <c r="J31" s="65"/>
    </row>
    <row r="32" spans="1:18" x14ac:dyDescent="0.2">
      <c r="A32" s="94"/>
      <c r="B32" s="69"/>
      <c r="C32" s="66"/>
      <c r="D32" s="66"/>
      <c r="E32" s="66"/>
      <c r="F32" s="66"/>
      <c r="G32" s="66"/>
      <c r="H32" s="66"/>
      <c r="I32" s="66"/>
      <c r="J32" s="65"/>
    </row>
    <row r="33" spans="1:13" ht="16" customHeight="1" x14ac:dyDescent="0.2">
      <c r="A33" s="94"/>
      <c r="B33" s="69"/>
      <c r="C33" s="66"/>
      <c r="D33" s="66"/>
      <c r="E33" s="66"/>
      <c r="F33" s="66"/>
      <c r="G33" s="66"/>
      <c r="H33" s="66"/>
      <c r="I33" s="66"/>
      <c r="J33" s="65"/>
    </row>
    <row r="34" spans="1:13" x14ac:dyDescent="0.2">
      <c r="A34" s="94"/>
      <c r="B34" s="69"/>
      <c r="C34" s="66"/>
      <c r="D34" s="66"/>
      <c r="E34" s="66"/>
      <c r="F34" s="66"/>
      <c r="G34" s="66"/>
      <c r="H34" s="66"/>
      <c r="I34" s="66"/>
      <c r="J34" s="65"/>
    </row>
    <row r="35" spans="1:13" x14ac:dyDescent="0.2">
      <c r="A35" s="94"/>
      <c r="B35" s="69"/>
      <c r="C35" s="66"/>
      <c r="D35" s="66"/>
      <c r="E35" s="66"/>
      <c r="F35" s="66"/>
      <c r="G35" s="66"/>
      <c r="H35" s="66"/>
      <c r="I35" s="66"/>
      <c r="J35" s="65"/>
    </row>
    <row r="36" spans="1:13" x14ac:dyDescent="0.2">
      <c r="A36" s="94"/>
      <c r="B36" s="69"/>
      <c r="C36" s="66"/>
      <c r="D36" s="66"/>
      <c r="E36" s="66"/>
      <c r="F36" s="66"/>
      <c r="G36" s="66"/>
      <c r="H36" s="66"/>
      <c r="I36" s="66"/>
      <c r="J36" s="65"/>
    </row>
    <row r="37" spans="1:13" x14ac:dyDescent="0.2">
      <c r="A37" s="94"/>
      <c r="B37" s="69"/>
      <c r="C37" s="66"/>
      <c r="D37" s="66"/>
      <c r="E37" s="66"/>
      <c r="F37" s="66"/>
      <c r="G37" s="66"/>
      <c r="H37" s="66"/>
      <c r="I37" s="66"/>
      <c r="J37" s="65"/>
    </row>
    <row r="38" spans="1:13" x14ac:dyDescent="0.2">
      <c r="A38" s="94"/>
      <c r="B38" s="69"/>
      <c r="C38" s="66"/>
      <c r="D38" s="66"/>
      <c r="E38" s="66"/>
      <c r="F38" s="66"/>
      <c r="G38" s="66"/>
      <c r="H38" s="66"/>
      <c r="I38" s="66"/>
      <c r="J38" s="65"/>
    </row>
    <row r="39" spans="1:13" x14ac:dyDescent="0.2">
      <c r="A39" s="94"/>
      <c r="B39" s="69"/>
      <c r="C39" s="66"/>
      <c r="D39" s="66"/>
      <c r="E39" s="66"/>
      <c r="F39" s="66"/>
      <c r="G39" s="66"/>
      <c r="H39" s="66"/>
      <c r="I39" s="66"/>
      <c r="J39" s="65"/>
    </row>
    <row r="40" spans="1:13" x14ac:dyDescent="0.2">
      <c r="A40" s="94"/>
      <c r="B40" s="69"/>
      <c r="C40" s="66" t="s">
        <v>187</v>
      </c>
      <c r="D40" s="66"/>
      <c r="E40" s="66"/>
      <c r="F40" s="66"/>
      <c r="G40" s="66"/>
      <c r="H40" s="66"/>
      <c r="I40" s="66"/>
      <c r="J40" s="65"/>
    </row>
    <row r="41" spans="1:13" x14ac:dyDescent="0.2">
      <c r="A41" s="94"/>
      <c r="B41" s="69"/>
      <c r="C41" s="66" t="s">
        <v>186</v>
      </c>
      <c r="D41" s="66"/>
      <c r="E41" s="66"/>
      <c r="F41" s="66"/>
      <c r="G41" s="66"/>
      <c r="H41" s="66"/>
      <c r="I41" s="66"/>
      <c r="J41" s="65"/>
    </row>
    <row r="42" spans="1:13" x14ac:dyDescent="0.2">
      <c r="A42" s="94"/>
      <c r="B42" s="69"/>
      <c r="C42" s="66"/>
      <c r="D42" s="66"/>
      <c r="E42" s="66"/>
      <c r="F42" s="66"/>
      <c r="G42" s="66"/>
      <c r="H42" s="66"/>
      <c r="I42" s="66"/>
      <c r="J42" s="65"/>
    </row>
    <row r="43" spans="1:13" x14ac:dyDescent="0.2">
      <c r="A43" s="94" t="s">
        <v>2</v>
      </c>
      <c r="B43" s="95" t="s">
        <v>159</v>
      </c>
      <c r="C43" s="66" t="s">
        <v>185</v>
      </c>
      <c r="D43" s="66"/>
      <c r="E43" s="66"/>
      <c r="F43" s="66"/>
      <c r="G43" s="66"/>
      <c r="H43" s="66"/>
      <c r="I43" s="66"/>
      <c r="J43" s="65"/>
    </row>
    <row r="44" spans="1:13" x14ac:dyDescent="0.2">
      <c r="A44" s="94"/>
      <c r="B44" s="69"/>
      <c r="C44" s="66"/>
      <c r="D44" s="66"/>
      <c r="E44" s="66"/>
      <c r="F44" s="66"/>
      <c r="G44" s="66"/>
      <c r="H44" s="66"/>
      <c r="I44" s="66"/>
      <c r="J44" s="65"/>
      <c r="M44" s="110"/>
    </row>
    <row r="45" spans="1:13" x14ac:dyDescent="0.2">
      <c r="A45" s="94"/>
      <c r="B45" s="69"/>
      <c r="C45" s="66"/>
      <c r="D45" s="66"/>
      <c r="E45" s="66"/>
      <c r="F45" s="66"/>
      <c r="G45" s="66"/>
      <c r="H45" s="66"/>
      <c r="I45" s="66"/>
      <c r="J45" s="65"/>
      <c r="M45" s="110"/>
    </row>
    <row r="46" spans="1:13" x14ac:dyDescent="0.2">
      <c r="A46" s="94"/>
      <c r="B46" s="69"/>
      <c r="C46" s="66"/>
      <c r="D46" s="66"/>
      <c r="E46" s="66"/>
      <c r="F46" s="66"/>
      <c r="G46" s="66"/>
      <c r="H46" s="66"/>
      <c r="I46" s="66"/>
      <c r="J46" s="65"/>
      <c r="M46" s="110"/>
    </row>
    <row r="47" spans="1:13" x14ac:dyDescent="0.2">
      <c r="A47" s="94"/>
      <c r="B47" s="69"/>
      <c r="C47" s="66"/>
      <c r="D47" s="66"/>
      <c r="E47" s="66"/>
      <c r="F47" s="66"/>
      <c r="G47" s="66"/>
      <c r="H47" s="66"/>
      <c r="I47" s="66"/>
      <c r="J47" s="65"/>
    </row>
    <row r="48" spans="1:13" x14ac:dyDescent="0.2">
      <c r="A48" s="94"/>
      <c r="B48" s="69"/>
      <c r="C48" s="66"/>
      <c r="D48" s="66"/>
      <c r="E48" s="66"/>
      <c r="F48" s="66"/>
      <c r="G48" s="66"/>
      <c r="H48" s="66"/>
      <c r="I48" s="66"/>
      <c r="J48" s="65"/>
      <c r="M48" s="96"/>
    </row>
    <row r="49" spans="1:13" x14ac:dyDescent="0.2">
      <c r="A49" s="94"/>
      <c r="B49" s="69"/>
      <c r="C49" s="66"/>
      <c r="D49" s="66"/>
      <c r="E49" s="66"/>
      <c r="F49" s="66"/>
      <c r="G49" s="66"/>
      <c r="H49" s="66"/>
      <c r="I49" s="66"/>
      <c r="J49" s="65"/>
    </row>
    <row r="50" spans="1:13" x14ac:dyDescent="0.2">
      <c r="A50" s="94"/>
      <c r="B50" s="69"/>
      <c r="C50" s="66"/>
      <c r="D50" s="66"/>
      <c r="E50" s="66"/>
      <c r="F50" s="66"/>
      <c r="G50" s="66"/>
      <c r="H50" s="66"/>
      <c r="I50" s="66"/>
      <c r="J50" s="65"/>
      <c r="L50" s="76"/>
      <c r="M50" s="97"/>
    </row>
    <row r="51" spans="1:13" x14ac:dyDescent="0.2">
      <c r="A51" s="94"/>
      <c r="B51" s="69"/>
      <c r="C51" s="66"/>
      <c r="D51" s="66"/>
      <c r="E51" s="66"/>
      <c r="F51" s="66"/>
      <c r="G51" s="66"/>
      <c r="H51" s="66"/>
      <c r="I51" s="66"/>
      <c r="J51" s="65"/>
    </row>
    <row r="52" spans="1:13" x14ac:dyDescent="0.2">
      <c r="A52" s="94"/>
      <c r="B52" s="69"/>
      <c r="C52" s="66"/>
      <c r="D52" s="66"/>
      <c r="E52" s="66"/>
      <c r="F52" s="66"/>
      <c r="G52" s="66"/>
      <c r="H52" s="66"/>
      <c r="I52" s="66"/>
      <c r="J52" s="65"/>
    </row>
    <row r="53" spans="1:13" x14ac:dyDescent="0.2">
      <c r="A53" s="94"/>
      <c r="B53" s="69"/>
      <c r="C53" s="66"/>
      <c r="D53" s="66"/>
      <c r="E53" s="66"/>
      <c r="F53" s="66"/>
      <c r="G53" s="66"/>
      <c r="H53" s="66"/>
      <c r="I53" s="66"/>
      <c r="J53" s="65"/>
    </row>
    <row r="54" spans="1:13" x14ac:dyDescent="0.2">
      <c r="A54" s="94"/>
      <c r="B54" s="69"/>
      <c r="C54" s="66"/>
      <c r="D54" s="66"/>
      <c r="E54" s="66"/>
      <c r="F54" s="66"/>
      <c r="G54" s="66"/>
      <c r="H54" s="66"/>
      <c r="I54" s="66"/>
      <c r="J54" s="65"/>
    </row>
    <row r="55" spans="1:13" x14ac:dyDescent="0.2">
      <c r="A55" s="94"/>
      <c r="B55" s="69"/>
      <c r="C55" s="66"/>
      <c r="D55" s="66"/>
      <c r="E55" s="66"/>
      <c r="F55" s="66"/>
      <c r="G55" s="66"/>
      <c r="H55" s="66"/>
      <c r="I55" s="66"/>
      <c r="J55" s="65"/>
    </row>
    <row r="56" spans="1:13" x14ac:dyDescent="0.2">
      <c r="A56" s="94"/>
      <c r="B56" s="69"/>
      <c r="C56" s="66"/>
      <c r="D56" s="66"/>
      <c r="E56" s="66"/>
      <c r="F56" s="66"/>
      <c r="G56" s="66"/>
      <c r="H56" s="66"/>
      <c r="I56" s="66"/>
      <c r="J56" s="65"/>
    </row>
    <row r="57" spans="1:13" x14ac:dyDescent="0.2">
      <c r="A57" s="94"/>
      <c r="B57" s="69"/>
      <c r="C57" s="66"/>
      <c r="D57" s="66"/>
      <c r="E57" s="66"/>
      <c r="F57" s="66"/>
      <c r="G57" s="66"/>
      <c r="H57" s="66"/>
      <c r="I57" s="66"/>
      <c r="J57" s="65"/>
    </row>
    <row r="58" spans="1:13" x14ac:dyDescent="0.2">
      <c r="A58" s="94"/>
      <c r="B58" s="69"/>
      <c r="C58" s="66" t="s">
        <v>184</v>
      </c>
      <c r="D58" s="66"/>
      <c r="E58" s="66"/>
      <c r="F58" s="66"/>
      <c r="G58" s="66"/>
      <c r="H58" s="66"/>
      <c r="I58" s="66"/>
      <c r="J58" s="65"/>
    </row>
    <row r="59" spans="1:13" x14ac:dyDescent="0.2">
      <c r="A59" s="94"/>
      <c r="B59" s="66"/>
      <c r="C59" s="66" t="s">
        <v>183</v>
      </c>
      <c r="D59" s="66"/>
      <c r="E59" s="66"/>
      <c r="F59" s="66"/>
      <c r="G59" s="66"/>
      <c r="H59" s="66"/>
      <c r="I59" s="66"/>
      <c r="J59" s="65"/>
    </row>
    <row r="60" spans="1:13" ht="17" thickBot="1" x14ac:dyDescent="0.25">
      <c r="A60" s="94"/>
      <c r="B60" s="66"/>
      <c r="C60" s="102"/>
      <c r="D60" s="66"/>
      <c r="E60" s="66"/>
      <c r="F60" s="66"/>
      <c r="G60" s="66"/>
      <c r="H60" s="66"/>
      <c r="I60" s="66"/>
      <c r="J60" s="65"/>
    </row>
    <row r="61" spans="1:13" ht="17" thickBot="1" x14ac:dyDescent="0.25">
      <c r="A61" s="100" t="s">
        <v>88</v>
      </c>
      <c r="B61" s="62"/>
      <c r="C61" s="99"/>
      <c r="D61" s="62"/>
      <c r="E61" s="62"/>
      <c r="F61" s="62"/>
      <c r="G61" s="62"/>
      <c r="H61" s="62"/>
      <c r="I61" s="62"/>
      <c r="J61" s="61"/>
    </row>
  </sheetData>
  <mergeCells count="3">
    <mergeCell ref="L9:R12"/>
    <mergeCell ref="L4:R6"/>
    <mergeCell ref="L15:R1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2C58-A3F6-904E-9BB0-8650A23A4A29}">
  <dimension ref="A1:S30"/>
  <sheetViews>
    <sheetView workbookViewId="0">
      <selection activeCell="B1" sqref="B1"/>
    </sheetView>
  </sheetViews>
  <sheetFormatPr baseColWidth="10" defaultColWidth="11" defaultRowHeight="16" outlineLevelCol="1" x14ac:dyDescent="0.2"/>
  <cols>
    <col min="1" max="1" width="4" style="57" customWidth="1"/>
    <col min="2" max="2" width="11.5" customWidth="1"/>
    <col min="3" max="6" width="10.83203125" customWidth="1"/>
    <col min="7" max="7" width="11.5" customWidth="1"/>
    <col min="8" max="8" width="11.83203125" customWidth="1"/>
    <col min="12" max="18" width="10.83203125" hidden="1" customWidth="1" outlineLevel="1"/>
    <col min="19" max="19" width="11" collapsed="1"/>
  </cols>
  <sheetData>
    <row r="1" spans="1:18" x14ac:dyDescent="0.2">
      <c r="A1" s="109"/>
      <c r="B1" s="81" t="s">
        <v>182</v>
      </c>
      <c r="C1" s="80" t="s">
        <v>214</v>
      </c>
      <c r="D1" s="80" t="s">
        <v>180</v>
      </c>
      <c r="E1" s="80" t="s">
        <v>213</v>
      </c>
      <c r="F1" s="81" t="s">
        <v>217</v>
      </c>
      <c r="G1" s="79"/>
      <c r="H1" s="79"/>
      <c r="I1" s="79"/>
      <c r="J1" s="78"/>
      <c r="K1" s="76" t="s">
        <v>87</v>
      </c>
      <c r="L1" s="76"/>
    </row>
    <row r="2" spans="1:18" x14ac:dyDescent="0.2">
      <c r="A2" s="94"/>
      <c r="B2" s="108" t="s">
        <v>178</v>
      </c>
      <c r="C2" s="107">
        <v>2</v>
      </c>
      <c r="D2" s="66"/>
      <c r="E2" s="66"/>
      <c r="F2" s="66"/>
      <c r="G2" s="66"/>
      <c r="H2" s="66"/>
      <c r="I2" s="66"/>
      <c r="J2" s="65"/>
      <c r="L2" s="76"/>
    </row>
    <row r="3" spans="1:18" x14ac:dyDescent="0.2">
      <c r="A3" s="94"/>
      <c r="B3" s="66"/>
      <c r="C3" s="66"/>
      <c r="D3" s="66"/>
      <c r="E3" s="66"/>
      <c r="F3" s="66"/>
      <c r="G3" s="66"/>
      <c r="H3" s="66"/>
      <c r="I3" s="66"/>
      <c r="J3" s="65"/>
      <c r="L3" s="76" t="s">
        <v>177</v>
      </c>
    </row>
    <row r="4" spans="1:18" x14ac:dyDescent="0.2">
      <c r="A4" s="94"/>
      <c r="B4" s="66"/>
      <c r="C4" s="66" t="s">
        <v>212</v>
      </c>
      <c r="D4" s="66"/>
      <c r="E4" s="66"/>
      <c r="F4" s="66"/>
      <c r="G4" s="66"/>
      <c r="H4" s="66"/>
      <c r="I4" s="66"/>
      <c r="J4" s="65"/>
      <c r="M4" s="106"/>
    </row>
    <row r="5" spans="1:18" x14ac:dyDescent="0.2">
      <c r="A5" s="94"/>
      <c r="B5" s="66"/>
      <c r="C5" s="66" t="s">
        <v>211</v>
      </c>
      <c r="D5" s="66"/>
      <c r="E5" s="66"/>
      <c r="F5" s="66"/>
      <c r="G5" s="66"/>
      <c r="H5" s="66"/>
      <c r="I5" s="66"/>
      <c r="J5" s="65"/>
      <c r="L5" s="495" t="s">
        <v>210</v>
      </c>
      <c r="M5" s="495"/>
      <c r="N5" s="495"/>
      <c r="O5" s="495"/>
      <c r="P5" s="495"/>
      <c r="Q5" s="495"/>
      <c r="R5" s="495"/>
    </row>
    <row r="6" spans="1:18" x14ac:dyDescent="0.2">
      <c r="A6" s="94"/>
      <c r="B6" s="66"/>
      <c r="C6" s="66"/>
      <c r="D6" s="66"/>
      <c r="E6" s="66"/>
      <c r="F6" s="66"/>
      <c r="G6" s="66"/>
      <c r="H6" s="66"/>
      <c r="I6" s="66"/>
      <c r="J6" s="65"/>
      <c r="L6" s="495"/>
      <c r="M6" s="495"/>
      <c r="N6" s="495"/>
      <c r="O6" s="495"/>
      <c r="P6" s="495"/>
      <c r="Q6" s="495"/>
      <c r="R6" s="495"/>
    </row>
    <row r="7" spans="1:18" ht="16" customHeight="1" x14ac:dyDescent="0.2">
      <c r="A7" s="94"/>
      <c r="B7" s="66"/>
      <c r="C7" s="66"/>
      <c r="D7" s="610" t="s">
        <v>209</v>
      </c>
      <c r="E7" s="613" t="s">
        <v>208</v>
      </c>
      <c r="F7" s="616" t="s">
        <v>207</v>
      </c>
      <c r="G7" s="616" t="s">
        <v>206</v>
      </c>
      <c r="H7" s="619" t="s">
        <v>205</v>
      </c>
      <c r="I7" s="66"/>
      <c r="J7" s="65"/>
    </row>
    <row r="8" spans="1:18" x14ac:dyDescent="0.2">
      <c r="A8" s="94"/>
      <c r="B8" s="66"/>
      <c r="C8" s="66"/>
      <c r="D8" s="611"/>
      <c r="E8" s="614"/>
      <c r="F8" s="617"/>
      <c r="G8" s="617"/>
      <c r="H8" s="620"/>
      <c r="I8" s="66"/>
      <c r="J8" s="65"/>
      <c r="L8" s="495" t="s">
        <v>204</v>
      </c>
      <c r="M8" s="495"/>
      <c r="N8" s="495"/>
      <c r="O8" s="495"/>
      <c r="P8" s="495"/>
      <c r="Q8" s="495"/>
      <c r="R8" s="495"/>
    </row>
    <row r="9" spans="1:18" x14ac:dyDescent="0.2">
      <c r="A9" s="94"/>
      <c r="B9" s="66"/>
      <c r="C9" s="66"/>
      <c r="D9" s="612"/>
      <c r="E9" s="615"/>
      <c r="F9" s="618"/>
      <c r="G9" s="618"/>
      <c r="H9" s="621"/>
      <c r="I9" s="66"/>
      <c r="J9" s="65"/>
      <c r="L9" s="495"/>
      <c r="M9" s="495"/>
      <c r="N9" s="495"/>
      <c r="O9" s="495"/>
      <c r="P9" s="495"/>
      <c r="Q9" s="495"/>
      <c r="R9" s="495"/>
    </row>
    <row r="10" spans="1:18" x14ac:dyDescent="0.2">
      <c r="A10" s="94"/>
      <c r="B10" s="66"/>
      <c r="C10" s="66"/>
      <c r="D10" s="121">
        <v>2012</v>
      </c>
      <c r="E10" s="120">
        <v>0</v>
      </c>
      <c r="F10" s="120">
        <v>4750</v>
      </c>
      <c r="G10" s="69">
        <v>0</v>
      </c>
      <c r="H10" s="119">
        <v>54625</v>
      </c>
      <c r="I10" s="66"/>
      <c r="J10" s="65"/>
    </row>
    <row r="11" spans="1:18" x14ac:dyDescent="0.2">
      <c r="A11" s="94"/>
      <c r="B11" s="66"/>
      <c r="C11" s="66"/>
      <c r="D11" s="121">
        <v>2013</v>
      </c>
      <c r="E11" s="120">
        <v>1</v>
      </c>
      <c r="F11" s="120">
        <v>5150</v>
      </c>
      <c r="G11" s="120">
        <v>250000</v>
      </c>
      <c r="H11" s="119">
        <v>60255</v>
      </c>
      <c r="I11" s="66"/>
      <c r="J11" s="65"/>
      <c r="L11" s="76" t="s">
        <v>149</v>
      </c>
      <c r="M11" s="97"/>
    </row>
    <row r="12" spans="1:18" x14ac:dyDescent="0.2">
      <c r="A12" s="94"/>
      <c r="B12" s="66"/>
      <c r="C12" s="66"/>
      <c r="D12" s="121">
        <v>2014</v>
      </c>
      <c r="E12" s="120">
        <v>0</v>
      </c>
      <c r="F12" s="120">
        <v>5000</v>
      </c>
      <c r="G12" s="69">
        <v>0</v>
      </c>
      <c r="H12" s="119">
        <v>60000</v>
      </c>
      <c r="I12" s="66"/>
      <c r="J12" s="65"/>
      <c r="L12" s="495" t="s">
        <v>203</v>
      </c>
      <c r="M12" s="495"/>
      <c r="N12" s="495"/>
      <c r="O12" s="495"/>
      <c r="P12" s="495"/>
      <c r="Q12" s="495"/>
      <c r="R12" s="495"/>
    </row>
    <row r="13" spans="1:18" x14ac:dyDescent="0.2">
      <c r="A13" s="94"/>
      <c r="B13" s="66"/>
      <c r="C13" s="66"/>
      <c r="D13" s="121">
        <v>2015</v>
      </c>
      <c r="E13" s="120">
        <v>0</v>
      </c>
      <c r="F13" s="120">
        <v>5300</v>
      </c>
      <c r="G13" s="69">
        <v>0</v>
      </c>
      <c r="H13" s="119">
        <v>65190</v>
      </c>
      <c r="I13" s="66"/>
      <c r="J13" s="65"/>
      <c r="L13" s="495"/>
      <c r="M13" s="495"/>
      <c r="N13" s="495"/>
      <c r="O13" s="495"/>
      <c r="P13" s="495"/>
      <c r="Q13" s="495"/>
      <c r="R13" s="495"/>
    </row>
    <row r="14" spans="1:18" x14ac:dyDescent="0.2">
      <c r="A14" s="94"/>
      <c r="B14" s="69"/>
      <c r="C14" s="66"/>
      <c r="D14" s="121">
        <v>2016</v>
      </c>
      <c r="E14" s="120">
        <v>0</v>
      </c>
      <c r="F14" s="120">
        <v>4900</v>
      </c>
      <c r="G14" s="69">
        <v>0</v>
      </c>
      <c r="H14" s="119">
        <v>61250</v>
      </c>
      <c r="I14" s="66"/>
      <c r="J14" s="65"/>
      <c r="L14" s="495"/>
      <c r="M14" s="495"/>
      <c r="N14" s="495"/>
      <c r="O14" s="495"/>
      <c r="P14" s="495"/>
      <c r="Q14" s="495"/>
      <c r="R14" s="495"/>
    </row>
    <row r="15" spans="1:18" x14ac:dyDescent="0.2">
      <c r="A15" s="94"/>
      <c r="B15" s="69"/>
      <c r="C15" s="66"/>
      <c r="D15" s="103" t="s">
        <v>202</v>
      </c>
      <c r="E15" s="118">
        <f>SUM(E10:E14)</f>
        <v>1</v>
      </c>
      <c r="F15" s="117">
        <f>SUM(F10:F14)</f>
        <v>25100</v>
      </c>
      <c r="G15" s="117">
        <f>SUM(G10:G14)</f>
        <v>250000</v>
      </c>
      <c r="H15" s="116">
        <f>SUM(H10:H14)</f>
        <v>301320</v>
      </c>
      <c r="I15" s="66"/>
      <c r="J15" s="65"/>
      <c r="L15" s="495"/>
      <c r="M15" s="495"/>
      <c r="N15" s="495"/>
      <c r="O15" s="495"/>
      <c r="P15" s="495"/>
      <c r="Q15" s="495"/>
      <c r="R15" s="495"/>
    </row>
    <row r="16" spans="1:18" x14ac:dyDescent="0.2">
      <c r="A16" s="94"/>
      <c r="B16" s="69"/>
      <c r="C16" s="66"/>
      <c r="D16" s="66"/>
      <c r="E16" s="66"/>
      <c r="F16" s="66"/>
      <c r="G16" s="66"/>
      <c r="H16" s="66"/>
      <c r="I16" s="66"/>
      <c r="J16" s="65"/>
      <c r="L16" s="495"/>
      <c r="M16" s="495"/>
      <c r="N16" s="495"/>
      <c r="O16" s="495"/>
      <c r="P16" s="495"/>
      <c r="Q16" s="495"/>
      <c r="R16" s="495"/>
    </row>
    <row r="17" spans="1:18" x14ac:dyDescent="0.2">
      <c r="A17" s="94"/>
      <c r="B17" s="69"/>
      <c r="C17" s="66" t="s">
        <v>201</v>
      </c>
      <c r="D17" s="66"/>
      <c r="E17" s="66"/>
      <c r="F17" s="66"/>
      <c r="G17" s="66"/>
      <c r="H17" s="66"/>
      <c r="I17" s="66"/>
      <c r="J17" s="65"/>
      <c r="L17" s="495"/>
      <c r="M17" s="495"/>
      <c r="N17" s="495"/>
      <c r="O17" s="495"/>
      <c r="P17" s="495"/>
      <c r="Q17" s="495"/>
      <c r="R17" s="495"/>
    </row>
    <row r="18" spans="1:18" x14ac:dyDescent="0.2">
      <c r="A18" s="94"/>
      <c r="B18" s="69"/>
      <c r="C18" s="66" t="s">
        <v>200</v>
      </c>
      <c r="D18" s="66"/>
      <c r="E18" s="66"/>
      <c r="F18" s="66"/>
      <c r="G18" s="66"/>
      <c r="H18" s="66"/>
      <c r="I18" s="66"/>
      <c r="J18" s="65"/>
    </row>
    <row r="19" spans="1:18" ht="19" x14ac:dyDescent="0.2">
      <c r="A19" s="94"/>
      <c r="B19" s="69"/>
      <c r="C19" s="66" t="s">
        <v>199</v>
      </c>
      <c r="D19" s="66"/>
      <c r="E19" s="66"/>
      <c r="F19" s="66"/>
      <c r="G19" s="66"/>
      <c r="H19" s="115"/>
      <c r="I19" s="66"/>
      <c r="J19" s="65"/>
      <c r="M19" s="110"/>
    </row>
    <row r="20" spans="1:18" x14ac:dyDescent="0.2">
      <c r="A20" s="94"/>
      <c r="B20" s="69"/>
      <c r="C20" s="66" t="s">
        <v>198</v>
      </c>
      <c r="D20" s="66"/>
      <c r="E20" s="66"/>
      <c r="F20" s="66"/>
      <c r="G20" s="66"/>
      <c r="H20" s="66"/>
      <c r="I20" s="66"/>
      <c r="J20" s="65"/>
      <c r="M20" s="110"/>
    </row>
    <row r="21" spans="1:18" x14ac:dyDescent="0.2">
      <c r="A21" s="94"/>
      <c r="B21" s="69"/>
      <c r="C21" s="66" t="s">
        <v>197</v>
      </c>
      <c r="D21" s="66"/>
      <c r="E21" s="66"/>
      <c r="F21" s="66"/>
      <c r="G21" s="66"/>
      <c r="H21" s="66"/>
      <c r="I21" s="66"/>
      <c r="J21" s="65"/>
      <c r="M21" s="110"/>
    </row>
    <row r="22" spans="1:18" x14ac:dyDescent="0.2">
      <c r="A22" s="94"/>
      <c r="B22" s="69"/>
      <c r="C22" s="66" t="s">
        <v>196</v>
      </c>
      <c r="D22" s="66"/>
      <c r="E22" s="66"/>
      <c r="F22" s="66"/>
      <c r="G22" s="66"/>
      <c r="H22" s="66"/>
      <c r="I22" s="66"/>
      <c r="J22" s="65"/>
      <c r="M22" s="110"/>
    </row>
    <row r="23" spans="1:18" x14ac:dyDescent="0.2">
      <c r="A23" s="94"/>
      <c r="B23" s="69"/>
      <c r="C23" s="66"/>
      <c r="D23" s="66"/>
      <c r="E23" s="66"/>
      <c r="F23" s="66"/>
      <c r="G23" s="66"/>
      <c r="H23" s="66"/>
      <c r="I23" s="66"/>
      <c r="J23" s="65"/>
    </row>
    <row r="24" spans="1:18" x14ac:dyDescent="0.2">
      <c r="A24" s="94" t="s">
        <v>0</v>
      </c>
      <c r="B24" s="66" t="s">
        <v>159</v>
      </c>
      <c r="C24" s="66" t="s">
        <v>195</v>
      </c>
      <c r="D24" s="66"/>
      <c r="E24" s="66"/>
      <c r="F24" s="66"/>
      <c r="G24" s="66"/>
      <c r="H24" s="66"/>
      <c r="I24" s="66"/>
      <c r="J24" s="65"/>
      <c r="M24" s="96"/>
    </row>
    <row r="25" spans="1:18" ht="19" x14ac:dyDescent="0.25">
      <c r="A25" s="94"/>
      <c r="B25" s="66"/>
      <c r="C25" s="102"/>
      <c r="D25" s="66"/>
      <c r="E25" s="66"/>
      <c r="F25" s="66"/>
      <c r="G25" s="66"/>
      <c r="H25" s="66"/>
      <c r="I25" s="66"/>
      <c r="J25" s="65"/>
      <c r="L25" s="75"/>
    </row>
    <row r="26" spans="1:18" x14ac:dyDescent="0.2">
      <c r="A26" s="94" t="s">
        <v>1</v>
      </c>
      <c r="B26" s="66" t="s">
        <v>159</v>
      </c>
      <c r="C26" s="102" t="s">
        <v>194</v>
      </c>
      <c r="D26" s="66"/>
      <c r="E26" s="66"/>
      <c r="F26" s="66"/>
      <c r="G26" s="66"/>
      <c r="H26" s="66"/>
      <c r="I26" s="66"/>
      <c r="J26" s="65"/>
    </row>
    <row r="27" spans="1:18" x14ac:dyDescent="0.2">
      <c r="A27" s="94"/>
      <c r="B27" s="66"/>
      <c r="C27" s="66" t="s">
        <v>193</v>
      </c>
      <c r="D27" s="66"/>
      <c r="E27" s="66"/>
      <c r="F27" s="66"/>
      <c r="G27" s="66"/>
      <c r="H27" s="66"/>
      <c r="I27" s="66"/>
      <c r="J27" s="65"/>
    </row>
    <row r="28" spans="1:18" ht="17" thickBot="1" x14ac:dyDescent="0.25">
      <c r="A28" s="93"/>
      <c r="B28" s="113"/>
      <c r="C28" s="114"/>
      <c r="D28" s="113"/>
      <c r="E28" s="113"/>
      <c r="F28" s="113"/>
      <c r="G28" s="113"/>
      <c r="H28" s="113"/>
      <c r="I28" s="113"/>
      <c r="J28" s="112"/>
    </row>
    <row r="29" spans="1:18" ht="17" thickBot="1" x14ac:dyDescent="0.25">
      <c r="A29" s="100" t="s">
        <v>88</v>
      </c>
      <c r="B29" s="62"/>
      <c r="C29" s="99"/>
      <c r="D29" s="62"/>
      <c r="E29" s="62"/>
      <c r="F29" s="62"/>
      <c r="G29" s="62"/>
      <c r="H29" s="62"/>
      <c r="I29" s="62"/>
      <c r="J29" s="61"/>
    </row>
    <row r="30" spans="1:18" x14ac:dyDescent="0.2">
      <c r="L30" s="76"/>
      <c r="M30" s="97"/>
    </row>
  </sheetData>
  <mergeCells count="8">
    <mergeCell ref="L5:R6"/>
    <mergeCell ref="L8:R9"/>
    <mergeCell ref="L12:R17"/>
    <mergeCell ref="D7:D9"/>
    <mergeCell ref="E7:E9"/>
    <mergeCell ref="F7:F9"/>
    <mergeCell ref="G7:G9"/>
    <mergeCell ref="H7: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Q #15</vt:lpstr>
      <vt:lpstr>Q #16</vt:lpstr>
      <vt:lpstr>Q #17</vt:lpstr>
      <vt:lpstr>Q #18</vt:lpstr>
      <vt:lpstr>Q #19</vt:lpstr>
      <vt:lpstr>Q #20</vt:lpstr>
      <vt:lpstr>Q #21</vt:lpstr>
      <vt:lpstr>Q #22</vt:lpstr>
      <vt:lpstr>2016 #15</vt:lpstr>
      <vt:lpstr>2017 #13</vt:lpstr>
      <vt:lpstr>2018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2026-08-31T23:42:18Z</dcterms:modified>
</cp:coreProperties>
</file>