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vssm\Boston_training_ipython\Poisson_Neg_Bionomial_Survival\"/>
    </mc:Choice>
  </mc:AlternateContent>
  <xr:revisionPtr revIDLastSave="0" documentId="13_ncr:1_{9901EAE5-9293-4B16-B292-A28D180EB4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AMO_UniqueIdentifier" hidden="1">"'7036d827-1c4e-4738-8b4d-15f58bffafc3'"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I8" i="2"/>
  <c r="H8" i="2"/>
  <c r="I7" i="2"/>
  <c r="H7" i="2"/>
  <c r="I6" i="2"/>
  <c r="H6" i="2"/>
  <c r="I5" i="2"/>
  <c r="H5" i="2"/>
  <c r="I4" i="2"/>
  <c r="H4" i="2"/>
  <c r="I3" i="2"/>
  <c r="H3" i="2"/>
  <c r="G8" i="2"/>
  <c r="G7" i="2"/>
  <c r="G6" i="2"/>
  <c r="G5" i="2"/>
  <c r="G4" i="2"/>
  <c r="F8" i="2"/>
  <c r="F7" i="2"/>
  <c r="F6" i="2"/>
  <c r="F5" i="2"/>
  <c r="F4" i="2"/>
  <c r="G3" i="2"/>
  <c r="F3" i="2"/>
  <c r="E8" i="2"/>
  <c r="D8" i="2"/>
  <c r="E7" i="2"/>
  <c r="D7" i="2"/>
  <c r="E6" i="2"/>
  <c r="D6" i="2"/>
  <c r="E5" i="2"/>
  <c r="D5" i="2"/>
  <c r="E4" i="2"/>
  <c r="D4" i="2"/>
  <c r="E3" i="2"/>
  <c r="D3" i="2"/>
  <c r="I9" i="2" l="1"/>
  <c r="I10" i="2" s="1"/>
  <c r="G9" i="2"/>
  <c r="G10" i="2" s="1"/>
  <c r="E9" i="2"/>
  <c r="E10" i="2" s="1"/>
  <c r="D9" i="2"/>
  <c r="D10" i="2" s="1"/>
  <c r="F9" i="2"/>
  <c r="F10" i="2" s="1"/>
  <c r="H9" i="2"/>
  <c r="H10" i="2" s="1"/>
  <c r="D18" i="1"/>
  <c r="D17" i="1"/>
  <c r="D19" i="1" s="1"/>
</calcChain>
</file>

<file path=xl/sharedStrings.xml><?xml version="1.0" encoding="utf-8"?>
<sst xmlns="http://schemas.openxmlformats.org/spreadsheetml/2006/main" count="54" uniqueCount="44">
  <si>
    <t>Model</t>
  </si>
  <si>
    <t>Residual Deviance</t>
  </si>
  <si>
    <t>Deg of Freedom</t>
  </si>
  <si>
    <t xml:space="preserve">AIC </t>
  </si>
  <si>
    <t>Independent variables</t>
  </si>
  <si>
    <t>modelp1</t>
  </si>
  <si>
    <t>modelp2</t>
  </si>
  <si>
    <t>modelnb1</t>
  </si>
  <si>
    <t>modelnb2</t>
  </si>
  <si>
    <t>modelnb3</t>
  </si>
  <si>
    <t>Type of Regression</t>
  </si>
  <si>
    <t>Poisson</t>
  </si>
  <si>
    <t>Negative Biomial</t>
  </si>
  <si>
    <t>N</t>
  </si>
  <si>
    <t>Remarks</t>
  </si>
  <si>
    <t>Y</t>
  </si>
  <si>
    <t>modelp4</t>
  </si>
  <si>
    <t>modelp3</t>
  </si>
  <si>
    <t>Age</t>
  </si>
  <si>
    <t>Drug</t>
  </si>
  <si>
    <t>Drug + Age</t>
  </si>
  <si>
    <t>Drug + Age + Drug* Age</t>
  </si>
  <si>
    <t>Drug B + Middle Age</t>
  </si>
  <si>
    <t>modelnb4</t>
  </si>
  <si>
    <t>Intercept</t>
  </si>
  <si>
    <t>Drug B</t>
  </si>
  <si>
    <t>Age Old</t>
  </si>
  <si>
    <t>Age Young</t>
  </si>
  <si>
    <t>Drug B * Age Old</t>
  </si>
  <si>
    <t>Age 0ld Drug A</t>
  </si>
  <si>
    <t>Age old Drug B</t>
  </si>
  <si>
    <t xml:space="preserve">Drug B * Age Young </t>
  </si>
  <si>
    <t>Age M Drug A</t>
  </si>
  <si>
    <t>Age M Drug B</t>
  </si>
  <si>
    <t>Age Y Drug A</t>
  </si>
  <si>
    <t>Age Y Drug B</t>
  </si>
  <si>
    <t>Coefficients</t>
  </si>
  <si>
    <t>Log (Pres)</t>
  </si>
  <si>
    <t>Pres #</t>
  </si>
  <si>
    <t>Bases are Drug A, Age Middle</t>
  </si>
  <si>
    <t xml:space="preserve">Res Devianec / df </t>
  </si>
  <si>
    <t xml:space="preserve">Best model  residual deviance lowest . </t>
  </si>
  <si>
    <t xml:space="preserve">No_Dispersion_Flag </t>
  </si>
  <si>
    <t xml:space="preserve"> There is over dispersion need to look at negative binomial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</si>
</sst>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9"/>
  <sheetViews>
    <sheetView showGridLines="0" tabSelected="1" workbookViewId="0">
      <selection activeCell="G20" sqref="G20"/>
    </sheetView>
  </sheetViews>
  <sheetFormatPr defaultRowHeight="14.4" x14ac:dyDescent="0.3"/>
  <cols>
    <col min="2" max="2" width="10.5546875" customWidth="1"/>
    <col min="3" max="3" width="17.44140625" bestFit="1" customWidth="1"/>
    <col min="4" max="4" width="21.6640625" bestFit="1" customWidth="1"/>
    <col min="6" max="6" width="17.44140625" bestFit="1" customWidth="1"/>
    <col min="7" max="7" width="15.33203125" bestFit="1" customWidth="1"/>
    <col min="8" max="8" width="15.33203125" customWidth="1"/>
    <col min="9" max="9" width="10.5546875" customWidth="1"/>
    <col min="10" max="10" width="25.88671875" customWidth="1"/>
  </cols>
  <sheetData>
    <row r="1" spans="2:10" ht="15" thickBot="1" x14ac:dyDescent="0.35"/>
    <row r="2" spans="2:10" ht="29.4" thickBot="1" x14ac:dyDescent="0.35">
      <c r="B2" s="16" t="s">
        <v>10</v>
      </c>
      <c r="C2" s="17" t="s">
        <v>0</v>
      </c>
      <c r="D2" s="18" t="s">
        <v>4</v>
      </c>
      <c r="E2" s="17" t="s">
        <v>3</v>
      </c>
      <c r="F2" s="17" t="s">
        <v>1</v>
      </c>
      <c r="G2" s="17" t="s">
        <v>2</v>
      </c>
      <c r="H2" s="17" t="s">
        <v>40</v>
      </c>
      <c r="I2" s="18" t="s">
        <v>42</v>
      </c>
      <c r="J2" s="19" t="s">
        <v>14</v>
      </c>
    </row>
    <row r="3" spans="2:10" ht="15" thickBot="1" x14ac:dyDescent="0.35">
      <c r="B3" s="20" t="s">
        <v>11</v>
      </c>
      <c r="C3" s="6" t="s">
        <v>5</v>
      </c>
      <c r="D3" s="6" t="s">
        <v>19</v>
      </c>
      <c r="E3" s="6">
        <v>560</v>
      </c>
      <c r="F3" s="6">
        <v>281.33335</v>
      </c>
      <c r="G3" s="6">
        <v>52</v>
      </c>
      <c r="H3" s="6">
        <f>F3/G3</f>
        <v>5.4102567307692304</v>
      </c>
      <c r="I3" s="7" t="s">
        <v>13</v>
      </c>
      <c r="J3" s="26" t="s">
        <v>43</v>
      </c>
    </row>
    <row r="4" spans="2:10" ht="15" thickBot="1" x14ac:dyDescent="0.35">
      <c r="B4" s="21"/>
      <c r="C4" s="2" t="s">
        <v>6</v>
      </c>
      <c r="D4" s="2" t="s">
        <v>18</v>
      </c>
      <c r="E4" s="2">
        <v>507.09</v>
      </c>
      <c r="F4" s="2">
        <v>226.43</v>
      </c>
      <c r="G4" s="2">
        <v>51</v>
      </c>
      <c r="H4" s="6">
        <f>F4/G4</f>
        <v>4.439803921568628</v>
      </c>
      <c r="I4" s="5" t="s">
        <v>13</v>
      </c>
      <c r="J4" s="27"/>
    </row>
    <row r="5" spans="2:10" ht="15" thickBot="1" x14ac:dyDescent="0.35">
      <c r="B5" s="21"/>
      <c r="C5" s="2" t="s">
        <v>17</v>
      </c>
      <c r="D5" s="2" t="s">
        <v>20</v>
      </c>
      <c r="E5" s="2">
        <v>493.06</v>
      </c>
      <c r="F5" s="2">
        <v>210.39189999999999</v>
      </c>
      <c r="G5" s="2">
        <v>50</v>
      </c>
      <c r="H5" s="6">
        <f>F5/G5</f>
        <v>4.2078379999999997</v>
      </c>
      <c r="I5" s="5" t="s">
        <v>13</v>
      </c>
      <c r="J5" s="27"/>
    </row>
    <row r="6" spans="2:10" ht="15" thickBot="1" x14ac:dyDescent="0.35">
      <c r="B6" s="22"/>
      <c r="C6" s="10" t="s">
        <v>16</v>
      </c>
      <c r="D6" s="10" t="s">
        <v>21</v>
      </c>
      <c r="E6" s="10">
        <v>468.97</v>
      </c>
      <c r="F6" s="10">
        <v>182.30510000000001</v>
      </c>
      <c r="G6" s="10">
        <v>48</v>
      </c>
      <c r="H6" s="6">
        <f>F6/G6</f>
        <v>3.798022916666667</v>
      </c>
      <c r="I6" s="11" t="s">
        <v>13</v>
      </c>
      <c r="J6" s="28"/>
    </row>
    <row r="7" spans="2:10" ht="15" thickBot="1" x14ac:dyDescent="0.35">
      <c r="B7" s="23" t="s">
        <v>12</v>
      </c>
      <c r="C7" s="6" t="s">
        <v>7</v>
      </c>
      <c r="D7" s="6" t="s">
        <v>19</v>
      </c>
      <c r="E7" s="6">
        <v>473</v>
      </c>
      <c r="F7" s="6">
        <v>9.4499999999999993</v>
      </c>
      <c r="G7" s="6">
        <v>52</v>
      </c>
      <c r="H7" s="6">
        <f>F7/G7</f>
        <v>0.18173076923076922</v>
      </c>
      <c r="I7" s="6" t="s">
        <v>15</v>
      </c>
      <c r="J7" s="8"/>
    </row>
    <row r="8" spans="2:10" ht="15" thickBot="1" x14ac:dyDescent="0.35">
      <c r="B8" s="24"/>
      <c r="C8" s="5" t="s">
        <v>8</v>
      </c>
      <c r="D8" s="5" t="s">
        <v>18</v>
      </c>
      <c r="E8" s="5">
        <v>473</v>
      </c>
      <c r="F8" s="5">
        <v>7.58</v>
      </c>
      <c r="G8" s="5">
        <v>51</v>
      </c>
      <c r="H8" s="6">
        <f>F8/G8</f>
        <v>0.14862745098039215</v>
      </c>
      <c r="I8" s="5" t="s">
        <v>15</v>
      </c>
      <c r="J8" s="12"/>
    </row>
    <row r="9" spans="2:10" x14ac:dyDescent="0.3">
      <c r="B9" s="24"/>
      <c r="C9" s="2" t="s">
        <v>9</v>
      </c>
      <c r="D9" s="2" t="s">
        <v>20</v>
      </c>
      <c r="E9" s="2">
        <v>475</v>
      </c>
      <c r="F9" s="2">
        <v>7.16</v>
      </c>
      <c r="G9" s="2">
        <v>50</v>
      </c>
      <c r="H9" s="6">
        <f>F9/G9</f>
        <v>0.14319999999999999</v>
      </c>
      <c r="I9" s="2" t="s">
        <v>15</v>
      </c>
      <c r="J9" s="9"/>
    </row>
    <row r="10" spans="2:10" ht="55.5" customHeight="1" thickBot="1" x14ac:dyDescent="0.35">
      <c r="B10" s="25"/>
      <c r="C10" s="13" t="s">
        <v>23</v>
      </c>
      <c r="D10" s="13" t="s">
        <v>21</v>
      </c>
      <c r="E10" s="13">
        <v>478</v>
      </c>
      <c r="F10" s="14">
        <v>6.23</v>
      </c>
      <c r="G10" s="13">
        <v>48</v>
      </c>
      <c r="H10" s="13">
        <f>F10/G10</f>
        <v>0.12979166666666667</v>
      </c>
      <c r="I10" s="13" t="s">
        <v>15</v>
      </c>
      <c r="J10" s="15" t="s">
        <v>41</v>
      </c>
    </row>
    <row r="17" spans="3:4" x14ac:dyDescent="0.3">
      <c r="C17" t="s">
        <v>22</v>
      </c>
      <c r="D17">
        <f>EXP(3.35)</f>
        <v>28.502733643767282</v>
      </c>
    </row>
    <row r="18" spans="3:4" x14ac:dyDescent="0.3">
      <c r="D18">
        <f>EXP(3.178)</f>
        <v>23.998708106421155</v>
      </c>
    </row>
    <row r="19" spans="3:4" x14ac:dyDescent="0.3">
      <c r="D19">
        <f>D17/D18</f>
        <v>1.1876778332139062</v>
      </c>
    </row>
  </sheetData>
  <mergeCells count="3">
    <mergeCell ref="B3:B6"/>
    <mergeCell ref="B7:B10"/>
    <mergeCell ref="J3:J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1"/>
  <sheetViews>
    <sheetView showGridLines="0" workbookViewId="0">
      <selection activeCell="D10" sqref="D10"/>
    </sheetView>
  </sheetViews>
  <sheetFormatPr defaultRowHeight="14.4" x14ac:dyDescent="0.3"/>
  <cols>
    <col min="2" max="2" width="18.5546875" bestFit="1" customWidth="1"/>
    <col min="3" max="3" width="11.6640625" bestFit="1" customWidth="1"/>
    <col min="4" max="5" width="14" bestFit="1" customWidth="1"/>
    <col min="6" max="6" width="13.109375" bestFit="1" customWidth="1"/>
    <col min="7" max="7" width="12.88671875" bestFit="1" customWidth="1"/>
    <col min="8" max="8" width="12.33203125" bestFit="1" customWidth="1"/>
    <col min="9" max="9" width="12.109375" bestFit="1" customWidth="1"/>
  </cols>
  <sheetData>
    <row r="2" spans="2:9" x14ac:dyDescent="0.3">
      <c r="B2" s="1"/>
      <c r="C2" s="3" t="s">
        <v>36</v>
      </c>
      <c r="D2" s="3" t="s">
        <v>29</v>
      </c>
      <c r="E2" s="3" t="s">
        <v>30</v>
      </c>
      <c r="F2" s="3" t="s">
        <v>32</v>
      </c>
      <c r="G2" s="3" t="s">
        <v>33</v>
      </c>
      <c r="H2" s="3" t="s">
        <v>34</v>
      </c>
      <c r="I2" s="3" t="s">
        <v>35</v>
      </c>
    </row>
    <row r="3" spans="2:9" x14ac:dyDescent="0.3">
      <c r="B3" s="1" t="s">
        <v>24</v>
      </c>
      <c r="C3" s="1">
        <v>3.17</v>
      </c>
      <c r="D3" s="1">
        <f>C3</f>
        <v>3.17</v>
      </c>
      <c r="E3" s="1">
        <f>C3</f>
        <v>3.17</v>
      </c>
      <c r="F3" s="1">
        <f>C3</f>
        <v>3.17</v>
      </c>
      <c r="G3" s="1">
        <f>C3</f>
        <v>3.17</v>
      </c>
      <c r="H3" s="1">
        <f>C3</f>
        <v>3.17</v>
      </c>
      <c r="I3" s="1">
        <f>C3</f>
        <v>3.17</v>
      </c>
    </row>
    <row r="4" spans="2:9" x14ac:dyDescent="0.3">
      <c r="B4" s="1" t="s">
        <v>25</v>
      </c>
      <c r="C4" s="1">
        <v>0.1855</v>
      </c>
      <c r="D4" s="1">
        <f>C4*0</f>
        <v>0</v>
      </c>
      <c r="E4" s="1">
        <f>C4*1</f>
        <v>0.1855</v>
      </c>
      <c r="F4" s="1">
        <f>C4*0</f>
        <v>0</v>
      </c>
      <c r="G4" s="1">
        <f>C4*1</f>
        <v>0.1855</v>
      </c>
      <c r="H4" s="1">
        <f>C4*0</f>
        <v>0</v>
      </c>
      <c r="I4" s="1">
        <f>C4*1</f>
        <v>0.1855</v>
      </c>
    </row>
    <row r="5" spans="2:9" x14ac:dyDescent="0.3">
      <c r="B5" s="1" t="s">
        <v>26</v>
      </c>
      <c r="C5" s="1">
        <v>2.2880000000000001E-2</v>
      </c>
      <c r="D5" s="1">
        <f>C5*1</f>
        <v>2.2880000000000001E-2</v>
      </c>
      <c r="E5" s="1">
        <f>C5*1</f>
        <v>2.2880000000000001E-2</v>
      </c>
      <c r="F5" s="1">
        <f>C5*0</f>
        <v>0</v>
      </c>
      <c r="G5" s="1">
        <f>C5*0</f>
        <v>0</v>
      </c>
      <c r="H5" s="1">
        <f>C5*0</f>
        <v>0</v>
      </c>
      <c r="I5" s="1">
        <f>C5*0</f>
        <v>0</v>
      </c>
    </row>
    <row r="6" spans="2:9" x14ac:dyDescent="0.3">
      <c r="B6" s="1" t="s">
        <v>27</v>
      </c>
      <c r="C6" s="1">
        <v>0.61799999999999999</v>
      </c>
      <c r="D6" s="1">
        <f>C6*0</f>
        <v>0</v>
      </c>
      <c r="E6" s="1">
        <f>C6*0</f>
        <v>0</v>
      </c>
      <c r="F6" s="1">
        <f>C6*0</f>
        <v>0</v>
      </c>
      <c r="G6" s="1">
        <f>C6*0</f>
        <v>0</v>
      </c>
      <c r="H6" s="1">
        <f>C6*1</f>
        <v>0.61799999999999999</v>
      </c>
      <c r="I6" s="1">
        <f>C6*1</f>
        <v>0.61799999999999999</v>
      </c>
    </row>
    <row r="7" spans="2:9" x14ac:dyDescent="0.3">
      <c r="B7" s="1" t="s">
        <v>28</v>
      </c>
      <c r="C7" s="1">
        <v>-0.44980999999999999</v>
      </c>
      <c r="D7" s="1">
        <f>C7*1*0</f>
        <v>0</v>
      </c>
      <c r="E7" s="1">
        <f>C7*1*1</f>
        <v>-0.44980999999999999</v>
      </c>
      <c r="F7" s="1">
        <f>C7*0*0</f>
        <v>0</v>
      </c>
      <c r="G7" s="1">
        <f>C7*1*0</f>
        <v>0</v>
      </c>
      <c r="H7" s="1">
        <f>C7*0*0</f>
        <v>0</v>
      </c>
      <c r="I7" s="1">
        <f>C7*1*0</f>
        <v>0</v>
      </c>
    </row>
    <row r="8" spans="2:9" x14ac:dyDescent="0.3">
      <c r="B8" s="1" t="s">
        <v>31</v>
      </c>
      <c r="C8" s="1">
        <v>-0.63817999999999997</v>
      </c>
      <c r="D8" s="1">
        <f>C8*0*0</f>
        <v>0</v>
      </c>
      <c r="E8" s="1">
        <f>C8*0*1</f>
        <v>0</v>
      </c>
      <c r="F8" s="1">
        <f>C7*0*0</f>
        <v>0</v>
      </c>
      <c r="G8" s="1">
        <f>C7*1*0</f>
        <v>0</v>
      </c>
      <c r="H8" s="1">
        <f>C8*0*1</f>
        <v>0</v>
      </c>
      <c r="I8" s="1">
        <f>C8*1*1</f>
        <v>-0.63817999999999997</v>
      </c>
    </row>
    <row r="9" spans="2:9" x14ac:dyDescent="0.3">
      <c r="B9" s="29" t="s">
        <v>37</v>
      </c>
      <c r="C9" s="29"/>
      <c r="D9" s="1">
        <f t="shared" ref="D9:I9" si="0">SUM(D3:D8)</f>
        <v>3.1928799999999997</v>
      </c>
      <c r="E9" s="1">
        <f t="shared" si="0"/>
        <v>2.9285700000000001</v>
      </c>
      <c r="F9" s="1">
        <f t="shared" si="0"/>
        <v>3.17</v>
      </c>
      <c r="G9" s="1">
        <f t="shared" si="0"/>
        <v>3.3555000000000001</v>
      </c>
      <c r="H9" s="1">
        <f t="shared" si="0"/>
        <v>3.7879999999999998</v>
      </c>
      <c r="I9" s="1">
        <f t="shared" si="0"/>
        <v>3.3353200000000003</v>
      </c>
    </row>
    <row r="10" spans="2:9" x14ac:dyDescent="0.3">
      <c r="B10" s="29" t="s">
        <v>38</v>
      </c>
      <c r="C10" s="29"/>
      <c r="D10" s="3">
        <f>EXP(D9)</f>
        <v>24.358478939866426</v>
      </c>
      <c r="E10" s="4">
        <f t="shared" ref="E10:I10" si="1">EXP(E9)</f>
        <v>18.700869124004495</v>
      </c>
      <c r="F10" s="3">
        <f t="shared" si="1"/>
        <v>23.80748435642867</v>
      </c>
      <c r="G10" s="3">
        <f t="shared" si="1"/>
        <v>28.659930574099352</v>
      </c>
      <c r="H10" s="4">
        <f t="shared" si="1"/>
        <v>44.167975929252904</v>
      </c>
      <c r="I10" s="3">
        <f t="shared" si="1"/>
        <v>28.087369744199258</v>
      </c>
    </row>
    <row r="11" spans="2:9" x14ac:dyDescent="0.3">
      <c r="B11" s="30" t="s">
        <v>39</v>
      </c>
      <c r="C11" s="30"/>
    </row>
  </sheetData>
  <mergeCells count="3">
    <mergeCell ref="B9:C9"/>
    <mergeCell ref="B10:C10"/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Suryanarayana Ambatipudi</dc:creator>
  <cp:lastModifiedBy>Suryanarayana Ambatipudi</cp:lastModifiedBy>
  <dcterms:created xsi:type="dcterms:W3CDTF">2015-05-30T10:25:43Z</dcterms:created>
  <dcterms:modified xsi:type="dcterms:W3CDTF">2022-03-20T04:22:34Z</dcterms:modified>
</cp:coreProperties>
</file>