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F:\Project_1\Hospital_Performance_Dashboard\"/>
    </mc:Choice>
  </mc:AlternateContent>
  <xr:revisionPtr revIDLastSave="0" documentId="13_ncr:1_{B8273BD0-ABDA-42EC-AC1F-4E448DE20697}" xr6:coauthVersionLast="47" xr6:coauthVersionMax="47" xr10:uidLastSave="{00000000-0000-0000-0000-000000000000}"/>
  <bookViews>
    <workbookView xWindow="-103" yWindow="-103" windowWidth="29692" windowHeight="11829" xr2:uid="{B799E759-07D4-4518-AB85-B765F725D4B4}"/>
  </bookViews>
  <sheets>
    <sheet name="Dashboard" sheetId="3" r:id="rId1"/>
    <sheet name="Pivot" sheetId="2" r:id="rId2"/>
    <sheet name="Data" sheetId="1" r:id="rId3"/>
  </sheets>
  <definedNames>
    <definedName name="_xlchart.v2.0" hidden="1">Pivot!$K$16:$K$22</definedName>
    <definedName name="_xlchart.v2.1" hidden="1">Pivot!$L$15</definedName>
    <definedName name="_xlchart.v2.2" hidden="1">Pivot!$L$16:$L$22</definedName>
    <definedName name="Slicer_Department">#N/A</definedName>
    <definedName name="Slicer_Month">#N/A</definedName>
    <definedName name="Slicer_Physicians">#N/A</definedName>
    <definedName name="Slicer_Year">#N/A</definedName>
  </definedNames>
  <calcPr calcId="191029"/>
  <pivotCaches>
    <pivotCache cacheId="4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16" i="2" l="1"/>
  <c r="G17" i="2"/>
  <c r="G18" i="2"/>
  <c r="G19" i="2"/>
  <c r="G20" i="2"/>
  <c r="G21" i="2"/>
  <c r="G22" i="2"/>
  <c r="X16" i="2"/>
  <c r="R6" i="2"/>
  <c r="R23" i="2"/>
  <c r="R16" i="2"/>
  <c r="R25" i="2"/>
  <c r="R42" i="2"/>
  <c r="R45" i="2"/>
  <c r="R13" i="2"/>
  <c r="L20" i="2"/>
  <c r="H21" i="2"/>
  <c r="U22" i="2"/>
  <c r="R43" i="2"/>
  <c r="E14" i="2"/>
  <c r="U17" i="2"/>
  <c r="R14" i="2"/>
  <c r="R31" i="2"/>
  <c r="R24" i="2"/>
  <c r="R33" i="2"/>
  <c r="R50" i="2"/>
  <c r="R12" i="2"/>
  <c r="R21" i="2"/>
  <c r="L21" i="2"/>
  <c r="H22" i="2"/>
  <c r="X18" i="2"/>
  <c r="R26" i="2"/>
  <c r="H20" i="2"/>
  <c r="X17" i="2"/>
  <c r="U19" i="2"/>
  <c r="R22" i="2"/>
  <c r="R47" i="2"/>
  <c r="R32" i="2"/>
  <c r="R41" i="2"/>
  <c r="R11" i="2"/>
  <c r="R20" i="2"/>
  <c r="R29" i="2"/>
  <c r="L22" i="2"/>
  <c r="X19" i="2"/>
  <c r="U20" i="2"/>
  <c r="R30" i="2"/>
  <c r="R55" i="2"/>
  <c r="R40" i="2"/>
  <c r="R57" i="2"/>
  <c r="R19" i="2"/>
  <c r="R28" i="2"/>
  <c r="R37" i="2"/>
  <c r="L17" i="2"/>
  <c r="X21" i="2"/>
  <c r="U18" i="2"/>
  <c r="R48" i="2"/>
  <c r="R10" i="2"/>
  <c r="R27" i="2"/>
  <c r="L16" i="2"/>
  <c r="H18" i="2"/>
  <c r="R7" i="2"/>
  <c r="R36" i="2"/>
  <c r="E20" i="2"/>
  <c r="R4" i="2"/>
  <c r="R49" i="2"/>
  <c r="L18" i="2"/>
  <c r="R38" i="2"/>
  <c r="R53" i="2"/>
  <c r="D20" i="2"/>
  <c r="R54" i="2"/>
  <c r="R52" i="2"/>
  <c r="X22" i="2"/>
  <c r="U21" i="2"/>
  <c r="R46" i="2"/>
  <c r="R39" i="2"/>
  <c r="R56" i="2"/>
  <c r="R18" i="2"/>
  <c r="R35" i="2"/>
  <c r="R44" i="2"/>
  <c r="R9" i="2"/>
  <c r="X20" i="2"/>
  <c r="U16" i="2"/>
  <c r="R15" i="2"/>
  <c r="R8" i="2"/>
  <c r="R17" i="2"/>
  <c r="R34" i="2"/>
  <c r="R51" i="2"/>
  <c r="R5" i="2"/>
  <c r="L19" i="2"/>
  <c r="D14" i="2"/>
  <c r="H16" i="2"/>
  <c r="H17" i="2"/>
  <c r="H19" i="2"/>
  <c r="D16" i="2"/>
  <c r="E16" i="2"/>
  <c r="Y16" i="2" l="1"/>
  <c r="Y20" i="2"/>
  <c r="Y18" i="2"/>
  <c r="Y22" i="2"/>
  <c r="Y21" i="2"/>
  <c r="Y19" i="2"/>
  <c r="Y17" i="2"/>
  <c r="D22" i="2"/>
</calcChain>
</file>

<file path=xl/sharedStrings.xml><?xml version="1.0" encoding="utf-8"?>
<sst xmlns="http://schemas.openxmlformats.org/spreadsheetml/2006/main" count="2097" uniqueCount="316">
  <si>
    <t>Admission Date</t>
  </si>
  <si>
    <t>Discharge Date</t>
  </si>
  <si>
    <t>Hospital Name</t>
  </si>
  <si>
    <t>Hospital Country</t>
  </si>
  <si>
    <t>Hospital State</t>
  </si>
  <si>
    <t>Patient ID</t>
  </si>
  <si>
    <t>Patient Name</t>
  </si>
  <si>
    <t>Gender</t>
  </si>
  <si>
    <t>Age</t>
  </si>
  <si>
    <t>Age Group</t>
  </si>
  <si>
    <t>City</t>
  </si>
  <si>
    <t>Division</t>
  </si>
  <si>
    <t>Department</t>
  </si>
  <si>
    <t>Surgical Specialty</t>
  </si>
  <si>
    <t>Physicians</t>
  </si>
  <si>
    <t>LOS Bucket (Length of Stay)</t>
  </si>
  <si>
    <t>Patients in ICU</t>
  </si>
  <si>
    <t>Total Died</t>
  </si>
  <si>
    <t>Re-admit Patients</t>
  </si>
  <si>
    <t>Discharge Type</t>
  </si>
  <si>
    <t>Avg Waiting Time by Division (hrs)</t>
  </si>
  <si>
    <t>Avg Days of Discharge</t>
  </si>
  <si>
    <t>Total Patients</t>
  </si>
  <si>
    <t>Year</t>
  </si>
  <si>
    <t>Month</t>
  </si>
  <si>
    <t>City Hospital</t>
  </si>
  <si>
    <t>USA</t>
  </si>
  <si>
    <t>Pennsylvania</t>
  </si>
  <si>
    <t>John Doe</t>
  </si>
  <si>
    <t>Male</t>
  </si>
  <si>
    <t>31-45</t>
  </si>
  <si>
    <t>New York City</t>
  </si>
  <si>
    <t>Telemetry</t>
  </si>
  <si>
    <t>Inpatient</t>
  </si>
  <si>
    <t>Cardiac</t>
  </si>
  <si>
    <t>Dr. Smith</t>
  </si>
  <si>
    <t>1 to 5</t>
  </si>
  <si>
    <t>Clinical Advice</t>
  </si>
  <si>
    <t>Jan</t>
  </si>
  <si>
    <t>General Hospital</t>
  </si>
  <si>
    <t>Jane Smith</t>
  </si>
  <si>
    <t>Female</t>
  </si>
  <si>
    <t>Hilo</t>
  </si>
  <si>
    <t>Oncology</t>
  </si>
  <si>
    <t>Outpatient</t>
  </si>
  <si>
    <t>General</t>
  </si>
  <si>
    <t>Dr. Johnson</t>
  </si>
  <si>
    <t>6 to 10</t>
  </si>
  <si>
    <t>Discharged Themselves</t>
  </si>
  <si>
    <t>Feb</t>
  </si>
  <si>
    <t>Metro Health</t>
  </si>
  <si>
    <t>New Jersey</t>
  </si>
  <si>
    <t>Alice Johnson</t>
  </si>
  <si>
    <t>46-60</t>
  </si>
  <si>
    <t>St. Louis</t>
  </si>
  <si>
    <t>Cardiology</t>
  </si>
  <si>
    <t>Vascular</t>
  </si>
  <si>
    <t>Dr. Lee</t>
  </si>
  <si>
    <t>Mar</t>
  </si>
  <si>
    <t>Suburban Clinic</t>
  </si>
  <si>
    <t>Delaware</t>
  </si>
  <si>
    <t>Michael Brown</t>
  </si>
  <si>
    <t>61-75</t>
  </si>
  <si>
    <t>Honolulu</t>
  </si>
  <si>
    <t>Orthopedic</t>
  </si>
  <si>
    <t>Dr. Patel</t>
  </si>
  <si>
    <t>Died</t>
  </si>
  <si>
    <t>Apr</t>
  </si>
  <si>
    <t>Urban Care</t>
  </si>
  <si>
    <t>Emily Davis</t>
  </si>
  <si>
    <t>Louisville</t>
  </si>
  <si>
    <t>Obstetrics</t>
  </si>
  <si>
    <t>Gynecology</t>
  </si>
  <si>
    <t>Dr. Walker</t>
  </si>
  <si>
    <t>May</t>
  </si>
  <si>
    <t>Richmond</t>
  </si>
  <si>
    <t>Newark</t>
  </si>
  <si>
    <t>Pittsburgh</t>
  </si>
  <si>
    <t>Milwaukee</t>
  </si>
  <si>
    <t>Riverbend Hospital</t>
  </si>
  <si>
    <t>Texas</t>
  </si>
  <si>
    <t>David Miller</t>
  </si>
  <si>
    <t>21-25</t>
  </si>
  <si>
    <t>Albuquerque</t>
  </si>
  <si>
    <t>Emergency</t>
  </si>
  <si>
    <t>Trauma</t>
  </si>
  <si>
    <t>Dr. Green</t>
  </si>
  <si>
    <t>Jun</t>
  </si>
  <si>
    <t>Northside Hospital</t>
  </si>
  <si>
    <t>Georgia</t>
  </si>
  <si>
    <t>Sarah Wilson</t>
  </si>
  <si>
    <t>16-20</t>
  </si>
  <si>
    <t>Chicago</t>
  </si>
  <si>
    <t>Pediatrics</t>
  </si>
  <si>
    <t>Dr. White</t>
  </si>
  <si>
    <t>Jul</t>
  </si>
  <si>
    <t>Eastside Clinic</t>
  </si>
  <si>
    <t>Florida</t>
  </si>
  <si>
    <t>Thomas Brown</t>
  </si>
  <si>
    <t>11-15</t>
  </si>
  <si>
    <t>Salem</t>
  </si>
  <si>
    <t>Endocrinology</t>
  </si>
  <si>
    <t>Dr. Black</t>
  </si>
  <si>
    <t>Aug</t>
  </si>
  <si>
    <t>Green Valley Hospital</t>
  </si>
  <si>
    <t>California</t>
  </si>
  <si>
    <t>Rachel Adams</t>
  </si>
  <si>
    <t>26-30</t>
  </si>
  <si>
    <t>Portland</t>
  </si>
  <si>
    <t>Dr. Brown</t>
  </si>
  <si>
    <t>Sep</t>
  </si>
  <si>
    <t>Lakeside Hospital</t>
  </si>
  <si>
    <t>Illinois</t>
  </si>
  <si>
    <t>Kevin Johnson</t>
  </si>
  <si>
    <t>Atlanta</t>
  </si>
  <si>
    <t>Dr. Taylor</t>
  </si>
  <si>
    <t>Oct</t>
  </si>
  <si>
    <t>Denver</t>
  </si>
  <si>
    <t>Tacoma</t>
  </si>
  <si>
    <t>Lincoln</t>
  </si>
  <si>
    <t>Philadelphia</t>
  </si>
  <si>
    <t>Reading</t>
  </si>
  <si>
    <t>Maplewood Hospital</t>
  </si>
  <si>
    <t>Ohio</t>
  </si>
  <si>
    <t>Samantha Green</t>
  </si>
  <si>
    <t>Detroit</t>
  </si>
  <si>
    <t>Dr. King</t>
  </si>
  <si>
    <t>Nov</t>
  </si>
  <si>
    <t>Hillcrest Hospital</t>
  </si>
  <si>
    <t>Nevada</t>
  </si>
  <si>
    <t>Timothy Hall</t>
  </si>
  <si>
    <t>Carson City</t>
  </si>
  <si>
    <t>Dr. Wood</t>
  </si>
  <si>
    <t>Dec</t>
  </si>
  <si>
    <t>Crestview Clinic</t>
  </si>
  <si>
    <t>North Dakota</t>
  </si>
  <si>
    <t>Jessica Taylor</t>
  </si>
  <si>
    <t>Sioux Falls</t>
  </si>
  <si>
    <t>Clearview Hospital</t>
  </si>
  <si>
    <t>Nebraska</t>
  </si>
  <si>
    <t>Jacob Wilson</t>
  </si>
  <si>
    <t>Springfield</t>
  </si>
  <si>
    <t>Silver Lake Hospital</t>
  </si>
  <si>
    <t>Wisconsin</t>
  </si>
  <si>
    <t>Anna Harris</t>
  </si>
  <si>
    <t>San Francisco</t>
  </si>
  <si>
    <t>Redwood Hospital</t>
  </si>
  <si>
    <t>Oregon</t>
  </si>
  <si>
    <t>Kyle Adams</t>
  </si>
  <si>
    <t>Boise</t>
  </si>
  <si>
    <t>Birchwood Hospital</t>
  </si>
  <si>
    <t>Montana</t>
  </si>
  <si>
    <t>Megan Clark</t>
  </si>
  <si>
    <t>Maple Valley Hospital</t>
  </si>
  <si>
    <t>Michigan</t>
  </si>
  <si>
    <t>Steven Martinez</t>
  </si>
  <si>
    <t>Valley View Hospital</t>
  </si>
  <si>
    <t>Idaho</t>
  </si>
  <si>
    <t>Laura Brown</t>
  </si>
  <si>
    <t>Crestfield Hospital</t>
  </si>
  <si>
    <t>New Mexico</t>
  </si>
  <si>
    <t>Eric Wilson</t>
  </si>
  <si>
    <t>Columbia</t>
  </si>
  <si>
    <t>Silver Springs Hospital</t>
  </si>
  <si>
    <t>Wyoming</t>
  </si>
  <si>
    <t>Linda Johnson</t>
  </si>
  <si>
    <t>Concord</t>
  </si>
  <si>
    <t>Westfield Hospital</t>
  </si>
  <si>
    <t>West Virginia</t>
  </si>
  <si>
    <t>James Martinez</t>
  </si>
  <si>
    <t>Eugene</t>
  </si>
  <si>
    <t>Evergreen Hospital</t>
  </si>
  <si>
    <t>Virginia</t>
  </si>
  <si>
    <t>Michelle Wilson</t>
  </si>
  <si>
    <t>Pine Valley Hospital</t>
  </si>
  <si>
    <t>Kentucky</t>
  </si>
  <si>
    <t>Brian Davis</t>
  </si>
  <si>
    <t>Fox River Hospital</t>
  </si>
  <si>
    <t>Karen Miller</t>
  </si>
  <si>
    <t>Valley Forge Hospital</t>
  </si>
  <si>
    <t>Mark Johnson</t>
  </si>
  <si>
    <t>Billings</t>
  </si>
  <si>
    <t>Sunset Hills Hospital</t>
  </si>
  <si>
    <t>Missouri</t>
  </si>
  <si>
    <t>Sarah Adams</t>
  </si>
  <si>
    <t>Hilltop Hospital</t>
  </si>
  <si>
    <t>Massachusetts</t>
  </si>
  <si>
    <t>Paul Clark</t>
  </si>
  <si>
    <t>Montgomery</t>
  </si>
  <si>
    <t>Maple Grove Hospital</t>
  </si>
  <si>
    <t>South Carolina</t>
  </si>
  <si>
    <t>Laura Thompson</t>
  </si>
  <si>
    <t>Evergreen Health Center</t>
  </si>
  <si>
    <t>Colorado</t>
  </si>
  <si>
    <t>Steven Lewis</t>
  </si>
  <si>
    <t>Pinecrest Hospital</t>
  </si>
  <si>
    <t>Alaska</t>
  </si>
  <si>
    <t>Karen Taylor</t>
  </si>
  <si>
    <t>Minneapolis</t>
  </si>
  <si>
    <t>Riverstone Hospital</t>
  </si>
  <si>
    <t>Kyle Harris</t>
  </si>
  <si>
    <t>Sunshine Clinic</t>
  </si>
  <si>
    <t>Hawaii</t>
  </si>
  <si>
    <t>Michelle Lewis</t>
  </si>
  <si>
    <t>Desert Hills Hospital</t>
  </si>
  <si>
    <t>Mark Taylor</t>
  </si>
  <si>
    <t>Oceanview Hospital</t>
  </si>
  <si>
    <t>Maine</t>
  </si>
  <si>
    <t>Jessica Johnson</t>
  </si>
  <si>
    <t>Cheyenne</t>
  </si>
  <si>
    <t>Maplewood Health Center</t>
  </si>
  <si>
    <t>Connecticut</t>
  </si>
  <si>
    <t>Brian Adams</t>
  </si>
  <si>
    <t>Wilmington</t>
  </si>
  <si>
    <t>Blue Valley Hospital</t>
  </si>
  <si>
    <t>Lauren Taylor</t>
  </si>
  <si>
    <t>Green Hills Hospital</t>
  </si>
  <si>
    <t>Arizona</t>
  </si>
  <si>
    <t>Crystal Lake Hospital</t>
  </si>
  <si>
    <t>Forest Park Hospital</t>
  </si>
  <si>
    <t>Pleasant View Hospital</t>
  </si>
  <si>
    <t>South Dakota</t>
  </si>
  <si>
    <t>Sarah Davis</t>
  </si>
  <si>
    <t>Cedar Ridge Hospital</t>
  </si>
  <si>
    <t>Brian Miller</t>
  </si>
  <si>
    <t>Miami</t>
  </si>
  <si>
    <t>Valley Heights Hospital</t>
  </si>
  <si>
    <t>Washington</t>
  </si>
  <si>
    <t>Michelle Adams</t>
  </si>
  <si>
    <t>Salt Lake City</t>
  </si>
  <si>
    <t>Maple Hill Hospital</t>
  </si>
  <si>
    <t>Eric Taylor</t>
  </si>
  <si>
    <t>Seattle</t>
  </si>
  <si>
    <t>Willow Creek Hospital</t>
  </si>
  <si>
    <t>Utah</t>
  </si>
  <si>
    <t>Laura Clark</t>
  </si>
  <si>
    <t>Steven Wilson</t>
  </si>
  <si>
    <t>Blue Ridge Hospital</t>
  </si>
  <si>
    <t>Karen Martinez</t>
  </si>
  <si>
    <t>Camden</t>
  </si>
  <si>
    <t>Summit Hill Hospital</t>
  </si>
  <si>
    <t>Paul Johnson</t>
  </si>
  <si>
    <t>Jessica Davis</t>
  </si>
  <si>
    <t>Eric Brown</t>
  </si>
  <si>
    <t>Charleston</t>
  </si>
  <si>
    <t>John Smith</t>
  </si>
  <si>
    <t>Red River Hospital</t>
  </si>
  <si>
    <t>Lisa Johnson</t>
  </si>
  <si>
    <t>Blue Sky Hospital</t>
  </si>
  <si>
    <t>Michael Williams</t>
  </si>
  <si>
    <t>Cedar Rapids</t>
  </si>
  <si>
    <t>Mountain View Hospital</t>
  </si>
  <si>
    <t>New York</t>
  </si>
  <si>
    <t>David Taylor</t>
  </si>
  <si>
    <t>Oak Hill Hospital</t>
  </si>
  <si>
    <t>Emily Martinez</t>
  </si>
  <si>
    <t>Brian Wilson</t>
  </si>
  <si>
    <t>Megan White</t>
  </si>
  <si>
    <t>Cedar Falls Hospital</t>
  </si>
  <si>
    <t>Iowa</t>
  </si>
  <si>
    <t>Jason Thompson</t>
  </si>
  <si>
    <t>Highland Hospital</t>
  </si>
  <si>
    <t>Karen Lewis</t>
  </si>
  <si>
    <t>Grand Junction</t>
  </si>
  <si>
    <t>North Carolina</t>
  </si>
  <si>
    <t>Steven Robinson</t>
  </si>
  <si>
    <t>Lisa Davis</t>
  </si>
  <si>
    <t>Dallas</t>
  </si>
  <si>
    <t>Lakeview Hospital</t>
  </si>
  <si>
    <t>Matthew Jackson</t>
  </si>
  <si>
    <t>Jennifer Wilson</t>
  </si>
  <si>
    <t>Robert Harris</t>
  </si>
  <si>
    <t>Patricia Green</t>
  </si>
  <si>
    <t>Cleveland</t>
  </si>
  <si>
    <t>Woodland Hospital</t>
  </si>
  <si>
    <t>Amy Johnson</t>
  </si>
  <si>
    <t>Sunrise Hospital</t>
  </si>
  <si>
    <t>Jason Miller</t>
  </si>
  <si>
    <t>Omaha</t>
  </si>
  <si>
    <t>Harvest Hospital</t>
  </si>
  <si>
    <t>Michelle Thomas</t>
  </si>
  <si>
    <t>Willow Springs Hospital</t>
  </si>
  <si>
    <t>Brian King</t>
  </si>
  <si>
    <t>Hartford</t>
  </si>
  <si>
    <t>New Hampshire</t>
  </si>
  <si>
    <t>Minnesota</t>
  </si>
  <si>
    <t>Las Vegas</t>
  </si>
  <si>
    <t>Phoenix</t>
  </si>
  <si>
    <t>Anchorage</t>
  </si>
  <si>
    <t>Los Angeles</t>
  </si>
  <si>
    <t>Laura Green</t>
  </si>
  <si>
    <t>Brian Williams</t>
  </si>
  <si>
    <t>Emily Lewis</t>
  </si>
  <si>
    <t>Matthew Clark</t>
  </si>
  <si>
    <t>Fargo</t>
  </si>
  <si>
    <t>Charlotte</t>
  </si>
  <si>
    <t>Columbus</t>
  </si>
  <si>
    <t>Grand Rapids</t>
  </si>
  <si>
    <t>Boston</t>
  </si>
  <si>
    <t>Rockford</t>
  </si>
  <si>
    <t>Row Labels</t>
  </si>
  <si>
    <t>Grand Total</t>
  </si>
  <si>
    <t>Sum of Total Patients</t>
  </si>
  <si>
    <t>Values</t>
  </si>
  <si>
    <t>Sum of Total Died</t>
  </si>
  <si>
    <t>Sum of Patients in ICU</t>
  </si>
  <si>
    <t>Sum of Re-admit Patients</t>
  </si>
  <si>
    <t>Average of Avg Days of Discharge</t>
  </si>
  <si>
    <t>KPI Details</t>
  </si>
  <si>
    <t>Actual Value</t>
  </si>
  <si>
    <t>Max Value</t>
  </si>
  <si>
    <t xml:space="preserve"> </t>
  </si>
  <si>
    <t>Count of LOS Bucket (Length of Stay)</t>
  </si>
  <si>
    <t xml:space="preserve">  </t>
  </si>
  <si>
    <t>LOS Bucket 1</t>
  </si>
  <si>
    <t>LOS Bucket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</si>
</sst>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1"/>
      <color theme="1"/>
      <name val="Calibri"/>
      <family val="2"/>
    </font>
    <font>
      <sz val="11"/>
      <color theme="1"/>
      <name val="Calibri"/>
      <family val="2"/>
    </font>
    <font>
      <sz val="11"/>
      <color theme="1"/>
      <name val="Aptos Narrow"/>
      <family val="2"/>
      <scheme val="minor"/>
    </font>
    <font>
      <b/>
      <sz val="11"/>
      <color theme="1"/>
      <name val="Aptos Narrow"/>
      <family val="2"/>
      <scheme val="minor"/>
    </font>
  </fonts>
  <fills count="5">
    <fill>
      <patternFill patternType="none"/>
    </fill>
    <fill>
      <patternFill patternType="gray125"/>
    </fill>
    <fill>
      <patternFill patternType="solid">
        <fgColor theme="8" tint="0.39997558519241921"/>
        <bgColor indexed="64"/>
      </patternFill>
    </fill>
    <fill>
      <patternFill patternType="solid">
        <fgColor theme="8" tint="0.79998168889431442"/>
        <bgColor theme="8" tint="0.79998168889431442"/>
      </patternFill>
    </fill>
    <fill>
      <patternFill patternType="solid">
        <fgColor theme="9" tint="0.59999389629810485"/>
        <bgColor indexed="64"/>
      </patternFill>
    </fill>
  </fills>
  <borders count="2">
    <border>
      <left/>
      <right/>
      <top/>
      <bottom/>
      <diagonal/>
    </border>
    <border>
      <left/>
      <right/>
      <top/>
      <bottom style="thin">
        <color theme="8" tint="0.39997558519241921"/>
      </bottom>
      <diagonal/>
    </border>
  </borders>
  <cellStyleXfs count="2">
    <xf numFmtId="0" fontId="0" fillId="0" borderId="0"/>
    <xf numFmtId="9" fontId="3" fillId="0" borderId="0" applyFont="0" applyFill="0" applyBorder="0" applyAlignment="0" applyProtection="0"/>
  </cellStyleXfs>
  <cellXfs count="14">
    <xf numFmtId="0" fontId="0" fillId="0" borderId="0" xfId="0"/>
    <xf numFmtId="0" fontId="1" fillId="0" borderId="0" xfId="0" applyFont="1" applyAlignment="1">
      <alignment horizontal="left" vertical="center" wrapText="1"/>
    </xf>
    <xf numFmtId="15" fontId="2" fillId="0" borderId="0" xfId="0" applyNumberFormat="1" applyFont="1" applyAlignment="1">
      <alignment vertical="center"/>
    </xf>
    <xf numFmtId="0" fontId="2" fillId="0" borderId="0" xfId="0" applyFont="1" applyAlignment="1">
      <alignment vertical="center"/>
    </xf>
    <xf numFmtId="0" fontId="0" fillId="0" borderId="0" xfId="0" pivotButton="1"/>
    <xf numFmtId="0" fontId="0" fillId="0" borderId="0" xfId="0" applyAlignment="1">
      <alignment horizontal="left"/>
    </xf>
    <xf numFmtId="0" fontId="0" fillId="0" borderId="0" xfId="0" applyNumberFormat="1"/>
    <xf numFmtId="9" fontId="0" fillId="0" borderId="0" xfId="1" applyFont="1"/>
    <xf numFmtId="9" fontId="0" fillId="0" borderId="0" xfId="0" applyNumberFormat="1"/>
    <xf numFmtId="2" fontId="0" fillId="0" borderId="0" xfId="0" applyNumberFormat="1"/>
    <xf numFmtId="0" fontId="4" fillId="2" borderId="0" xfId="0" applyFont="1" applyFill="1"/>
    <xf numFmtId="0" fontId="4" fillId="3" borderId="1" xfId="0" applyFont="1" applyFill="1" applyBorder="1"/>
    <xf numFmtId="0" fontId="4" fillId="3" borderId="1" xfId="0" quotePrefix="1" applyFont="1" applyFill="1" applyBorder="1" applyAlignment="1">
      <alignment horizontal="left"/>
    </xf>
    <xf numFmtId="0" fontId="0" fillId="4" borderId="0" xfId="0" applyFill="1"/>
  </cellXfs>
  <cellStyles count="2">
    <cellStyle name="Normal" xfId="0" builtinId="0"/>
    <cellStyle name="Percent" xfId="1" builtinId="5"/>
  </cellStyles>
  <dxfs count="56">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4" formatCode="dd/mm/yy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dd\-mmm\-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4" formatCode="dd/mm/yy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dd\-mmm\-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dxf>
    <dxf>
      <numFmt numFmtId="2" formatCode="0.00"/>
    </dxf>
    <dxf>
      <numFmt numFmtId="2" formatCode="0.00"/>
    </dxf>
    <dxf>
      <font>
        <b/>
        <color theme="1"/>
      </font>
      <border>
        <bottom style="thin">
          <color theme="9"/>
        </bottom>
        <vertical/>
        <horizontal/>
      </border>
    </dxf>
    <dxf>
      <font>
        <color theme="1"/>
      </font>
      <fill>
        <patternFill>
          <bgColor theme="9" tint="-0.499984740745262"/>
        </patternFill>
      </fill>
      <border>
        <left style="thin">
          <color theme="9"/>
        </left>
        <right style="thin">
          <color theme="9"/>
        </right>
        <top style="thin">
          <color theme="9"/>
        </top>
        <bottom style="thin">
          <color theme="9"/>
        </bottom>
        <vertical/>
        <horizontal/>
      </border>
    </dxf>
  </dxfs>
  <tableStyles count="1" defaultTableStyle="TableStyleMedium2" defaultPivotStyle="PivotStyleLight20">
    <tableStyle name="SlicerStyleDark6 2" pivot="0" table="0" count="10" xr9:uid="{3A60E618-CBC2-4C53-9F37-36C8F76BC31B}">
      <tableStyleElement type="wholeTable" dxfId="55"/>
      <tableStyleElement type="headerRow" dxfId="54"/>
    </tableStyle>
  </tableStyles>
  <colors>
    <mruColors>
      <color rgb="FF12C01A"/>
      <color rgb="FFFF0066"/>
      <color rgb="FFFF00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6 2">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xml"/><Relationship Id="rId1" Type="http://schemas.microsoft.com/office/2011/relationships/chartStyle" Target="style1.xm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44298606222197E-2"/>
          <c:y val="5.0389169899357697E-2"/>
          <c:w val="0.90511402787555606"/>
          <c:h val="0.87042784883022306"/>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F86E-4DE7-BD7B-D0A7B37FBF29}"/>
              </c:ext>
            </c:extLst>
          </c:dPt>
          <c:dPt>
            <c:idx val="1"/>
            <c:invertIfNegative val="0"/>
            <c:bubble3D val="0"/>
            <c:spPr>
              <a:blipFill>
                <a:blip xmlns:r="http://schemas.openxmlformats.org/officeDocument/2006/relationships" r:embed="rId4"/>
                <a:stretch>
                  <a:fillRect/>
                </a:stretch>
              </a:blipFill>
              <a:ln>
                <a:noFill/>
              </a:ln>
              <a:effectLst/>
            </c:spPr>
            <c:pictureOptions>
              <c:pictureFormat val="stackScale"/>
            </c:pictureOptions>
            <c:extLst>
              <c:ext xmlns:c16="http://schemas.microsoft.com/office/drawing/2014/chart" uri="{C3380CC4-5D6E-409C-BE32-E72D297353CC}">
                <c16:uniqueId val="{00000003-F86E-4DE7-BD7B-D0A7B37FBF29}"/>
              </c:ext>
            </c:extLst>
          </c:dPt>
          <c:cat>
            <c:strRef>
              <c:f>Pivot!$D$15:$E$15</c:f>
              <c:strCache>
                <c:ptCount val="2"/>
                <c:pt idx="0">
                  <c:v>Male</c:v>
                </c:pt>
                <c:pt idx="1">
                  <c:v>Female</c:v>
                </c:pt>
              </c:strCache>
            </c:strRef>
          </c:cat>
          <c:val>
            <c:numRef>
              <c:f>Pivot!$D$16:$E$16</c:f>
              <c:numCache>
                <c:formatCode>0%</c:formatCode>
                <c:ptCount val="2"/>
                <c:pt idx="0">
                  <c:v>0.64068908941755542</c:v>
                </c:pt>
                <c:pt idx="1">
                  <c:v>0.35931091058244463</c:v>
                </c:pt>
              </c:numCache>
            </c:numRef>
          </c:val>
          <c:extLst>
            <c:ext xmlns:c16="http://schemas.microsoft.com/office/drawing/2014/chart" uri="{C3380CC4-5D6E-409C-BE32-E72D297353CC}">
              <c16:uniqueId val="{00000004-F86E-4DE7-BD7B-D0A7B37FBF29}"/>
            </c:ext>
          </c:extLst>
        </c:ser>
        <c:ser>
          <c:idx val="1"/>
          <c:order val="1"/>
          <c:spPr>
            <a:solidFill>
              <a:schemeClr val="accent2"/>
            </a:solidFill>
            <a:ln>
              <a:noFill/>
            </a:ln>
            <a:effectLst/>
          </c:spPr>
          <c:invertIfNegative val="0"/>
          <c:dPt>
            <c:idx val="0"/>
            <c:invertIfNegative val="0"/>
            <c:bubble3D val="0"/>
            <c:spPr>
              <a:blipFill>
                <a:blip xmlns:r="http://schemas.openxmlformats.org/officeDocument/2006/relationships" r:embed="rId5"/>
                <a:stretch>
                  <a:fillRect/>
                </a:stretch>
              </a:blipFill>
              <a:ln>
                <a:noFill/>
              </a:ln>
              <a:effectLst/>
            </c:spPr>
            <c:pictureOptions>
              <c:pictureFormat val="stackScale"/>
            </c:pictureOptions>
            <c:extLst>
              <c:ext xmlns:c16="http://schemas.microsoft.com/office/drawing/2014/chart" uri="{C3380CC4-5D6E-409C-BE32-E72D297353CC}">
                <c16:uniqueId val="{00000006-F86E-4DE7-BD7B-D0A7B37FBF29}"/>
              </c:ext>
            </c:extLst>
          </c:dPt>
          <c:dPt>
            <c:idx val="1"/>
            <c:invertIfNegative val="0"/>
            <c:bubble3D val="0"/>
            <c:spPr>
              <a:blipFill>
                <a:blip xmlns:r="http://schemas.openxmlformats.org/officeDocument/2006/relationships" r:embed="rId6"/>
                <a:stretch>
                  <a:fillRect/>
                </a:stretch>
              </a:blipFill>
              <a:ln>
                <a:noFill/>
              </a:ln>
              <a:effectLst/>
            </c:spPr>
            <c:pictureOptions>
              <c:pictureFormat val="stackScale"/>
            </c:pictureOptions>
            <c:extLst>
              <c:ext xmlns:c16="http://schemas.microsoft.com/office/drawing/2014/chart" uri="{C3380CC4-5D6E-409C-BE32-E72D297353CC}">
                <c16:uniqueId val="{00000008-F86E-4DE7-BD7B-D0A7B37FBF29}"/>
              </c:ext>
            </c:extLst>
          </c:dPt>
          <c:cat>
            <c:strRef>
              <c:f>Pivot!$D$15:$E$15</c:f>
              <c:strCache>
                <c:ptCount val="2"/>
                <c:pt idx="0">
                  <c:v>Male</c:v>
                </c:pt>
                <c:pt idx="1">
                  <c:v>Female</c:v>
                </c:pt>
              </c:strCache>
            </c:strRef>
          </c:cat>
          <c:val>
            <c:numRef>
              <c:f>Pivot!$D$17:$E$17</c:f>
              <c:numCache>
                <c:formatCode>0%</c:formatCode>
                <c:ptCount val="2"/>
                <c:pt idx="0">
                  <c:v>1</c:v>
                </c:pt>
                <c:pt idx="1">
                  <c:v>1</c:v>
                </c:pt>
              </c:numCache>
            </c:numRef>
          </c:val>
          <c:extLst>
            <c:ext xmlns:c16="http://schemas.microsoft.com/office/drawing/2014/chart" uri="{C3380CC4-5D6E-409C-BE32-E72D297353CC}">
              <c16:uniqueId val="{00000009-F86E-4DE7-BD7B-D0A7B37FBF29}"/>
            </c:ext>
          </c:extLst>
        </c:ser>
        <c:dLbls>
          <c:showLegendKey val="0"/>
          <c:showVal val="0"/>
          <c:showCatName val="0"/>
          <c:showSerName val="0"/>
          <c:showPercent val="0"/>
          <c:showBubbleSize val="0"/>
        </c:dLbls>
        <c:gapWidth val="0"/>
        <c:overlap val="100"/>
        <c:axId val="931832719"/>
        <c:axId val="931833679"/>
      </c:barChart>
      <c:catAx>
        <c:axId val="931832719"/>
        <c:scaling>
          <c:orientation val="minMax"/>
        </c:scaling>
        <c:delete val="1"/>
        <c:axPos val="b"/>
        <c:numFmt formatCode="General" sourceLinked="1"/>
        <c:majorTickMark val="none"/>
        <c:minorTickMark val="none"/>
        <c:tickLblPos val="nextTo"/>
        <c:crossAx val="931833679"/>
        <c:crosses val="autoZero"/>
        <c:auto val="1"/>
        <c:lblAlgn val="ctr"/>
        <c:lblOffset val="100"/>
        <c:noMultiLvlLbl val="0"/>
      </c:catAx>
      <c:valAx>
        <c:axId val="931833679"/>
        <c:scaling>
          <c:orientation val="minMax"/>
        </c:scaling>
        <c:delete val="1"/>
        <c:axPos val="l"/>
        <c:numFmt formatCode="0%" sourceLinked="1"/>
        <c:majorTickMark val="none"/>
        <c:minorTickMark val="none"/>
        <c:tickLblPos val="nextTo"/>
        <c:crossAx val="931832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262152898766494E-3"/>
          <c:y val="1.5347563324549666E-2"/>
          <c:w val="0.93651182956314794"/>
          <c:h val="0.62142164778802378"/>
        </c:manualLayout>
      </c:layout>
      <c:barChart>
        <c:barDir val="col"/>
        <c:grouping val="stacked"/>
        <c:varyColors val="0"/>
        <c:ser>
          <c:idx val="0"/>
          <c:order val="0"/>
          <c:spPr>
            <a:solidFill>
              <a:srgbClr val="C00000"/>
            </a:solidFill>
            <a:ln>
              <a:solidFill>
                <a:srgbClr val="C00000"/>
              </a:solidFill>
            </a:ln>
            <a:effectLst/>
          </c:spPr>
          <c:invertIfNegative val="0"/>
          <c:val>
            <c:numRef>
              <c:f>Pivot!$D$22</c:f>
              <c:numCache>
                <c:formatCode>0%</c:formatCode>
                <c:ptCount val="1"/>
                <c:pt idx="0">
                  <c:v>0.38884331419196061</c:v>
                </c:pt>
              </c:numCache>
            </c:numRef>
          </c:val>
          <c:extLst>
            <c:ext xmlns:c16="http://schemas.microsoft.com/office/drawing/2014/chart" uri="{C3380CC4-5D6E-409C-BE32-E72D297353CC}">
              <c16:uniqueId val="{00000000-5D24-47C0-BBE9-D4A87A80A2B0}"/>
            </c:ext>
          </c:extLst>
        </c:ser>
        <c:ser>
          <c:idx val="1"/>
          <c:order val="1"/>
          <c:spPr>
            <a:noFill/>
            <a:ln w="19050">
              <a:solidFill>
                <a:srgbClr val="C00000"/>
              </a:solidFill>
            </a:ln>
            <a:effectLst/>
          </c:spPr>
          <c:invertIfNegative val="0"/>
          <c:val>
            <c:numRef>
              <c:f>Pivot!$E$22</c:f>
              <c:numCache>
                <c:formatCode>0%</c:formatCode>
                <c:ptCount val="1"/>
                <c:pt idx="0">
                  <c:v>1</c:v>
                </c:pt>
              </c:numCache>
            </c:numRef>
          </c:val>
          <c:extLst>
            <c:ext xmlns:c16="http://schemas.microsoft.com/office/drawing/2014/chart" uri="{C3380CC4-5D6E-409C-BE32-E72D297353CC}">
              <c16:uniqueId val="{00000001-5D24-47C0-BBE9-D4A87A80A2B0}"/>
            </c:ext>
          </c:extLst>
        </c:ser>
        <c:dLbls>
          <c:showLegendKey val="0"/>
          <c:showVal val="0"/>
          <c:showCatName val="0"/>
          <c:showSerName val="0"/>
          <c:showPercent val="0"/>
          <c:showBubbleSize val="0"/>
        </c:dLbls>
        <c:gapWidth val="287"/>
        <c:overlap val="100"/>
        <c:axId val="996271999"/>
        <c:axId val="996272479"/>
      </c:barChart>
      <c:catAx>
        <c:axId val="996271999"/>
        <c:scaling>
          <c:orientation val="minMax"/>
        </c:scaling>
        <c:delete val="1"/>
        <c:axPos val="b"/>
        <c:majorTickMark val="none"/>
        <c:minorTickMark val="none"/>
        <c:tickLblPos val="nextTo"/>
        <c:crossAx val="996272479"/>
        <c:crosses val="autoZero"/>
        <c:auto val="1"/>
        <c:lblAlgn val="ctr"/>
        <c:lblOffset val="100"/>
        <c:noMultiLvlLbl val="0"/>
      </c:catAx>
      <c:valAx>
        <c:axId val="996272479"/>
        <c:scaling>
          <c:orientation val="minMax"/>
        </c:scaling>
        <c:delete val="1"/>
        <c:axPos val="l"/>
        <c:numFmt formatCode="0%" sourceLinked="1"/>
        <c:majorTickMark val="none"/>
        <c:minorTickMark val="none"/>
        <c:tickLblPos val="nextTo"/>
        <c:crossAx val="9962719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6.2953373213952016E-2"/>
          <c:y val="4.1154854746629763E-2"/>
          <c:w val="0.59608154802549718"/>
          <c:h val="0.8953587655251245"/>
        </c:manualLayout>
      </c:layout>
      <c:doughnutChart>
        <c:varyColors val="1"/>
        <c:ser>
          <c:idx val="0"/>
          <c:order val="0"/>
          <c:tx>
            <c:strRef>
              <c:f>Pivot!$H$15</c:f>
              <c:strCache>
                <c:ptCount val="1"/>
                <c:pt idx="0">
                  <c:v>Sum of Total Patients</c:v>
                </c:pt>
              </c:strCache>
            </c:strRef>
          </c:tx>
          <c:spPr>
            <a:ln>
              <a:solidFill>
                <a:schemeClr val="accent6">
                  <a:lumMod val="75000"/>
                </a:schemeClr>
              </a:solidFill>
            </a:ln>
          </c:spPr>
          <c:dPt>
            <c:idx val="0"/>
            <c:bubble3D val="0"/>
            <c:spPr>
              <a:solidFill>
                <a:schemeClr val="accent5">
                  <a:shade val="47000"/>
                </a:schemeClr>
              </a:solidFill>
              <a:ln w="19050">
                <a:solidFill>
                  <a:schemeClr val="accent6">
                    <a:lumMod val="75000"/>
                  </a:schemeClr>
                </a:solidFill>
              </a:ln>
              <a:effectLst/>
            </c:spPr>
            <c:extLst>
              <c:ext xmlns:c16="http://schemas.microsoft.com/office/drawing/2014/chart" uri="{C3380CC4-5D6E-409C-BE32-E72D297353CC}">
                <c16:uniqueId val="{00000001-9E77-47F7-A270-414B5587A1B4}"/>
              </c:ext>
            </c:extLst>
          </c:dPt>
          <c:dPt>
            <c:idx val="1"/>
            <c:bubble3D val="0"/>
            <c:spPr>
              <a:solidFill>
                <a:schemeClr val="accent5">
                  <a:shade val="65000"/>
                </a:schemeClr>
              </a:solidFill>
              <a:ln w="19050">
                <a:solidFill>
                  <a:schemeClr val="accent6">
                    <a:lumMod val="75000"/>
                  </a:schemeClr>
                </a:solidFill>
              </a:ln>
              <a:effectLst/>
            </c:spPr>
            <c:extLst>
              <c:ext xmlns:c16="http://schemas.microsoft.com/office/drawing/2014/chart" uri="{C3380CC4-5D6E-409C-BE32-E72D297353CC}">
                <c16:uniqueId val="{00000003-9E77-47F7-A270-414B5587A1B4}"/>
              </c:ext>
            </c:extLst>
          </c:dPt>
          <c:dPt>
            <c:idx val="2"/>
            <c:bubble3D val="0"/>
            <c:spPr>
              <a:solidFill>
                <a:schemeClr val="accent5">
                  <a:shade val="82000"/>
                </a:schemeClr>
              </a:solidFill>
              <a:ln w="19050">
                <a:solidFill>
                  <a:schemeClr val="accent6">
                    <a:lumMod val="75000"/>
                  </a:schemeClr>
                </a:solidFill>
              </a:ln>
              <a:effectLst/>
            </c:spPr>
            <c:extLst>
              <c:ext xmlns:c16="http://schemas.microsoft.com/office/drawing/2014/chart" uri="{C3380CC4-5D6E-409C-BE32-E72D297353CC}">
                <c16:uniqueId val="{00000005-9E77-47F7-A270-414B5587A1B4}"/>
              </c:ext>
            </c:extLst>
          </c:dPt>
          <c:dPt>
            <c:idx val="3"/>
            <c:bubble3D val="0"/>
            <c:spPr>
              <a:solidFill>
                <a:schemeClr val="accent5"/>
              </a:solidFill>
              <a:ln w="19050">
                <a:solidFill>
                  <a:schemeClr val="accent6">
                    <a:lumMod val="75000"/>
                  </a:schemeClr>
                </a:solidFill>
              </a:ln>
              <a:effectLst/>
            </c:spPr>
            <c:extLst>
              <c:ext xmlns:c16="http://schemas.microsoft.com/office/drawing/2014/chart" uri="{C3380CC4-5D6E-409C-BE32-E72D297353CC}">
                <c16:uniqueId val="{00000007-9E77-47F7-A270-414B5587A1B4}"/>
              </c:ext>
            </c:extLst>
          </c:dPt>
          <c:dPt>
            <c:idx val="4"/>
            <c:bubble3D val="0"/>
            <c:spPr>
              <a:solidFill>
                <a:schemeClr val="accent5">
                  <a:tint val="83000"/>
                </a:schemeClr>
              </a:solidFill>
              <a:ln w="19050">
                <a:solidFill>
                  <a:schemeClr val="accent6">
                    <a:lumMod val="75000"/>
                  </a:schemeClr>
                </a:solidFill>
              </a:ln>
              <a:effectLst/>
            </c:spPr>
            <c:extLst>
              <c:ext xmlns:c16="http://schemas.microsoft.com/office/drawing/2014/chart" uri="{C3380CC4-5D6E-409C-BE32-E72D297353CC}">
                <c16:uniqueId val="{00000009-9E77-47F7-A270-414B5587A1B4}"/>
              </c:ext>
            </c:extLst>
          </c:dPt>
          <c:dPt>
            <c:idx val="5"/>
            <c:bubble3D val="0"/>
            <c:spPr>
              <a:solidFill>
                <a:schemeClr val="accent5">
                  <a:tint val="65000"/>
                </a:schemeClr>
              </a:solidFill>
              <a:ln w="19050">
                <a:solidFill>
                  <a:schemeClr val="accent6">
                    <a:lumMod val="75000"/>
                  </a:schemeClr>
                </a:solidFill>
              </a:ln>
              <a:effectLst/>
            </c:spPr>
            <c:extLst>
              <c:ext xmlns:c16="http://schemas.microsoft.com/office/drawing/2014/chart" uri="{C3380CC4-5D6E-409C-BE32-E72D297353CC}">
                <c16:uniqueId val="{0000000B-9E77-47F7-A270-414B5587A1B4}"/>
              </c:ext>
            </c:extLst>
          </c:dPt>
          <c:dPt>
            <c:idx val="6"/>
            <c:bubble3D val="0"/>
            <c:spPr>
              <a:solidFill>
                <a:schemeClr val="accent5">
                  <a:tint val="48000"/>
                </a:schemeClr>
              </a:solidFill>
              <a:ln w="19050">
                <a:solidFill>
                  <a:schemeClr val="accent6">
                    <a:lumMod val="75000"/>
                  </a:schemeClr>
                </a:solidFill>
              </a:ln>
              <a:effectLst/>
            </c:spPr>
            <c:extLst>
              <c:ext xmlns:c16="http://schemas.microsoft.com/office/drawing/2014/chart" uri="{C3380CC4-5D6E-409C-BE32-E72D297353CC}">
                <c16:uniqueId val="{0000000D-9E77-47F7-A270-414B5587A1B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Pivot!$G$16:$G$22</c:f>
              <c:strCache>
                <c:ptCount val="7"/>
                <c:pt idx="0">
                  <c:v>Oncology</c:v>
                </c:pt>
                <c:pt idx="1">
                  <c:v>Telemetry</c:v>
                </c:pt>
                <c:pt idx="2">
                  <c:v>Cardiology</c:v>
                </c:pt>
                <c:pt idx="3">
                  <c:v>Pediatrics</c:v>
                </c:pt>
                <c:pt idx="4">
                  <c:v>Emergency</c:v>
                </c:pt>
                <c:pt idx="5">
                  <c:v>Orthopedic</c:v>
                </c:pt>
                <c:pt idx="6">
                  <c:v>Obstetrics</c:v>
                </c:pt>
              </c:strCache>
            </c:strRef>
          </c:cat>
          <c:val>
            <c:numRef>
              <c:f>Pivot!$H$16:$H$22</c:f>
              <c:numCache>
                <c:formatCode>General</c:formatCode>
                <c:ptCount val="7"/>
                <c:pt idx="0">
                  <c:v>283</c:v>
                </c:pt>
                <c:pt idx="1">
                  <c:v>252</c:v>
                </c:pt>
                <c:pt idx="2">
                  <c:v>205</c:v>
                </c:pt>
                <c:pt idx="3">
                  <c:v>148</c:v>
                </c:pt>
                <c:pt idx="4">
                  <c:v>141</c:v>
                </c:pt>
                <c:pt idx="5">
                  <c:v>112</c:v>
                </c:pt>
                <c:pt idx="6">
                  <c:v>78</c:v>
                </c:pt>
              </c:numCache>
            </c:numRef>
          </c:val>
          <c:extLst>
            <c:ext xmlns:c16="http://schemas.microsoft.com/office/drawing/2014/chart" uri="{C3380CC4-5D6E-409C-BE32-E72D297353CC}">
              <c16:uniqueId val="{0000000E-9E77-47F7-A270-414B5587A1B4}"/>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r"/>
      <c:layout>
        <c:manualLayout>
          <c:xMode val="edge"/>
          <c:yMode val="edge"/>
          <c:x val="0.67985074255684552"/>
          <c:y val="0.12490060825082262"/>
          <c:w val="0.30348231840024675"/>
          <c:h val="0.6947107046381393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09987359293319"/>
          <c:y val="3.6028577006789929E-2"/>
          <c:w val="0.88404878932455799"/>
          <c:h val="0.65103044054531967"/>
        </c:manualLayout>
      </c:layout>
      <c:lineChart>
        <c:grouping val="standard"/>
        <c:varyColors val="0"/>
        <c:ser>
          <c:idx val="0"/>
          <c:order val="0"/>
          <c:tx>
            <c:strRef>
              <c:f>Pivot!$R$3</c:f>
              <c:strCache>
                <c:ptCount val="1"/>
                <c:pt idx="0">
                  <c:v>Sum of Total Patients</c:v>
                </c:pt>
              </c:strCache>
            </c:strRef>
          </c:tx>
          <c:spPr>
            <a:ln w="28575" cap="rnd">
              <a:solidFill>
                <a:srgbClr val="FF0000"/>
              </a:solidFill>
              <a:round/>
            </a:ln>
            <a:effectLst/>
          </c:spPr>
          <c:marker>
            <c:symbol val="none"/>
          </c:marker>
          <c:cat>
            <c:strRef>
              <c:f>Pivot!$Q$4:$Q$57</c:f>
              <c:strCache>
                <c:ptCount val="54"/>
                <c:pt idx="0">
                  <c:v>Albuquerque</c:v>
                </c:pt>
                <c:pt idx="1">
                  <c:v>Anchorage</c:v>
                </c:pt>
                <c:pt idx="2">
                  <c:v>Atlanta</c:v>
                </c:pt>
                <c:pt idx="3">
                  <c:v>Billings</c:v>
                </c:pt>
                <c:pt idx="4">
                  <c:v>Boise</c:v>
                </c:pt>
                <c:pt idx="5">
                  <c:v>Boston</c:v>
                </c:pt>
                <c:pt idx="6">
                  <c:v>Camden</c:v>
                </c:pt>
                <c:pt idx="7">
                  <c:v>Carson City</c:v>
                </c:pt>
                <c:pt idx="8">
                  <c:v>Cedar Rapids</c:v>
                </c:pt>
                <c:pt idx="9">
                  <c:v>Charleston</c:v>
                </c:pt>
                <c:pt idx="10">
                  <c:v>Charlotte</c:v>
                </c:pt>
                <c:pt idx="11">
                  <c:v>Cheyenne</c:v>
                </c:pt>
                <c:pt idx="12">
                  <c:v>Chicago</c:v>
                </c:pt>
                <c:pt idx="13">
                  <c:v>Cleveland</c:v>
                </c:pt>
                <c:pt idx="14">
                  <c:v>Columbia</c:v>
                </c:pt>
                <c:pt idx="15">
                  <c:v>Columbus</c:v>
                </c:pt>
                <c:pt idx="16">
                  <c:v>Concord</c:v>
                </c:pt>
                <c:pt idx="17">
                  <c:v>Dallas</c:v>
                </c:pt>
                <c:pt idx="18">
                  <c:v>Denver</c:v>
                </c:pt>
                <c:pt idx="19">
                  <c:v>Detroit</c:v>
                </c:pt>
                <c:pt idx="20">
                  <c:v>Eugene</c:v>
                </c:pt>
                <c:pt idx="21">
                  <c:v>Fargo</c:v>
                </c:pt>
                <c:pt idx="22">
                  <c:v>Grand Junction</c:v>
                </c:pt>
                <c:pt idx="23">
                  <c:v>Grand Rapids</c:v>
                </c:pt>
                <c:pt idx="24">
                  <c:v>Hartford</c:v>
                </c:pt>
                <c:pt idx="25">
                  <c:v>Hilo</c:v>
                </c:pt>
                <c:pt idx="26">
                  <c:v>Honolulu</c:v>
                </c:pt>
                <c:pt idx="27">
                  <c:v>Las Vegas</c:v>
                </c:pt>
                <c:pt idx="28">
                  <c:v>Lincoln</c:v>
                </c:pt>
                <c:pt idx="29">
                  <c:v>Los Angeles</c:v>
                </c:pt>
                <c:pt idx="30">
                  <c:v>Louisville</c:v>
                </c:pt>
                <c:pt idx="31">
                  <c:v>Miami</c:v>
                </c:pt>
                <c:pt idx="32">
                  <c:v>Milwaukee</c:v>
                </c:pt>
                <c:pt idx="33">
                  <c:v>Minneapolis</c:v>
                </c:pt>
                <c:pt idx="34">
                  <c:v>Montgomery</c:v>
                </c:pt>
                <c:pt idx="35">
                  <c:v>New York City</c:v>
                </c:pt>
                <c:pt idx="36">
                  <c:v>Newark</c:v>
                </c:pt>
                <c:pt idx="37">
                  <c:v>Omaha</c:v>
                </c:pt>
                <c:pt idx="38">
                  <c:v>Philadelphia</c:v>
                </c:pt>
                <c:pt idx="39">
                  <c:v>Phoenix</c:v>
                </c:pt>
                <c:pt idx="40">
                  <c:v>Pittsburgh</c:v>
                </c:pt>
                <c:pt idx="41">
                  <c:v>Portland</c:v>
                </c:pt>
                <c:pt idx="42">
                  <c:v>Reading</c:v>
                </c:pt>
                <c:pt idx="43">
                  <c:v>Richmond</c:v>
                </c:pt>
                <c:pt idx="44">
                  <c:v>Rockford</c:v>
                </c:pt>
                <c:pt idx="45">
                  <c:v>Salem</c:v>
                </c:pt>
                <c:pt idx="46">
                  <c:v>Salt Lake City</c:v>
                </c:pt>
                <c:pt idx="47">
                  <c:v>San Francisco</c:v>
                </c:pt>
                <c:pt idx="48">
                  <c:v>Seattle</c:v>
                </c:pt>
                <c:pt idx="49">
                  <c:v>Sioux Falls</c:v>
                </c:pt>
                <c:pt idx="50">
                  <c:v>Springfield</c:v>
                </c:pt>
                <c:pt idx="51">
                  <c:v>St. Louis</c:v>
                </c:pt>
                <c:pt idx="52">
                  <c:v>Tacoma</c:v>
                </c:pt>
                <c:pt idx="53">
                  <c:v>Wilmington</c:v>
                </c:pt>
              </c:strCache>
            </c:strRef>
          </c:cat>
          <c:val>
            <c:numRef>
              <c:f>Pivot!$R$4:$R$57</c:f>
              <c:numCache>
                <c:formatCode>General</c:formatCode>
                <c:ptCount val="54"/>
                <c:pt idx="0">
                  <c:v>8</c:v>
                </c:pt>
                <c:pt idx="1">
                  <c:v>5</c:v>
                </c:pt>
                <c:pt idx="2">
                  <c:v>22</c:v>
                </c:pt>
                <c:pt idx="3">
                  <c:v>1</c:v>
                </c:pt>
                <c:pt idx="4">
                  <c:v>65</c:v>
                </c:pt>
                <c:pt idx="5">
                  <c:v>14</c:v>
                </c:pt>
                <c:pt idx="6">
                  <c:v>33</c:v>
                </c:pt>
                <c:pt idx="7">
                  <c:v>19</c:v>
                </c:pt>
                <c:pt idx="8">
                  <c:v>12</c:v>
                </c:pt>
                <c:pt idx="9">
                  <c:v>11</c:v>
                </c:pt>
                <c:pt idx="10">
                  <c:v>19</c:v>
                </c:pt>
                <c:pt idx="11">
                  <c:v>32</c:v>
                </c:pt>
                <c:pt idx="12">
                  <c:v>15</c:v>
                </c:pt>
                <c:pt idx="13">
                  <c:v>14</c:v>
                </c:pt>
                <c:pt idx="14">
                  <c:v>4</c:v>
                </c:pt>
                <c:pt idx="15">
                  <c:v>5</c:v>
                </c:pt>
                <c:pt idx="16">
                  <c:v>9</c:v>
                </c:pt>
                <c:pt idx="17">
                  <c:v>29</c:v>
                </c:pt>
                <c:pt idx="18">
                  <c:v>45</c:v>
                </c:pt>
                <c:pt idx="19">
                  <c:v>6</c:v>
                </c:pt>
                <c:pt idx="20">
                  <c:v>13</c:v>
                </c:pt>
                <c:pt idx="21">
                  <c:v>12</c:v>
                </c:pt>
                <c:pt idx="22">
                  <c:v>27</c:v>
                </c:pt>
                <c:pt idx="23">
                  <c:v>26</c:v>
                </c:pt>
                <c:pt idx="24">
                  <c:v>4</c:v>
                </c:pt>
                <c:pt idx="25">
                  <c:v>70</c:v>
                </c:pt>
                <c:pt idx="26">
                  <c:v>12</c:v>
                </c:pt>
                <c:pt idx="27">
                  <c:v>14</c:v>
                </c:pt>
                <c:pt idx="28">
                  <c:v>21</c:v>
                </c:pt>
                <c:pt idx="29">
                  <c:v>4</c:v>
                </c:pt>
                <c:pt idx="30">
                  <c:v>16</c:v>
                </c:pt>
                <c:pt idx="31">
                  <c:v>31</c:v>
                </c:pt>
                <c:pt idx="32">
                  <c:v>11</c:v>
                </c:pt>
                <c:pt idx="33">
                  <c:v>1</c:v>
                </c:pt>
                <c:pt idx="34">
                  <c:v>34</c:v>
                </c:pt>
                <c:pt idx="35">
                  <c:v>27</c:v>
                </c:pt>
                <c:pt idx="36">
                  <c:v>28</c:v>
                </c:pt>
                <c:pt idx="37">
                  <c:v>19</c:v>
                </c:pt>
                <c:pt idx="38">
                  <c:v>170</c:v>
                </c:pt>
                <c:pt idx="39">
                  <c:v>36</c:v>
                </c:pt>
                <c:pt idx="40">
                  <c:v>16</c:v>
                </c:pt>
                <c:pt idx="41">
                  <c:v>14</c:v>
                </c:pt>
                <c:pt idx="42">
                  <c:v>4</c:v>
                </c:pt>
                <c:pt idx="43">
                  <c:v>26</c:v>
                </c:pt>
                <c:pt idx="44">
                  <c:v>10</c:v>
                </c:pt>
                <c:pt idx="45">
                  <c:v>24</c:v>
                </c:pt>
                <c:pt idx="46">
                  <c:v>17</c:v>
                </c:pt>
                <c:pt idx="47">
                  <c:v>32</c:v>
                </c:pt>
                <c:pt idx="48">
                  <c:v>10</c:v>
                </c:pt>
                <c:pt idx="49">
                  <c:v>16</c:v>
                </c:pt>
                <c:pt idx="50">
                  <c:v>24</c:v>
                </c:pt>
                <c:pt idx="51">
                  <c:v>13</c:v>
                </c:pt>
                <c:pt idx="52">
                  <c:v>40</c:v>
                </c:pt>
                <c:pt idx="53">
                  <c:v>29</c:v>
                </c:pt>
              </c:numCache>
            </c:numRef>
          </c:val>
          <c:smooth val="1"/>
          <c:extLst>
            <c:ext xmlns:c16="http://schemas.microsoft.com/office/drawing/2014/chart" uri="{C3380CC4-5D6E-409C-BE32-E72D297353CC}">
              <c16:uniqueId val="{00000000-B60A-4280-9104-2AE2011D53BF}"/>
            </c:ext>
          </c:extLst>
        </c:ser>
        <c:dLbls>
          <c:showLegendKey val="0"/>
          <c:showVal val="0"/>
          <c:showCatName val="0"/>
          <c:showSerName val="0"/>
          <c:showPercent val="0"/>
          <c:showBubbleSize val="0"/>
        </c:dLbls>
        <c:smooth val="0"/>
        <c:axId val="1035356847"/>
        <c:axId val="1035364527"/>
      </c:lineChart>
      <c:catAx>
        <c:axId val="1035356847"/>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35364527"/>
        <c:crosses val="autoZero"/>
        <c:auto val="1"/>
        <c:lblAlgn val="ctr"/>
        <c:lblOffset val="100"/>
        <c:noMultiLvlLbl val="0"/>
      </c:catAx>
      <c:valAx>
        <c:axId val="103536452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35356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Pivot!$U$15</c:f>
              <c:strCache>
                <c:ptCount val="1"/>
                <c:pt idx="0">
                  <c:v>Sum of Re-admit Patients</c:v>
                </c:pt>
              </c:strCache>
            </c:strRef>
          </c:tx>
          <c:spPr>
            <a:solidFill>
              <a:srgbClr val="12C01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Pivot!$T$16:$T$22</c:f>
              <c:strCache>
                <c:ptCount val="7"/>
                <c:pt idx="0">
                  <c:v>General</c:v>
                </c:pt>
                <c:pt idx="1">
                  <c:v>Cardiac</c:v>
                </c:pt>
                <c:pt idx="2">
                  <c:v>Trauma</c:v>
                </c:pt>
                <c:pt idx="3">
                  <c:v>Orthopedic</c:v>
                </c:pt>
                <c:pt idx="4">
                  <c:v>Endocrinology</c:v>
                </c:pt>
                <c:pt idx="5">
                  <c:v>Gynecology</c:v>
                </c:pt>
                <c:pt idx="6">
                  <c:v>Vascular</c:v>
                </c:pt>
              </c:strCache>
            </c:strRef>
          </c:cat>
          <c:val>
            <c:numRef>
              <c:f>Pivot!$U$16:$U$22</c:f>
              <c:numCache>
                <c:formatCode>General</c:formatCode>
                <c:ptCount val="7"/>
                <c:pt idx="0">
                  <c:v>140</c:v>
                </c:pt>
                <c:pt idx="1">
                  <c:v>93</c:v>
                </c:pt>
                <c:pt idx="2">
                  <c:v>69</c:v>
                </c:pt>
                <c:pt idx="3">
                  <c:v>53</c:v>
                </c:pt>
                <c:pt idx="4">
                  <c:v>41</c:v>
                </c:pt>
                <c:pt idx="5">
                  <c:v>40</c:v>
                </c:pt>
                <c:pt idx="6">
                  <c:v>38</c:v>
                </c:pt>
              </c:numCache>
            </c:numRef>
          </c:val>
          <c:extLst>
            <c:ext xmlns:c16="http://schemas.microsoft.com/office/drawing/2014/chart" uri="{C3380CC4-5D6E-409C-BE32-E72D297353CC}">
              <c16:uniqueId val="{00000000-A1F8-4799-9892-D9324F7BC3EB}"/>
            </c:ext>
          </c:extLst>
        </c:ser>
        <c:dLbls>
          <c:showLegendKey val="0"/>
          <c:showVal val="0"/>
          <c:showCatName val="0"/>
          <c:showSerName val="0"/>
          <c:showPercent val="0"/>
          <c:showBubbleSize val="0"/>
        </c:dLbls>
        <c:gapWidth val="80"/>
        <c:overlap val="-27"/>
        <c:axId val="998444063"/>
        <c:axId val="998443583"/>
      </c:barChart>
      <c:catAx>
        <c:axId val="998444063"/>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98443583"/>
        <c:crosses val="autoZero"/>
        <c:auto val="1"/>
        <c:lblAlgn val="ctr"/>
        <c:lblOffset val="100"/>
        <c:noMultiLvlLbl val="0"/>
      </c:catAx>
      <c:valAx>
        <c:axId val="998443583"/>
        <c:scaling>
          <c:orientation val="minMax"/>
        </c:scaling>
        <c:delete val="1"/>
        <c:axPos val="l"/>
        <c:numFmt formatCode="General" sourceLinked="1"/>
        <c:majorTickMark val="none"/>
        <c:minorTickMark val="none"/>
        <c:tickLblPos val="nextTo"/>
        <c:crossAx val="998444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FF0000"/>
            </a:solidFill>
            <a:ln>
              <a:noFill/>
            </a:ln>
            <a:effectLst/>
          </c:spPr>
          <c:invertIfNegative val="0"/>
          <c:cat>
            <c:strRef>
              <c:f>Pivot!$W$16:$W$22</c:f>
              <c:strCache>
                <c:ptCount val="7"/>
                <c:pt idx="0">
                  <c:v>11-15</c:v>
                </c:pt>
                <c:pt idx="1">
                  <c:v>16-20</c:v>
                </c:pt>
                <c:pt idx="2">
                  <c:v>21-25</c:v>
                </c:pt>
                <c:pt idx="3">
                  <c:v>26-30</c:v>
                </c:pt>
                <c:pt idx="4">
                  <c:v>31-45</c:v>
                </c:pt>
                <c:pt idx="5">
                  <c:v>46-60</c:v>
                </c:pt>
                <c:pt idx="6">
                  <c:v>61-75</c:v>
                </c:pt>
              </c:strCache>
            </c:strRef>
          </c:cat>
          <c:val>
            <c:numRef>
              <c:f>Pivot!$X$16:$X$22</c:f>
              <c:numCache>
                <c:formatCode>General</c:formatCode>
                <c:ptCount val="7"/>
                <c:pt idx="0">
                  <c:v>13</c:v>
                </c:pt>
                <c:pt idx="1">
                  <c:v>9</c:v>
                </c:pt>
                <c:pt idx="2">
                  <c:v>13</c:v>
                </c:pt>
                <c:pt idx="3">
                  <c:v>15</c:v>
                </c:pt>
                <c:pt idx="4">
                  <c:v>40</c:v>
                </c:pt>
                <c:pt idx="5">
                  <c:v>32</c:v>
                </c:pt>
                <c:pt idx="6">
                  <c:v>14</c:v>
                </c:pt>
              </c:numCache>
            </c:numRef>
          </c:val>
          <c:extLst>
            <c:ext xmlns:c16="http://schemas.microsoft.com/office/drawing/2014/chart" uri="{C3380CC4-5D6E-409C-BE32-E72D297353CC}">
              <c16:uniqueId val="{00000000-401D-4E7A-9A95-222050290F1B}"/>
            </c:ext>
          </c:extLst>
        </c:ser>
        <c:dLbls>
          <c:showLegendKey val="0"/>
          <c:showVal val="0"/>
          <c:showCatName val="0"/>
          <c:showSerName val="0"/>
          <c:showPercent val="0"/>
          <c:showBubbleSize val="0"/>
        </c:dLbls>
        <c:gapWidth val="500"/>
        <c:axId val="809205519"/>
        <c:axId val="809205999"/>
      </c:barChart>
      <c:lineChart>
        <c:grouping val="standard"/>
        <c:varyColors val="0"/>
        <c:ser>
          <c:idx val="1"/>
          <c:order val="1"/>
          <c:spPr>
            <a:ln w="28575" cap="rnd">
              <a:noFill/>
              <a:round/>
            </a:ln>
            <a:effectLst/>
          </c:spPr>
          <c:marker>
            <c:symbol val="plus"/>
            <c:size val="21"/>
            <c:spPr>
              <a:noFill/>
              <a:ln w="762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Pivot!$W$16:$W$22</c:f>
              <c:strCache>
                <c:ptCount val="7"/>
                <c:pt idx="0">
                  <c:v>11-15</c:v>
                </c:pt>
                <c:pt idx="1">
                  <c:v>16-20</c:v>
                </c:pt>
                <c:pt idx="2">
                  <c:v>21-25</c:v>
                </c:pt>
                <c:pt idx="3">
                  <c:v>26-30</c:v>
                </c:pt>
                <c:pt idx="4">
                  <c:v>31-45</c:v>
                </c:pt>
                <c:pt idx="5">
                  <c:v>46-60</c:v>
                </c:pt>
                <c:pt idx="6">
                  <c:v>61-75</c:v>
                </c:pt>
              </c:strCache>
            </c:strRef>
          </c:cat>
          <c:val>
            <c:numRef>
              <c:f>Pivot!$Y$16:$Y$22</c:f>
              <c:numCache>
                <c:formatCode>General</c:formatCode>
                <c:ptCount val="7"/>
                <c:pt idx="0">
                  <c:v>13</c:v>
                </c:pt>
                <c:pt idx="1">
                  <c:v>9</c:v>
                </c:pt>
                <c:pt idx="2">
                  <c:v>13</c:v>
                </c:pt>
                <c:pt idx="3">
                  <c:v>15</c:v>
                </c:pt>
                <c:pt idx="4">
                  <c:v>40</c:v>
                </c:pt>
                <c:pt idx="5">
                  <c:v>32</c:v>
                </c:pt>
                <c:pt idx="6">
                  <c:v>14</c:v>
                </c:pt>
              </c:numCache>
            </c:numRef>
          </c:val>
          <c:smooth val="0"/>
          <c:extLst>
            <c:ext xmlns:c16="http://schemas.microsoft.com/office/drawing/2014/chart" uri="{C3380CC4-5D6E-409C-BE32-E72D297353CC}">
              <c16:uniqueId val="{00000001-401D-4E7A-9A95-222050290F1B}"/>
            </c:ext>
          </c:extLst>
        </c:ser>
        <c:dLbls>
          <c:showLegendKey val="0"/>
          <c:showVal val="0"/>
          <c:showCatName val="0"/>
          <c:showSerName val="0"/>
          <c:showPercent val="0"/>
          <c:showBubbleSize val="0"/>
        </c:dLbls>
        <c:marker val="1"/>
        <c:smooth val="0"/>
        <c:axId val="809205519"/>
        <c:axId val="809205999"/>
      </c:lineChart>
      <c:catAx>
        <c:axId val="8092055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09205999"/>
        <c:crosses val="autoZero"/>
        <c:auto val="1"/>
        <c:lblAlgn val="ctr"/>
        <c:lblOffset val="100"/>
        <c:noMultiLvlLbl val="0"/>
      </c:catAx>
      <c:valAx>
        <c:axId val="809205999"/>
        <c:scaling>
          <c:orientation val="minMax"/>
        </c:scaling>
        <c:delete val="1"/>
        <c:axPos val="l"/>
        <c:numFmt formatCode="General" sourceLinked="1"/>
        <c:majorTickMark val="out"/>
        <c:minorTickMark val="none"/>
        <c:tickLblPos val="nextTo"/>
        <c:crossAx val="809205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5D861558-19D3-4526-99BE-4283C67E9D2C}">
          <cx:tx>
            <cx:txData>
              <cx:f>_xlchart.v2.1</cx:f>
              <cx:v>Sum of Total Patients</cx:v>
            </cx:txData>
          </cx:tx>
          <cx:spPr>
            <a:solidFill>
              <a:srgbClr val="12C01A"/>
            </a:solidFill>
          </cx:spPr>
          <cx:data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0.svg"/><Relationship Id="rId18" Type="http://schemas.openxmlformats.org/officeDocument/2006/relationships/image" Target="../media/image14.png"/><Relationship Id="rId3" Type="http://schemas.openxmlformats.org/officeDocument/2006/relationships/chart" Target="../charts/chart3.xml"/><Relationship Id="rId7" Type="http://schemas.openxmlformats.org/officeDocument/2006/relationships/image" Target="../media/image7.png"/><Relationship Id="rId12" Type="http://schemas.openxmlformats.org/officeDocument/2006/relationships/image" Target="../media/image9.png"/><Relationship Id="rId17" Type="http://schemas.openxmlformats.org/officeDocument/2006/relationships/image" Target="../media/image13.svg"/><Relationship Id="rId2" Type="http://schemas.openxmlformats.org/officeDocument/2006/relationships/chart" Target="../charts/chart2.xml"/><Relationship Id="rId16" Type="http://schemas.openxmlformats.org/officeDocument/2006/relationships/image" Target="../media/image12.png"/><Relationship Id="rId1" Type="http://schemas.openxmlformats.org/officeDocument/2006/relationships/chart" Target="../charts/chart1.xml"/><Relationship Id="rId6" Type="http://schemas.openxmlformats.org/officeDocument/2006/relationships/image" Target="../media/image6.svg"/><Relationship Id="rId11" Type="http://schemas.openxmlformats.org/officeDocument/2006/relationships/chart" Target="../charts/chart6.xml"/><Relationship Id="rId5" Type="http://schemas.openxmlformats.org/officeDocument/2006/relationships/image" Target="../media/image5.png"/><Relationship Id="rId15" Type="http://schemas.microsoft.com/office/2007/relationships/hdphoto" Target="../media/hdphoto1.wdp"/><Relationship Id="rId10" Type="http://schemas.openxmlformats.org/officeDocument/2006/relationships/chart" Target="../charts/chart5.xml"/><Relationship Id="rId19" Type="http://schemas.microsoft.com/office/2007/relationships/hdphoto" Target="../media/hdphoto2.wdp"/><Relationship Id="rId4" Type="http://schemas.microsoft.com/office/2014/relationships/chartEx" Target="../charts/chartEx1.xml"/><Relationship Id="rId9" Type="http://schemas.openxmlformats.org/officeDocument/2006/relationships/chart" Target="../charts/chart4.xml"/><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5443</xdr:colOff>
      <xdr:row>0</xdr:row>
      <xdr:rowOff>16327</xdr:rowOff>
    </xdr:from>
    <xdr:to>
      <xdr:col>20</xdr:col>
      <xdr:colOff>512282</xdr:colOff>
      <xdr:row>37</xdr:row>
      <xdr:rowOff>164373</xdr:rowOff>
    </xdr:to>
    <xdr:sp macro="" textlink="">
      <xdr:nvSpPr>
        <xdr:cNvPr id="2" name="Rectangle: Rounded Corners 1">
          <a:extLst>
            <a:ext uri="{FF2B5EF4-FFF2-40B4-BE49-F238E27FC236}">
              <a16:creationId xmlns:a16="http://schemas.microsoft.com/office/drawing/2014/main" id="{FBFA039C-F66A-0360-0407-90B6620F684E}"/>
            </a:ext>
          </a:extLst>
        </xdr:cNvPr>
        <xdr:cNvSpPr/>
      </xdr:nvSpPr>
      <xdr:spPr>
        <a:xfrm>
          <a:off x="5443" y="16327"/>
          <a:ext cx="13569696" cy="6995160"/>
        </a:xfrm>
        <a:prstGeom prst="roundRect">
          <a:avLst>
            <a:gd name="adj" fmla="val 2279"/>
          </a:avLst>
        </a:prstGeom>
        <a:scene3d>
          <a:camera prst="orthographicFront"/>
          <a:lightRig rig="threePt" dir="t"/>
        </a:scene3d>
        <a:sp3d>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73478</xdr:colOff>
      <xdr:row>11</xdr:row>
      <xdr:rowOff>31060</xdr:rowOff>
    </xdr:from>
    <xdr:to>
      <xdr:col>2</xdr:col>
      <xdr:colOff>586848</xdr:colOff>
      <xdr:row>16</xdr:row>
      <xdr:rowOff>20175</xdr:rowOff>
    </xdr:to>
    <xdr:sp macro="" textlink="">
      <xdr:nvSpPr>
        <xdr:cNvPr id="7" name="Rectangle: Rounded Corners 6">
          <a:extLst>
            <a:ext uri="{FF2B5EF4-FFF2-40B4-BE49-F238E27FC236}">
              <a16:creationId xmlns:a16="http://schemas.microsoft.com/office/drawing/2014/main" id="{4FE45EF6-B79D-470A-AB00-3857BE6AC924}"/>
            </a:ext>
          </a:extLst>
        </xdr:cNvPr>
        <xdr:cNvSpPr/>
      </xdr:nvSpPr>
      <xdr:spPr>
        <a:xfrm>
          <a:off x="73478" y="2083794"/>
          <a:ext cx="1819656" cy="922177"/>
        </a:xfrm>
        <a:prstGeom prst="roundRect">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30324</xdr:colOff>
      <xdr:row>24</xdr:row>
      <xdr:rowOff>102637</xdr:rowOff>
    </xdr:from>
    <xdr:to>
      <xdr:col>9</xdr:col>
      <xdr:colOff>165741</xdr:colOff>
      <xdr:row>37</xdr:row>
      <xdr:rowOff>74334</xdr:rowOff>
    </xdr:to>
    <xdr:sp macro="" textlink="">
      <xdr:nvSpPr>
        <xdr:cNvPr id="8" name="Rectangle: Rounded Corners 7">
          <a:extLst>
            <a:ext uri="{FF2B5EF4-FFF2-40B4-BE49-F238E27FC236}">
              <a16:creationId xmlns:a16="http://schemas.microsoft.com/office/drawing/2014/main" id="{3322AC37-0B2D-4662-9982-50479FF5AF1A}"/>
            </a:ext>
          </a:extLst>
        </xdr:cNvPr>
        <xdr:cNvSpPr/>
      </xdr:nvSpPr>
      <xdr:spPr>
        <a:xfrm>
          <a:off x="1989753" y="4581331"/>
          <a:ext cx="4054274" cy="2397656"/>
        </a:xfrm>
        <a:prstGeom prst="roundRect">
          <a:avLst>
            <a:gd name="adj" fmla="val 3846"/>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81643</xdr:colOff>
      <xdr:row>0</xdr:row>
      <xdr:rowOff>87085</xdr:rowOff>
    </xdr:from>
    <xdr:to>
      <xdr:col>20</xdr:col>
      <xdr:colOff>414746</xdr:colOff>
      <xdr:row>4</xdr:row>
      <xdr:rowOff>114952</xdr:rowOff>
    </xdr:to>
    <xdr:sp macro="" textlink="">
      <xdr:nvSpPr>
        <xdr:cNvPr id="9" name="Rectangle: Rounded Corners 8">
          <a:extLst>
            <a:ext uri="{FF2B5EF4-FFF2-40B4-BE49-F238E27FC236}">
              <a16:creationId xmlns:a16="http://schemas.microsoft.com/office/drawing/2014/main" id="{43C8A266-A458-4E53-8D48-FC7FCB060552}"/>
            </a:ext>
          </a:extLst>
        </xdr:cNvPr>
        <xdr:cNvSpPr/>
      </xdr:nvSpPr>
      <xdr:spPr>
        <a:xfrm>
          <a:off x="81643" y="87085"/>
          <a:ext cx="13395960" cy="774316"/>
        </a:xfrm>
        <a:prstGeom prst="roundRect">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48986</xdr:colOff>
      <xdr:row>11</xdr:row>
      <xdr:rowOff>70754</xdr:rowOff>
    </xdr:from>
    <xdr:to>
      <xdr:col>8</xdr:col>
      <xdr:colOff>48986</xdr:colOff>
      <xdr:row>23</xdr:row>
      <xdr:rowOff>126925</xdr:rowOff>
    </xdr:to>
    <xdr:sp macro="" textlink="">
      <xdr:nvSpPr>
        <xdr:cNvPr id="11" name="Rectangle: Rounded Corners 10">
          <a:extLst>
            <a:ext uri="{FF2B5EF4-FFF2-40B4-BE49-F238E27FC236}">
              <a16:creationId xmlns:a16="http://schemas.microsoft.com/office/drawing/2014/main" id="{D9D68BCE-C35A-4EB3-80D6-918893D1FDAA}"/>
            </a:ext>
          </a:extLst>
        </xdr:cNvPr>
        <xdr:cNvSpPr/>
      </xdr:nvSpPr>
      <xdr:spPr>
        <a:xfrm>
          <a:off x="2008415" y="2123488"/>
          <a:ext cx="3265714" cy="2295518"/>
        </a:xfrm>
        <a:prstGeom prst="roundRect">
          <a:avLst>
            <a:gd name="adj" fmla="val 5432"/>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109974</xdr:colOff>
      <xdr:row>11</xdr:row>
      <xdr:rowOff>114297</xdr:rowOff>
    </xdr:from>
    <xdr:to>
      <xdr:col>15</xdr:col>
      <xdr:colOff>428780</xdr:colOff>
      <xdr:row>23</xdr:row>
      <xdr:rowOff>170468</xdr:rowOff>
    </xdr:to>
    <xdr:sp macro="" textlink="">
      <xdr:nvSpPr>
        <xdr:cNvPr id="18" name="Rectangle: Rounded Corners 17">
          <a:extLst>
            <a:ext uri="{FF2B5EF4-FFF2-40B4-BE49-F238E27FC236}">
              <a16:creationId xmlns:a16="http://schemas.microsoft.com/office/drawing/2014/main" id="{8C18AE8F-A6D7-45B5-87BE-344A529949DE}"/>
            </a:ext>
          </a:extLst>
        </xdr:cNvPr>
        <xdr:cNvSpPr/>
      </xdr:nvSpPr>
      <xdr:spPr>
        <a:xfrm>
          <a:off x="7294545" y="2167031"/>
          <a:ext cx="2931378" cy="2295518"/>
        </a:xfrm>
        <a:prstGeom prst="roundRect">
          <a:avLst>
            <a:gd name="adj" fmla="val 5432"/>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203369</xdr:colOff>
      <xdr:row>11</xdr:row>
      <xdr:rowOff>114297</xdr:rowOff>
    </xdr:from>
    <xdr:to>
      <xdr:col>10</xdr:col>
      <xdr:colOff>637591</xdr:colOff>
      <xdr:row>23</xdr:row>
      <xdr:rowOff>170468</xdr:rowOff>
    </xdr:to>
    <xdr:sp macro="" textlink="">
      <xdr:nvSpPr>
        <xdr:cNvPr id="19" name="Rectangle: Rounded Corners 18">
          <a:extLst>
            <a:ext uri="{FF2B5EF4-FFF2-40B4-BE49-F238E27FC236}">
              <a16:creationId xmlns:a16="http://schemas.microsoft.com/office/drawing/2014/main" id="{51919A80-1409-4B65-B88E-C469E9C63F69}"/>
            </a:ext>
          </a:extLst>
        </xdr:cNvPr>
        <xdr:cNvSpPr/>
      </xdr:nvSpPr>
      <xdr:spPr>
        <a:xfrm>
          <a:off x="5428512" y="2167031"/>
          <a:ext cx="1740508" cy="2295518"/>
        </a:xfrm>
        <a:prstGeom prst="roundRect">
          <a:avLst>
            <a:gd name="adj" fmla="val 5432"/>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559837</xdr:colOff>
      <xdr:row>11</xdr:row>
      <xdr:rowOff>114297</xdr:rowOff>
    </xdr:from>
    <xdr:to>
      <xdr:col>20</xdr:col>
      <xdr:colOff>414964</xdr:colOff>
      <xdr:row>23</xdr:row>
      <xdr:rowOff>170468</xdr:rowOff>
    </xdr:to>
    <xdr:sp macro="" textlink="">
      <xdr:nvSpPr>
        <xdr:cNvPr id="20" name="Rectangle: Rounded Corners 19">
          <a:extLst>
            <a:ext uri="{FF2B5EF4-FFF2-40B4-BE49-F238E27FC236}">
              <a16:creationId xmlns:a16="http://schemas.microsoft.com/office/drawing/2014/main" id="{DE3EBAEF-A040-44C5-B59E-7A82FA9BA2B3}"/>
            </a:ext>
          </a:extLst>
        </xdr:cNvPr>
        <xdr:cNvSpPr/>
      </xdr:nvSpPr>
      <xdr:spPr>
        <a:xfrm>
          <a:off x="10356980" y="2167031"/>
          <a:ext cx="3120841" cy="2295518"/>
        </a:xfrm>
        <a:prstGeom prst="roundRect">
          <a:avLst>
            <a:gd name="adj" fmla="val 5432"/>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269269</xdr:colOff>
      <xdr:row>24</xdr:row>
      <xdr:rowOff>118189</xdr:rowOff>
    </xdr:from>
    <xdr:to>
      <xdr:col>14</xdr:col>
      <xdr:colOff>589743</xdr:colOff>
      <xdr:row>37</xdr:row>
      <xdr:rowOff>89886</xdr:rowOff>
    </xdr:to>
    <xdr:sp macro="" textlink="">
      <xdr:nvSpPr>
        <xdr:cNvPr id="21" name="Rectangle: Rounded Corners 20">
          <a:extLst>
            <a:ext uri="{FF2B5EF4-FFF2-40B4-BE49-F238E27FC236}">
              <a16:creationId xmlns:a16="http://schemas.microsoft.com/office/drawing/2014/main" id="{39EFBC69-0905-4C19-83D0-27224F6CABA9}"/>
            </a:ext>
          </a:extLst>
        </xdr:cNvPr>
        <xdr:cNvSpPr/>
      </xdr:nvSpPr>
      <xdr:spPr>
        <a:xfrm>
          <a:off x="6147555" y="4596883"/>
          <a:ext cx="3586188" cy="2397656"/>
        </a:xfrm>
        <a:prstGeom prst="roundRect">
          <a:avLst>
            <a:gd name="adj" fmla="val 3846"/>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40128</xdr:colOff>
      <xdr:row>24</xdr:row>
      <xdr:rowOff>125964</xdr:rowOff>
    </xdr:from>
    <xdr:to>
      <xdr:col>20</xdr:col>
      <xdr:colOff>405228</xdr:colOff>
      <xdr:row>37</xdr:row>
      <xdr:rowOff>97661</xdr:rowOff>
    </xdr:to>
    <xdr:sp macro="" textlink="">
      <xdr:nvSpPr>
        <xdr:cNvPr id="22" name="Rectangle: Rounded Corners 21">
          <a:extLst>
            <a:ext uri="{FF2B5EF4-FFF2-40B4-BE49-F238E27FC236}">
              <a16:creationId xmlns:a16="http://schemas.microsoft.com/office/drawing/2014/main" id="{F9480C57-9E1A-4804-B86B-55077B251F87}"/>
            </a:ext>
          </a:extLst>
        </xdr:cNvPr>
        <xdr:cNvSpPr/>
      </xdr:nvSpPr>
      <xdr:spPr>
        <a:xfrm>
          <a:off x="9837271" y="4604658"/>
          <a:ext cx="3630814" cy="2397656"/>
        </a:xfrm>
        <a:prstGeom prst="roundRect">
          <a:avLst>
            <a:gd name="adj" fmla="val 3846"/>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0</xdr:col>
      <xdr:colOff>141514</xdr:colOff>
      <xdr:row>5</xdr:row>
      <xdr:rowOff>22497</xdr:rowOff>
    </xdr:from>
    <xdr:to>
      <xdr:col>2</xdr:col>
      <xdr:colOff>582890</xdr:colOff>
      <xdr:row>10</xdr:row>
      <xdr:rowOff>54431</xdr:rowOff>
    </xdr:to>
    <mc:AlternateContent xmlns:mc="http://schemas.openxmlformats.org/markup-compatibility/2006" xmlns:a14="http://schemas.microsoft.com/office/drawing/2010/main">
      <mc:Choice Requires="a14">
        <xdr:graphicFrame macro="">
          <xdr:nvGraphicFramePr>
            <xdr:cNvPr id="23" name="Department">
              <a:extLst>
                <a:ext uri="{FF2B5EF4-FFF2-40B4-BE49-F238E27FC236}">
                  <a16:creationId xmlns:a16="http://schemas.microsoft.com/office/drawing/2014/main" id="{616D63FA-8573-4890-A8BA-04A20F36BAC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41514" y="955558"/>
              <a:ext cx="1747662" cy="9649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22110</xdr:colOff>
      <xdr:row>5</xdr:row>
      <xdr:rowOff>22497</xdr:rowOff>
    </xdr:from>
    <xdr:to>
      <xdr:col>12</xdr:col>
      <xdr:colOff>294252</xdr:colOff>
      <xdr:row>10</xdr:row>
      <xdr:rowOff>76200</xdr:rowOff>
    </xdr:to>
    <mc:AlternateContent xmlns:mc="http://schemas.openxmlformats.org/markup-compatibility/2006" xmlns:a14="http://schemas.microsoft.com/office/drawing/2010/main">
      <mc:Choice Requires="a14">
        <xdr:graphicFrame macro="">
          <xdr:nvGraphicFramePr>
            <xdr:cNvPr id="24" name="Physicians">
              <a:extLst>
                <a:ext uri="{FF2B5EF4-FFF2-40B4-BE49-F238E27FC236}">
                  <a16:creationId xmlns:a16="http://schemas.microsoft.com/office/drawing/2014/main" id="{FBD16EC0-283D-4ADF-B2AB-FBDE3C4294DE}"/>
                </a:ext>
              </a:extLst>
            </xdr:cNvPr>
            <xdr:cNvGraphicFramePr/>
          </xdr:nvGraphicFramePr>
          <xdr:xfrm>
            <a:off x="0" y="0"/>
            <a:ext cx="0" cy="0"/>
          </xdr:xfrm>
          <a:graphic>
            <a:graphicData uri="http://schemas.microsoft.com/office/drawing/2010/slicer">
              <sle:slicer xmlns:sle="http://schemas.microsoft.com/office/drawing/2010/slicer" name="Physicians"/>
            </a:graphicData>
          </a:graphic>
        </xdr:graphicFrame>
      </mc:Choice>
      <mc:Fallback xmlns="">
        <xdr:sp macro="" textlink="">
          <xdr:nvSpPr>
            <xdr:cNvPr id="0" name=""/>
            <xdr:cNvSpPr>
              <a:spLocks noTextEdit="1"/>
            </xdr:cNvSpPr>
          </xdr:nvSpPr>
          <xdr:spPr>
            <a:xfrm>
              <a:off x="1981539" y="955558"/>
              <a:ext cx="6150427" cy="986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473533</xdr:colOff>
      <xdr:row>5</xdr:row>
      <xdr:rowOff>22497</xdr:rowOff>
    </xdr:from>
    <xdr:to>
      <xdr:col>20</xdr:col>
      <xdr:colOff>396203</xdr:colOff>
      <xdr:row>10</xdr:row>
      <xdr:rowOff>54430</xdr:rowOff>
    </xdr:to>
    <mc:AlternateContent xmlns:mc="http://schemas.openxmlformats.org/markup-compatibility/2006" xmlns:a14="http://schemas.microsoft.com/office/drawing/2010/main">
      <mc:Choice Requires="a14">
        <xdr:graphicFrame macro="">
          <xdr:nvGraphicFramePr>
            <xdr:cNvPr id="25" name="Year">
              <a:extLst>
                <a:ext uri="{FF2B5EF4-FFF2-40B4-BE49-F238E27FC236}">
                  <a16:creationId xmlns:a16="http://schemas.microsoft.com/office/drawing/2014/main" id="{2AE4E719-9116-460E-9F80-196F48CE1F0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576962" y="955558"/>
              <a:ext cx="1882098" cy="9649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386615</xdr:colOff>
      <xdr:row>5</xdr:row>
      <xdr:rowOff>22497</xdr:rowOff>
    </xdr:from>
    <xdr:to>
      <xdr:col>17</xdr:col>
      <xdr:colOff>381169</xdr:colOff>
      <xdr:row>10</xdr:row>
      <xdr:rowOff>66042</xdr:rowOff>
    </xdr:to>
    <mc:AlternateContent xmlns:mc="http://schemas.openxmlformats.org/markup-compatibility/2006" xmlns:a14="http://schemas.microsoft.com/office/drawing/2010/main">
      <mc:Choice Requires="a14">
        <xdr:graphicFrame macro="">
          <xdr:nvGraphicFramePr>
            <xdr:cNvPr id="26" name="Month">
              <a:extLst>
                <a:ext uri="{FF2B5EF4-FFF2-40B4-BE49-F238E27FC236}">
                  <a16:creationId xmlns:a16="http://schemas.microsoft.com/office/drawing/2014/main" id="{2CEE381C-85BD-4964-8796-346F784C0C3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224329" y="955558"/>
              <a:ext cx="3260269" cy="976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73478</xdr:colOff>
      <xdr:row>16</xdr:row>
      <xdr:rowOff>85489</xdr:rowOff>
    </xdr:from>
    <xdr:to>
      <xdr:col>2</xdr:col>
      <xdr:colOff>586848</xdr:colOff>
      <xdr:row>21</xdr:row>
      <xdr:rowOff>74603</xdr:rowOff>
    </xdr:to>
    <xdr:sp macro="" textlink="">
      <xdr:nvSpPr>
        <xdr:cNvPr id="27" name="Rectangle: Rounded Corners 26">
          <a:extLst>
            <a:ext uri="{FF2B5EF4-FFF2-40B4-BE49-F238E27FC236}">
              <a16:creationId xmlns:a16="http://schemas.microsoft.com/office/drawing/2014/main" id="{D7A76F34-590D-4E61-9BA0-7E7CC9CEA7A2}"/>
            </a:ext>
          </a:extLst>
        </xdr:cNvPr>
        <xdr:cNvSpPr/>
      </xdr:nvSpPr>
      <xdr:spPr>
        <a:xfrm>
          <a:off x="73478" y="3071285"/>
          <a:ext cx="1819656" cy="922175"/>
        </a:xfrm>
        <a:prstGeom prst="roundRect">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21</xdr:row>
      <xdr:rowOff>139917</xdr:rowOff>
    </xdr:from>
    <xdr:to>
      <xdr:col>2</xdr:col>
      <xdr:colOff>589570</xdr:colOff>
      <xdr:row>26</xdr:row>
      <xdr:rowOff>129031</xdr:rowOff>
    </xdr:to>
    <xdr:sp macro="" textlink="">
      <xdr:nvSpPr>
        <xdr:cNvPr id="28" name="Rectangle: Rounded Corners 27">
          <a:extLst>
            <a:ext uri="{FF2B5EF4-FFF2-40B4-BE49-F238E27FC236}">
              <a16:creationId xmlns:a16="http://schemas.microsoft.com/office/drawing/2014/main" id="{E9C0BECE-EBA0-48BC-9962-90276C528018}"/>
            </a:ext>
          </a:extLst>
        </xdr:cNvPr>
        <xdr:cNvSpPr/>
      </xdr:nvSpPr>
      <xdr:spPr>
        <a:xfrm>
          <a:off x="76200" y="4026117"/>
          <a:ext cx="1819656" cy="914400"/>
        </a:xfrm>
        <a:prstGeom prst="roundRect">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73478</xdr:colOff>
      <xdr:row>27</xdr:row>
      <xdr:rowOff>9288</xdr:rowOff>
    </xdr:from>
    <xdr:to>
      <xdr:col>2</xdr:col>
      <xdr:colOff>586848</xdr:colOff>
      <xdr:row>31</xdr:row>
      <xdr:rowOff>183460</xdr:rowOff>
    </xdr:to>
    <xdr:sp macro="" textlink="">
      <xdr:nvSpPr>
        <xdr:cNvPr id="29" name="Rectangle: Rounded Corners 28">
          <a:extLst>
            <a:ext uri="{FF2B5EF4-FFF2-40B4-BE49-F238E27FC236}">
              <a16:creationId xmlns:a16="http://schemas.microsoft.com/office/drawing/2014/main" id="{D781B289-36C6-4C14-A467-2E63B71CCAB6}"/>
            </a:ext>
          </a:extLst>
        </xdr:cNvPr>
        <xdr:cNvSpPr/>
      </xdr:nvSpPr>
      <xdr:spPr>
        <a:xfrm>
          <a:off x="73478" y="5047818"/>
          <a:ext cx="1819656" cy="920622"/>
        </a:xfrm>
        <a:prstGeom prst="roundRect">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73478</xdr:colOff>
      <xdr:row>32</xdr:row>
      <xdr:rowOff>90931</xdr:rowOff>
    </xdr:from>
    <xdr:to>
      <xdr:col>2</xdr:col>
      <xdr:colOff>586848</xdr:colOff>
      <xdr:row>37</xdr:row>
      <xdr:rowOff>80046</xdr:rowOff>
    </xdr:to>
    <xdr:sp macro="" textlink="">
      <xdr:nvSpPr>
        <xdr:cNvPr id="30" name="Rectangle: Rounded Corners 29">
          <a:extLst>
            <a:ext uri="{FF2B5EF4-FFF2-40B4-BE49-F238E27FC236}">
              <a16:creationId xmlns:a16="http://schemas.microsoft.com/office/drawing/2014/main" id="{5171221A-4DF6-406D-8B84-2F860A43EA53}"/>
            </a:ext>
          </a:extLst>
        </xdr:cNvPr>
        <xdr:cNvSpPr/>
      </xdr:nvSpPr>
      <xdr:spPr>
        <a:xfrm>
          <a:off x="73478" y="6062522"/>
          <a:ext cx="1819656" cy="922177"/>
        </a:xfrm>
        <a:prstGeom prst="roundRect">
          <a:avLst/>
        </a:prstGeom>
        <a:scene3d>
          <a:camera prst="orthographicFront"/>
          <a:lightRig rig="threePt" dir="t"/>
        </a:scene3d>
        <a:sp3d>
          <a:bevelT/>
        </a:sp3d>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507056</xdr:colOff>
      <xdr:row>11</xdr:row>
      <xdr:rowOff>146957</xdr:rowOff>
    </xdr:from>
    <xdr:to>
      <xdr:col>2</xdr:col>
      <xdr:colOff>153270</xdr:colOff>
      <xdr:row>13</xdr:row>
      <xdr:rowOff>16329</xdr:rowOff>
    </xdr:to>
    <xdr:sp macro="" textlink="">
      <xdr:nvSpPr>
        <xdr:cNvPr id="36" name="TextBox 35">
          <a:extLst>
            <a:ext uri="{FF2B5EF4-FFF2-40B4-BE49-F238E27FC236}">
              <a16:creationId xmlns:a16="http://schemas.microsoft.com/office/drawing/2014/main" id="{0BBAC938-A872-F224-7D5D-79B9D24ED989}"/>
            </a:ext>
          </a:extLst>
        </xdr:cNvPr>
        <xdr:cNvSpPr txBox="1"/>
      </xdr:nvSpPr>
      <xdr:spPr>
        <a:xfrm>
          <a:off x="507056" y="2199691"/>
          <a:ext cx="952500" cy="242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Total</a:t>
          </a:r>
          <a:r>
            <a:rPr lang="en-US" sz="1100" b="1" baseline="0">
              <a:solidFill>
                <a:schemeClr val="bg1"/>
              </a:solidFill>
            </a:rPr>
            <a:t> Patient</a:t>
          </a:r>
          <a:endParaRPr lang="en-US" sz="1100" b="1">
            <a:solidFill>
              <a:schemeClr val="bg1"/>
            </a:solidFill>
          </a:endParaRPr>
        </a:p>
      </xdr:txBody>
    </xdr:sp>
    <xdr:clientData/>
  </xdr:twoCellAnchor>
  <xdr:twoCellAnchor>
    <xdr:from>
      <xdr:col>0</xdr:col>
      <xdr:colOff>507056</xdr:colOff>
      <xdr:row>17</xdr:row>
      <xdr:rowOff>1</xdr:rowOff>
    </xdr:from>
    <xdr:to>
      <xdr:col>2</xdr:col>
      <xdr:colOff>153270</xdr:colOff>
      <xdr:row>18</xdr:row>
      <xdr:rowOff>54429</xdr:rowOff>
    </xdr:to>
    <xdr:sp macro="" textlink="">
      <xdr:nvSpPr>
        <xdr:cNvPr id="37" name="TextBox 36">
          <a:extLst>
            <a:ext uri="{FF2B5EF4-FFF2-40B4-BE49-F238E27FC236}">
              <a16:creationId xmlns:a16="http://schemas.microsoft.com/office/drawing/2014/main" id="{DD3783F0-044A-41F1-9C22-86DC98911D54}"/>
            </a:ext>
          </a:extLst>
        </xdr:cNvPr>
        <xdr:cNvSpPr txBox="1"/>
      </xdr:nvSpPr>
      <xdr:spPr>
        <a:xfrm>
          <a:off x="507056" y="3172410"/>
          <a:ext cx="952500" cy="241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Total</a:t>
          </a:r>
          <a:r>
            <a:rPr lang="en-US" sz="1100" b="1" baseline="0">
              <a:solidFill>
                <a:schemeClr val="bg1"/>
              </a:solidFill>
            </a:rPr>
            <a:t> Patient</a:t>
          </a:r>
          <a:endParaRPr lang="en-US" sz="1100" b="1">
            <a:solidFill>
              <a:schemeClr val="bg1"/>
            </a:solidFill>
          </a:endParaRPr>
        </a:p>
      </xdr:txBody>
    </xdr:sp>
    <xdr:clientData/>
  </xdr:twoCellAnchor>
  <xdr:twoCellAnchor>
    <xdr:from>
      <xdr:col>0</xdr:col>
      <xdr:colOff>507056</xdr:colOff>
      <xdr:row>22</xdr:row>
      <xdr:rowOff>5443</xdr:rowOff>
    </xdr:from>
    <xdr:to>
      <xdr:col>2</xdr:col>
      <xdr:colOff>153270</xdr:colOff>
      <xdr:row>23</xdr:row>
      <xdr:rowOff>59872</xdr:rowOff>
    </xdr:to>
    <xdr:sp macro="" textlink="">
      <xdr:nvSpPr>
        <xdr:cNvPr id="38" name="TextBox 37">
          <a:extLst>
            <a:ext uri="{FF2B5EF4-FFF2-40B4-BE49-F238E27FC236}">
              <a16:creationId xmlns:a16="http://schemas.microsoft.com/office/drawing/2014/main" id="{A7679970-9E85-4064-BDFA-00C1620283CE}"/>
            </a:ext>
          </a:extLst>
        </xdr:cNvPr>
        <xdr:cNvSpPr txBox="1"/>
      </xdr:nvSpPr>
      <xdr:spPr>
        <a:xfrm>
          <a:off x="507056" y="4110913"/>
          <a:ext cx="952500" cy="241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baseline="0">
              <a:solidFill>
                <a:schemeClr val="bg1"/>
              </a:solidFill>
            </a:rPr>
            <a:t>Died Patient</a:t>
          </a:r>
          <a:endParaRPr lang="en-US" sz="1100" b="1">
            <a:solidFill>
              <a:schemeClr val="bg1"/>
            </a:solidFill>
          </a:endParaRPr>
        </a:p>
      </xdr:txBody>
    </xdr:sp>
    <xdr:clientData/>
  </xdr:twoCellAnchor>
  <xdr:twoCellAnchor>
    <xdr:from>
      <xdr:col>0</xdr:col>
      <xdr:colOff>406363</xdr:colOff>
      <xdr:row>27</xdr:row>
      <xdr:rowOff>87086</xdr:rowOff>
    </xdr:from>
    <xdr:to>
      <xdr:col>2</xdr:col>
      <xdr:colOff>253963</xdr:colOff>
      <xdr:row>28</xdr:row>
      <xdr:rowOff>125186</xdr:rowOff>
    </xdr:to>
    <xdr:sp macro="" textlink="">
      <xdr:nvSpPr>
        <xdr:cNvPr id="39" name="TextBox 38">
          <a:extLst>
            <a:ext uri="{FF2B5EF4-FFF2-40B4-BE49-F238E27FC236}">
              <a16:creationId xmlns:a16="http://schemas.microsoft.com/office/drawing/2014/main" id="{BA4BBFA0-C47E-406D-AF7E-F619043A5739}"/>
            </a:ext>
          </a:extLst>
        </xdr:cNvPr>
        <xdr:cNvSpPr txBox="1"/>
      </xdr:nvSpPr>
      <xdr:spPr>
        <a:xfrm>
          <a:off x="406363" y="5125616"/>
          <a:ext cx="1153886" cy="224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baseline="0">
              <a:solidFill>
                <a:schemeClr val="bg1"/>
              </a:solidFill>
            </a:rPr>
            <a:t>Re Admit Patient</a:t>
          </a:r>
          <a:endParaRPr lang="en-US" sz="1100" b="1">
            <a:solidFill>
              <a:schemeClr val="bg1"/>
            </a:solidFill>
          </a:endParaRPr>
        </a:p>
      </xdr:txBody>
    </xdr:sp>
    <xdr:clientData/>
  </xdr:twoCellAnchor>
  <xdr:twoCellAnchor>
    <xdr:from>
      <xdr:col>0</xdr:col>
      <xdr:colOff>253964</xdr:colOff>
      <xdr:row>32</xdr:row>
      <xdr:rowOff>179614</xdr:rowOff>
    </xdr:from>
    <xdr:to>
      <xdr:col>2</xdr:col>
      <xdr:colOff>406363</xdr:colOff>
      <xdr:row>34</xdr:row>
      <xdr:rowOff>43543</xdr:rowOff>
    </xdr:to>
    <xdr:sp macro="" textlink="">
      <xdr:nvSpPr>
        <xdr:cNvPr id="40" name="TextBox 39">
          <a:extLst>
            <a:ext uri="{FF2B5EF4-FFF2-40B4-BE49-F238E27FC236}">
              <a16:creationId xmlns:a16="http://schemas.microsoft.com/office/drawing/2014/main" id="{CC1E1078-D349-4184-8B9D-72B20EB37FF0}"/>
            </a:ext>
          </a:extLst>
        </xdr:cNvPr>
        <xdr:cNvSpPr txBox="1"/>
      </xdr:nvSpPr>
      <xdr:spPr>
        <a:xfrm>
          <a:off x="253964" y="6151205"/>
          <a:ext cx="1458685" cy="237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Avg Days</a:t>
          </a:r>
          <a:r>
            <a:rPr lang="en-US" sz="1100" b="1" baseline="0">
              <a:solidFill>
                <a:schemeClr val="bg1"/>
              </a:solidFill>
            </a:rPr>
            <a:t> of Discharge</a:t>
          </a:r>
          <a:endParaRPr lang="en-US" sz="1100" b="1">
            <a:solidFill>
              <a:schemeClr val="bg1"/>
            </a:solidFill>
          </a:endParaRPr>
        </a:p>
      </xdr:txBody>
    </xdr:sp>
    <xdr:clientData/>
  </xdr:twoCellAnchor>
  <xdr:twoCellAnchor>
    <xdr:from>
      <xdr:col>0</xdr:col>
      <xdr:colOff>507056</xdr:colOff>
      <xdr:row>13</xdr:row>
      <xdr:rowOff>97972</xdr:rowOff>
    </xdr:from>
    <xdr:to>
      <xdr:col>2</xdr:col>
      <xdr:colOff>153270</xdr:colOff>
      <xdr:row>14</xdr:row>
      <xdr:rowOff>152401</xdr:rowOff>
    </xdr:to>
    <xdr:sp macro="" textlink="Pivot!B4">
      <xdr:nvSpPr>
        <xdr:cNvPr id="41" name="TextBox 40">
          <a:extLst>
            <a:ext uri="{FF2B5EF4-FFF2-40B4-BE49-F238E27FC236}">
              <a16:creationId xmlns:a16="http://schemas.microsoft.com/office/drawing/2014/main" id="{F9B51C7A-4091-4894-A1C1-8B88D485CB08}"/>
            </a:ext>
          </a:extLst>
        </xdr:cNvPr>
        <xdr:cNvSpPr txBox="1"/>
      </xdr:nvSpPr>
      <xdr:spPr>
        <a:xfrm>
          <a:off x="507056" y="2523931"/>
          <a:ext cx="952500" cy="241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E0A3DC-3FA0-4E52-9218-16F50CB8767D}" type="TxLink">
            <a:rPr lang="en-US" sz="2400" b="1" i="0" u="none" strike="noStrike">
              <a:solidFill>
                <a:schemeClr val="accent5"/>
              </a:solidFill>
              <a:latin typeface="Aptos Narrow"/>
            </a:rPr>
            <a:pPr algn="ctr"/>
            <a:t>1219</a:t>
          </a:fld>
          <a:endParaRPr lang="en-US" sz="2400" b="1">
            <a:solidFill>
              <a:schemeClr val="accent5"/>
            </a:solidFill>
          </a:endParaRPr>
        </a:p>
      </xdr:txBody>
    </xdr:sp>
    <xdr:clientData/>
  </xdr:twoCellAnchor>
  <xdr:twoCellAnchor>
    <xdr:from>
      <xdr:col>0</xdr:col>
      <xdr:colOff>547878</xdr:colOff>
      <xdr:row>18</xdr:row>
      <xdr:rowOff>139917</xdr:rowOff>
    </xdr:from>
    <xdr:to>
      <xdr:col>2</xdr:col>
      <xdr:colOff>112449</xdr:colOff>
      <xdr:row>20</xdr:row>
      <xdr:rowOff>32657</xdr:rowOff>
    </xdr:to>
    <xdr:sp macro="" textlink="Pivot!B5">
      <xdr:nvSpPr>
        <xdr:cNvPr id="42" name="TextBox 41">
          <a:extLst>
            <a:ext uri="{FF2B5EF4-FFF2-40B4-BE49-F238E27FC236}">
              <a16:creationId xmlns:a16="http://schemas.microsoft.com/office/drawing/2014/main" id="{242A3670-8AF0-4905-8CA9-1437873FAC2B}"/>
            </a:ext>
          </a:extLst>
        </xdr:cNvPr>
        <xdr:cNvSpPr txBox="1"/>
      </xdr:nvSpPr>
      <xdr:spPr>
        <a:xfrm>
          <a:off x="547878" y="3498937"/>
          <a:ext cx="870857" cy="265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70B1A18-66CB-4E88-8DB3-EE1240C70651}" type="TxLink">
            <a:rPr lang="en-US" sz="2400" b="1" i="0" u="none" strike="noStrike">
              <a:solidFill>
                <a:schemeClr val="accent5"/>
              </a:solidFill>
              <a:latin typeface="Aptos Narrow"/>
              <a:ea typeface="+mn-ea"/>
              <a:cs typeface="+mn-cs"/>
            </a:rPr>
            <a:pPr marL="0" indent="0" algn="ctr"/>
            <a:t>601</a:t>
          </a:fld>
          <a:endParaRPr lang="en-US" sz="2400" b="1" i="0" u="none" strike="noStrike">
            <a:solidFill>
              <a:schemeClr val="accent5"/>
            </a:solidFill>
            <a:latin typeface="Aptos Narrow"/>
            <a:ea typeface="+mn-ea"/>
            <a:cs typeface="+mn-cs"/>
          </a:endParaRPr>
        </a:p>
      </xdr:txBody>
    </xdr:sp>
    <xdr:clientData/>
  </xdr:twoCellAnchor>
  <xdr:twoCellAnchor>
    <xdr:from>
      <xdr:col>0</xdr:col>
      <xdr:colOff>547878</xdr:colOff>
      <xdr:row>23</xdr:row>
      <xdr:rowOff>156246</xdr:rowOff>
    </xdr:from>
    <xdr:to>
      <xdr:col>2</xdr:col>
      <xdr:colOff>112449</xdr:colOff>
      <xdr:row>25</xdr:row>
      <xdr:rowOff>48985</xdr:rowOff>
    </xdr:to>
    <xdr:sp macro="" textlink="Pivot!B6">
      <xdr:nvSpPr>
        <xdr:cNvPr id="43" name="TextBox 42">
          <a:extLst>
            <a:ext uri="{FF2B5EF4-FFF2-40B4-BE49-F238E27FC236}">
              <a16:creationId xmlns:a16="http://schemas.microsoft.com/office/drawing/2014/main" id="{1CADCE9B-6A54-40C8-BF29-B78CC7603ACF}"/>
            </a:ext>
          </a:extLst>
        </xdr:cNvPr>
        <xdr:cNvSpPr txBox="1"/>
      </xdr:nvSpPr>
      <xdr:spPr>
        <a:xfrm>
          <a:off x="547878" y="4448327"/>
          <a:ext cx="870857" cy="265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86F1301-A997-47E2-ABAA-48102D72886F}" type="TxLink">
            <a:rPr lang="en-US" sz="2400" b="1" i="0" u="none" strike="noStrike">
              <a:solidFill>
                <a:schemeClr val="accent5"/>
              </a:solidFill>
              <a:latin typeface="Aptos Narrow"/>
              <a:ea typeface="+mn-ea"/>
              <a:cs typeface="+mn-cs"/>
            </a:rPr>
            <a:pPr marL="0" indent="0" algn="ctr"/>
            <a:t>144</a:t>
          </a:fld>
          <a:endParaRPr lang="en-US" sz="2400" b="1" i="0" u="none" strike="noStrike">
            <a:solidFill>
              <a:schemeClr val="accent5"/>
            </a:solidFill>
            <a:latin typeface="Aptos Narrow"/>
            <a:ea typeface="+mn-ea"/>
            <a:cs typeface="+mn-cs"/>
          </a:endParaRPr>
        </a:p>
      </xdr:txBody>
    </xdr:sp>
    <xdr:clientData/>
  </xdr:twoCellAnchor>
  <xdr:twoCellAnchor>
    <xdr:from>
      <xdr:col>0</xdr:col>
      <xdr:colOff>547878</xdr:colOff>
      <xdr:row>28</xdr:row>
      <xdr:rowOff>178017</xdr:rowOff>
    </xdr:from>
    <xdr:to>
      <xdr:col>2</xdr:col>
      <xdr:colOff>112449</xdr:colOff>
      <xdr:row>30</xdr:row>
      <xdr:rowOff>70757</xdr:rowOff>
    </xdr:to>
    <xdr:sp macro="" textlink="Pivot!B7">
      <xdr:nvSpPr>
        <xdr:cNvPr id="44" name="TextBox 43">
          <a:extLst>
            <a:ext uri="{FF2B5EF4-FFF2-40B4-BE49-F238E27FC236}">
              <a16:creationId xmlns:a16="http://schemas.microsoft.com/office/drawing/2014/main" id="{853AE4AB-2B60-49D6-A8FB-329502902CA6}"/>
            </a:ext>
          </a:extLst>
        </xdr:cNvPr>
        <xdr:cNvSpPr txBox="1"/>
      </xdr:nvSpPr>
      <xdr:spPr>
        <a:xfrm>
          <a:off x="547878" y="5403160"/>
          <a:ext cx="870857" cy="265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87E954-E17F-42FE-8BD8-AB3C1FAECBD9}" type="TxLink">
            <a:rPr lang="en-US" sz="2400" b="1" i="0" u="none" strike="noStrike">
              <a:solidFill>
                <a:srgbClr val="C00000"/>
              </a:solidFill>
              <a:latin typeface="Aptos Narrow"/>
              <a:ea typeface="+mn-ea"/>
              <a:cs typeface="+mn-cs"/>
            </a:rPr>
            <a:pPr marL="0" indent="0" algn="ctr"/>
            <a:t>474</a:t>
          </a:fld>
          <a:endParaRPr lang="en-US" sz="2400" b="1" i="0" u="none" strike="noStrike">
            <a:solidFill>
              <a:srgbClr val="C00000"/>
            </a:solidFill>
            <a:latin typeface="Aptos Narrow"/>
            <a:ea typeface="+mn-ea"/>
            <a:cs typeface="+mn-cs"/>
          </a:endParaRPr>
        </a:p>
      </xdr:txBody>
    </xdr:sp>
    <xdr:clientData/>
  </xdr:twoCellAnchor>
  <xdr:twoCellAnchor>
    <xdr:from>
      <xdr:col>0</xdr:col>
      <xdr:colOff>547878</xdr:colOff>
      <xdr:row>34</xdr:row>
      <xdr:rowOff>123588</xdr:rowOff>
    </xdr:from>
    <xdr:to>
      <xdr:col>2</xdr:col>
      <xdr:colOff>112449</xdr:colOff>
      <xdr:row>36</xdr:row>
      <xdr:rowOff>16328</xdr:rowOff>
    </xdr:to>
    <xdr:sp macro="" textlink="Pivot!B8">
      <xdr:nvSpPr>
        <xdr:cNvPr id="45" name="TextBox 44">
          <a:extLst>
            <a:ext uri="{FF2B5EF4-FFF2-40B4-BE49-F238E27FC236}">
              <a16:creationId xmlns:a16="http://schemas.microsoft.com/office/drawing/2014/main" id="{936353C8-CCC3-4C2A-A0E2-08EA5A494C01}"/>
            </a:ext>
          </a:extLst>
        </xdr:cNvPr>
        <xdr:cNvSpPr txBox="1"/>
      </xdr:nvSpPr>
      <xdr:spPr>
        <a:xfrm>
          <a:off x="547878" y="6468404"/>
          <a:ext cx="870857" cy="265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47A18F-6B8B-4848-BEFF-FDE479B5D4C1}" type="TxLink">
            <a:rPr lang="en-US" sz="2400" b="1" i="0" u="none" strike="noStrike">
              <a:solidFill>
                <a:schemeClr val="accent5"/>
              </a:solidFill>
              <a:latin typeface="Aptos Narrow"/>
              <a:ea typeface="+mn-ea"/>
              <a:cs typeface="+mn-cs"/>
            </a:rPr>
            <a:pPr marL="0" indent="0" algn="ctr"/>
            <a:t>2.69</a:t>
          </a:fld>
          <a:endParaRPr lang="en-US" sz="2400" b="1" i="0" u="none" strike="noStrike">
            <a:solidFill>
              <a:schemeClr val="accent5"/>
            </a:solidFill>
            <a:latin typeface="Aptos Narrow"/>
            <a:ea typeface="+mn-ea"/>
            <a:cs typeface="+mn-cs"/>
          </a:endParaRPr>
        </a:p>
      </xdr:txBody>
    </xdr:sp>
    <xdr:clientData/>
  </xdr:twoCellAnchor>
  <xdr:twoCellAnchor>
    <xdr:from>
      <xdr:col>3</xdr:col>
      <xdr:colOff>141513</xdr:colOff>
      <xdr:row>11</xdr:row>
      <xdr:rowOff>155510</xdr:rowOff>
    </xdr:from>
    <xdr:to>
      <xdr:col>7</xdr:col>
      <xdr:colOff>473529</xdr:colOff>
      <xdr:row>21</xdr:row>
      <xdr:rowOff>178836</xdr:rowOff>
    </xdr:to>
    <xdr:graphicFrame macro="">
      <xdr:nvGraphicFramePr>
        <xdr:cNvPr id="46" name="Chart 45">
          <a:extLst>
            <a:ext uri="{FF2B5EF4-FFF2-40B4-BE49-F238E27FC236}">
              <a16:creationId xmlns:a16="http://schemas.microsoft.com/office/drawing/2014/main" id="{7B4F078F-500E-43BF-86E5-0F9EECF19A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404326</xdr:colOff>
      <xdr:row>14</xdr:row>
      <xdr:rowOff>7776</xdr:rowOff>
    </xdr:from>
    <xdr:to>
      <xdr:col>10</xdr:col>
      <xdr:colOff>233265</xdr:colOff>
      <xdr:row>22</xdr:row>
      <xdr:rowOff>147734</xdr:rowOff>
    </xdr:to>
    <xdr:grpSp>
      <xdr:nvGrpSpPr>
        <xdr:cNvPr id="49" name="Group 48">
          <a:extLst>
            <a:ext uri="{FF2B5EF4-FFF2-40B4-BE49-F238E27FC236}">
              <a16:creationId xmlns:a16="http://schemas.microsoft.com/office/drawing/2014/main" id="{2212732F-B84B-4C0B-2397-58DB28DDAD7B}"/>
            </a:ext>
          </a:extLst>
        </xdr:cNvPr>
        <xdr:cNvGrpSpPr/>
      </xdr:nvGrpSpPr>
      <xdr:grpSpPr>
        <a:xfrm>
          <a:off x="5629469" y="2620347"/>
          <a:ext cx="1135225" cy="1632857"/>
          <a:chOff x="5565321" y="2285999"/>
          <a:chExt cx="1578429" cy="2081894"/>
        </a:xfrm>
      </xdr:grpSpPr>
      <xdr:graphicFrame macro="">
        <xdr:nvGraphicFramePr>
          <xdr:cNvPr id="47" name="Chart 46">
            <a:extLst>
              <a:ext uri="{FF2B5EF4-FFF2-40B4-BE49-F238E27FC236}">
                <a16:creationId xmlns:a16="http://schemas.microsoft.com/office/drawing/2014/main" id="{7B380C86-7564-49CD-AC52-7BF6C3DD388D}"/>
              </a:ext>
            </a:extLst>
          </xdr:cNvPr>
          <xdr:cNvGraphicFramePr>
            <a:graphicFrameLocks/>
          </xdr:cNvGraphicFramePr>
        </xdr:nvGraphicFramePr>
        <xdr:xfrm>
          <a:off x="5565321" y="2285999"/>
          <a:ext cx="1578429" cy="2081894"/>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48" name="Oval 47">
            <a:extLst>
              <a:ext uri="{FF2B5EF4-FFF2-40B4-BE49-F238E27FC236}">
                <a16:creationId xmlns:a16="http://schemas.microsoft.com/office/drawing/2014/main" id="{7996CC5A-FE1F-8D7F-D7F0-B03F4155C372}"/>
              </a:ext>
            </a:extLst>
          </xdr:cNvPr>
          <xdr:cNvSpPr/>
        </xdr:nvSpPr>
        <xdr:spPr>
          <a:xfrm>
            <a:off x="5905499" y="3510642"/>
            <a:ext cx="802822" cy="789215"/>
          </a:xfrm>
          <a:prstGeom prst="ellipse">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251149</xdr:colOff>
      <xdr:row>21</xdr:row>
      <xdr:rowOff>39651</xdr:rowOff>
    </xdr:from>
    <xdr:to>
      <xdr:col>4</xdr:col>
      <xdr:colOff>373224</xdr:colOff>
      <xdr:row>22</xdr:row>
      <xdr:rowOff>116632</xdr:rowOff>
    </xdr:to>
    <xdr:sp macro="" textlink="">
      <xdr:nvSpPr>
        <xdr:cNvPr id="50" name="TextBox 49">
          <a:extLst>
            <a:ext uri="{FF2B5EF4-FFF2-40B4-BE49-F238E27FC236}">
              <a16:creationId xmlns:a16="http://schemas.microsoft.com/office/drawing/2014/main" id="{D3C808CB-CABE-4C4A-8E05-45BDCD654086}"/>
            </a:ext>
          </a:extLst>
        </xdr:cNvPr>
        <xdr:cNvSpPr txBox="1"/>
      </xdr:nvSpPr>
      <xdr:spPr>
        <a:xfrm>
          <a:off x="2210578" y="3958508"/>
          <a:ext cx="775217" cy="263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accent4">
                  <a:lumMod val="60000"/>
                  <a:lumOff val="40000"/>
                </a:schemeClr>
              </a:solidFill>
            </a:rPr>
            <a:t>Male</a:t>
          </a:r>
          <a:r>
            <a:rPr lang="en-US" sz="1600" b="1" baseline="0">
              <a:solidFill>
                <a:schemeClr val="accent4">
                  <a:lumMod val="60000"/>
                  <a:lumOff val="40000"/>
                </a:schemeClr>
              </a:solidFill>
            </a:rPr>
            <a:t> -</a:t>
          </a:r>
          <a:endParaRPr lang="en-US" sz="1600" b="1">
            <a:solidFill>
              <a:schemeClr val="accent4">
                <a:lumMod val="60000"/>
                <a:lumOff val="40000"/>
              </a:schemeClr>
            </a:solidFill>
          </a:endParaRPr>
        </a:p>
      </xdr:txBody>
    </xdr:sp>
    <xdr:clientData/>
  </xdr:twoCellAnchor>
  <xdr:twoCellAnchor>
    <xdr:from>
      <xdr:col>5</xdr:col>
      <xdr:colOff>372448</xdr:colOff>
      <xdr:row>21</xdr:row>
      <xdr:rowOff>36540</xdr:rowOff>
    </xdr:from>
    <xdr:to>
      <xdr:col>7</xdr:col>
      <xdr:colOff>38878</xdr:colOff>
      <xdr:row>22</xdr:row>
      <xdr:rowOff>132182</xdr:rowOff>
    </xdr:to>
    <xdr:sp macro="" textlink="">
      <xdr:nvSpPr>
        <xdr:cNvPr id="51" name="TextBox 50">
          <a:extLst>
            <a:ext uri="{FF2B5EF4-FFF2-40B4-BE49-F238E27FC236}">
              <a16:creationId xmlns:a16="http://schemas.microsoft.com/office/drawing/2014/main" id="{B03305C7-2FBE-4F3D-80AA-DF1AE5203612}"/>
            </a:ext>
          </a:extLst>
        </xdr:cNvPr>
        <xdr:cNvSpPr txBox="1"/>
      </xdr:nvSpPr>
      <xdr:spPr>
        <a:xfrm>
          <a:off x="3638162" y="3955397"/>
          <a:ext cx="972716" cy="282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rgbClr val="FF0066"/>
              </a:solidFill>
            </a:rPr>
            <a:t>Female</a:t>
          </a:r>
          <a:r>
            <a:rPr lang="en-US" sz="1600" b="1" baseline="0">
              <a:solidFill>
                <a:srgbClr val="FF0066"/>
              </a:solidFill>
            </a:rPr>
            <a:t> -</a:t>
          </a:r>
          <a:endParaRPr lang="en-US" sz="1600" b="1">
            <a:solidFill>
              <a:srgbClr val="FF0066"/>
            </a:solidFill>
          </a:endParaRPr>
        </a:p>
      </xdr:txBody>
    </xdr:sp>
    <xdr:clientData/>
  </xdr:twoCellAnchor>
  <xdr:twoCellAnchor>
    <xdr:from>
      <xdr:col>4</xdr:col>
      <xdr:colOff>201387</xdr:colOff>
      <xdr:row>21</xdr:row>
      <xdr:rowOff>44317</xdr:rowOff>
    </xdr:from>
    <xdr:to>
      <xdr:col>5</xdr:col>
      <xdr:colOff>323461</xdr:colOff>
      <xdr:row>22</xdr:row>
      <xdr:rowOff>121298</xdr:rowOff>
    </xdr:to>
    <xdr:sp macro="" textlink="Pivot!D16">
      <xdr:nvSpPr>
        <xdr:cNvPr id="52" name="TextBox 51">
          <a:extLst>
            <a:ext uri="{FF2B5EF4-FFF2-40B4-BE49-F238E27FC236}">
              <a16:creationId xmlns:a16="http://schemas.microsoft.com/office/drawing/2014/main" id="{03CD10B5-477B-45F0-9D5A-7B99B48BB72B}"/>
            </a:ext>
          </a:extLst>
        </xdr:cNvPr>
        <xdr:cNvSpPr txBox="1"/>
      </xdr:nvSpPr>
      <xdr:spPr>
        <a:xfrm>
          <a:off x="2813958" y="3963174"/>
          <a:ext cx="775217" cy="263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0034583-6BCE-4B23-9057-B6B33B489D36}" type="TxLink">
            <a:rPr lang="en-US" sz="1400" b="1" i="0" u="none" strike="noStrike">
              <a:solidFill>
                <a:schemeClr val="accent4">
                  <a:lumMod val="60000"/>
                  <a:lumOff val="40000"/>
                </a:schemeClr>
              </a:solidFill>
              <a:latin typeface="Aptos Narrow"/>
            </a:rPr>
            <a:pPr/>
            <a:t>64%</a:t>
          </a:fld>
          <a:endParaRPr lang="en-US" sz="2000" b="1">
            <a:solidFill>
              <a:schemeClr val="accent4">
                <a:lumMod val="60000"/>
                <a:lumOff val="40000"/>
              </a:schemeClr>
            </a:solidFill>
          </a:endParaRPr>
        </a:p>
      </xdr:txBody>
    </xdr:sp>
    <xdr:clientData/>
  </xdr:twoCellAnchor>
  <xdr:twoCellAnchor>
    <xdr:from>
      <xdr:col>6</xdr:col>
      <xdr:colOff>517072</xdr:colOff>
      <xdr:row>21</xdr:row>
      <xdr:rowOff>17879</xdr:rowOff>
    </xdr:from>
    <xdr:to>
      <xdr:col>7</xdr:col>
      <xdr:colOff>404327</xdr:colOff>
      <xdr:row>23</xdr:row>
      <xdr:rowOff>7776</xdr:rowOff>
    </xdr:to>
    <xdr:sp macro="" textlink="Pivot!E16">
      <xdr:nvSpPr>
        <xdr:cNvPr id="53" name="TextBox 52">
          <a:extLst>
            <a:ext uri="{FF2B5EF4-FFF2-40B4-BE49-F238E27FC236}">
              <a16:creationId xmlns:a16="http://schemas.microsoft.com/office/drawing/2014/main" id="{90AD89B1-C95C-4A27-A3A8-E4A12A210EEA}"/>
            </a:ext>
          </a:extLst>
        </xdr:cNvPr>
        <xdr:cNvSpPr txBox="1"/>
      </xdr:nvSpPr>
      <xdr:spPr>
        <a:xfrm>
          <a:off x="4435929" y="3936736"/>
          <a:ext cx="540398" cy="363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037C4C-DB4B-48E3-893C-B365C70B0557}" type="TxLink">
            <a:rPr lang="en-US" sz="1400" b="1" i="0" u="none" strike="noStrike">
              <a:solidFill>
                <a:srgbClr val="FF0066"/>
              </a:solidFill>
              <a:latin typeface="Aptos Narrow"/>
            </a:rPr>
            <a:pPr algn="ctr"/>
            <a:t>36%</a:t>
          </a:fld>
          <a:endParaRPr lang="en-US" sz="2000" b="1">
            <a:solidFill>
              <a:srgbClr val="FF0066"/>
            </a:solidFill>
          </a:endParaRPr>
        </a:p>
      </xdr:txBody>
    </xdr:sp>
    <xdr:clientData/>
  </xdr:twoCellAnchor>
  <xdr:twoCellAnchor>
    <xdr:from>
      <xdr:col>4</xdr:col>
      <xdr:colOff>199831</xdr:colOff>
      <xdr:row>11</xdr:row>
      <xdr:rowOff>164062</xdr:rowOff>
    </xdr:from>
    <xdr:to>
      <xdr:col>7</xdr:col>
      <xdr:colOff>23326</xdr:colOff>
      <xdr:row>13</xdr:row>
      <xdr:rowOff>77755</xdr:rowOff>
    </xdr:to>
    <xdr:sp macro="" textlink="">
      <xdr:nvSpPr>
        <xdr:cNvPr id="54" name="TextBox 53">
          <a:extLst>
            <a:ext uri="{FF2B5EF4-FFF2-40B4-BE49-F238E27FC236}">
              <a16:creationId xmlns:a16="http://schemas.microsoft.com/office/drawing/2014/main" id="{683B181A-C7FA-4D58-B747-CD284F6DA86F}"/>
            </a:ext>
          </a:extLst>
        </xdr:cNvPr>
        <xdr:cNvSpPr txBox="1"/>
      </xdr:nvSpPr>
      <xdr:spPr>
        <a:xfrm>
          <a:off x="2812402" y="2216796"/>
          <a:ext cx="1782924" cy="2869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solidFill>
                <a:schemeClr val="bg1"/>
              </a:solidFill>
            </a:rPr>
            <a:t>No of Patient % by Gender</a:t>
          </a:r>
          <a:endParaRPr lang="en-US" sz="1100" b="1">
            <a:solidFill>
              <a:schemeClr val="bg1"/>
            </a:solidFill>
          </a:endParaRPr>
        </a:p>
      </xdr:txBody>
    </xdr:sp>
    <xdr:clientData/>
  </xdr:twoCellAnchor>
  <xdr:twoCellAnchor>
    <xdr:from>
      <xdr:col>8</xdr:col>
      <xdr:colOff>476639</xdr:colOff>
      <xdr:row>12</xdr:row>
      <xdr:rowOff>52093</xdr:rowOff>
    </xdr:from>
    <xdr:to>
      <xdr:col>10</xdr:col>
      <xdr:colOff>567612</xdr:colOff>
      <xdr:row>13</xdr:row>
      <xdr:rowOff>108857</xdr:rowOff>
    </xdr:to>
    <xdr:sp macro="" textlink="">
      <xdr:nvSpPr>
        <xdr:cNvPr id="55" name="TextBox 54">
          <a:extLst>
            <a:ext uri="{FF2B5EF4-FFF2-40B4-BE49-F238E27FC236}">
              <a16:creationId xmlns:a16="http://schemas.microsoft.com/office/drawing/2014/main" id="{C33D41DE-B1DC-4801-BB7C-F5884E0A7887}"/>
            </a:ext>
          </a:extLst>
        </xdr:cNvPr>
        <xdr:cNvSpPr txBox="1"/>
      </xdr:nvSpPr>
      <xdr:spPr>
        <a:xfrm>
          <a:off x="5701782" y="2291440"/>
          <a:ext cx="1397259" cy="24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solidFill>
                <a:schemeClr val="bg1"/>
              </a:solidFill>
            </a:rPr>
            <a:t>Re Admit Patient % </a:t>
          </a:r>
          <a:endParaRPr lang="en-US" sz="1100" b="1">
            <a:solidFill>
              <a:schemeClr val="bg1"/>
            </a:solidFill>
          </a:endParaRPr>
        </a:p>
      </xdr:txBody>
    </xdr:sp>
    <xdr:clientData/>
  </xdr:twoCellAnchor>
  <xdr:twoCellAnchor>
    <xdr:from>
      <xdr:col>9</xdr:col>
      <xdr:colOff>55206</xdr:colOff>
      <xdr:row>12</xdr:row>
      <xdr:rowOff>178055</xdr:rowOff>
    </xdr:from>
    <xdr:to>
      <xdr:col>9</xdr:col>
      <xdr:colOff>595604</xdr:colOff>
      <xdr:row>14</xdr:row>
      <xdr:rowOff>167952</xdr:rowOff>
    </xdr:to>
    <xdr:sp macro="" textlink="Pivot!D22">
      <xdr:nvSpPr>
        <xdr:cNvPr id="56" name="TextBox 55">
          <a:extLst>
            <a:ext uri="{FF2B5EF4-FFF2-40B4-BE49-F238E27FC236}">
              <a16:creationId xmlns:a16="http://schemas.microsoft.com/office/drawing/2014/main" id="{F684436E-9DD2-4016-9E1A-CD004373302C}"/>
            </a:ext>
          </a:extLst>
        </xdr:cNvPr>
        <xdr:cNvSpPr txBox="1"/>
      </xdr:nvSpPr>
      <xdr:spPr>
        <a:xfrm>
          <a:off x="5933492" y="2417402"/>
          <a:ext cx="540398" cy="363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C96AD2-ED22-4D82-89AC-875F040297CD}" type="TxLink">
            <a:rPr lang="en-US" sz="1400" b="1" i="0" u="none" strike="noStrike">
              <a:solidFill>
                <a:srgbClr val="C00000"/>
              </a:solidFill>
              <a:latin typeface="Aptos Narrow"/>
            </a:rPr>
            <a:pPr algn="ctr"/>
            <a:t>39%</a:t>
          </a:fld>
          <a:endParaRPr lang="en-US" sz="2800" b="1">
            <a:solidFill>
              <a:srgbClr val="C00000"/>
            </a:solidFill>
          </a:endParaRPr>
        </a:p>
      </xdr:txBody>
    </xdr:sp>
    <xdr:clientData/>
  </xdr:twoCellAnchor>
  <xdr:twoCellAnchor>
    <xdr:from>
      <xdr:col>11</xdr:col>
      <xdr:colOff>623158</xdr:colOff>
      <xdr:row>12</xdr:row>
      <xdr:rowOff>11660</xdr:rowOff>
    </xdr:from>
    <xdr:to>
      <xdr:col>14</xdr:col>
      <xdr:colOff>443204</xdr:colOff>
      <xdr:row>13</xdr:row>
      <xdr:rowOff>93306</xdr:rowOff>
    </xdr:to>
    <xdr:sp macro="" textlink="">
      <xdr:nvSpPr>
        <xdr:cNvPr id="57" name="TextBox 56">
          <a:extLst>
            <a:ext uri="{FF2B5EF4-FFF2-40B4-BE49-F238E27FC236}">
              <a16:creationId xmlns:a16="http://schemas.microsoft.com/office/drawing/2014/main" id="{0D7B214C-0910-4DB6-BF72-1FF1FD66D236}"/>
            </a:ext>
          </a:extLst>
        </xdr:cNvPr>
        <xdr:cNvSpPr txBox="1"/>
      </xdr:nvSpPr>
      <xdr:spPr>
        <a:xfrm>
          <a:off x="7807729" y="2251007"/>
          <a:ext cx="1779475" cy="268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solidFill>
                <a:schemeClr val="bg1"/>
              </a:solidFill>
            </a:rPr>
            <a:t>No of Patient s by Division</a:t>
          </a:r>
          <a:endParaRPr lang="en-US" sz="1100" b="1">
            <a:solidFill>
              <a:schemeClr val="bg1"/>
            </a:solidFill>
          </a:endParaRPr>
        </a:p>
      </xdr:txBody>
    </xdr:sp>
    <xdr:clientData/>
  </xdr:twoCellAnchor>
  <xdr:twoCellAnchor>
    <xdr:from>
      <xdr:col>11</xdr:col>
      <xdr:colOff>186613</xdr:colOff>
      <xdr:row>13</xdr:row>
      <xdr:rowOff>116633</xdr:rowOff>
    </xdr:from>
    <xdr:to>
      <xdr:col>15</xdr:col>
      <xdr:colOff>388775</xdr:colOff>
      <xdr:row>23</xdr:row>
      <xdr:rowOff>93307</xdr:rowOff>
    </xdr:to>
    <xdr:graphicFrame macro="">
      <xdr:nvGraphicFramePr>
        <xdr:cNvPr id="58" name="Chart 57">
          <a:extLst>
            <a:ext uri="{FF2B5EF4-FFF2-40B4-BE49-F238E27FC236}">
              <a16:creationId xmlns:a16="http://schemas.microsoft.com/office/drawing/2014/main" id="{540F9662-81D3-4EEE-A6EB-77075F50C6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594050</xdr:colOff>
      <xdr:row>13</xdr:row>
      <xdr:rowOff>46654</xdr:rowOff>
    </xdr:from>
    <xdr:to>
      <xdr:col>20</xdr:col>
      <xdr:colOff>381000</xdr:colOff>
      <xdr:row>23</xdr:row>
      <xdr:rowOff>101082</xdr:rowOff>
    </xdr:to>
    <mc:AlternateContent xmlns:mc="http://schemas.openxmlformats.org/markup-compatibility/2006">
      <mc:Choice xmlns:cx2="http://schemas.microsoft.com/office/drawing/2015/10/21/chartex" Requires="cx2">
        <xdr:graphicFrame macro="">
          <xdr:nvGraphicFramePr>
            <xdr:cNvPr id="59" name="Chart 58">
              <a:extLst>
                <a:ext uri="{FF2B5EF4-FFF2-40B4-BE49-F238E27FC236}">
                  <a16:creationId xmlns:a16="http://schemas.microsoft.com/office/drawing/2014/main" id="{4B3CDF0A-FA7F-44FF-B82D-3B19643045F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391193" y="2452397"/>
              <a:ext cx="3052664" cy="19049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381000</xdr:colOff>
      <xdr:row>12</xdr:row>
      <xdr:rowOff>13214</xdr:rowOff>
    </xdr:from>
    <xdr:to>
      <xdr:col>19</xdr:col>
      <xdr:colOff>552062</xdr:colOff>
      <xdr:row>13</xdr:row>
      <xdr:rowOff>54429</xdr:rowOff>
    </xdr:to>
    <xdr:sp macro="" textlink="">
      <xdr:nvSpPr>
        <xdr:cNvPr id="60" name="TextBox 59">
          <a:extLst>
            <a:ext uri="{FF2B5EF4-FFF2-40B4-BE49-F238E27FC236}">
              <a16:creationId xmlns:a16="http://schemas.microsoft.com/office/drawing/2014/main" id="{426813AE-36F0-4F81-B83F-E70312C5130F}"/>
            </a:ext>
          </a:extLst>
        </xdr:cNvPr>
        <xdr:cNvSpPr txBox="1"/>
      </xdr:nvSpPr>
      <xdr:spPr>
        <a:xfrm>
          <a:off x="10831286" y="2252561"/>
          <a:ext cx="2130490" cy="22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solidFill>
                <a:schemeClr val="bg1"/>
              </a:solidFill>
            </a:rPr>
            <a:t>No of Patients Surgical Speciality</a:t>
          </a:r>
          <a:endParaRPr lang="en-US" sz="1100" b="1">
            <a:solidFill>
              <a:schemeClr val="bg1"/>
            </a:solidFill>
          </a:endParaRPr>
        </a:p>
      </xdr:txBody>
    </xdr:sp>
    <xdr:clientData/>
  </xdr:twoCellAnchor>
  <xdr:twoCellAnchor editAs="oneCell">
    <xdr:from>
      <xdr:col>9</xdr:col>
      <xdr:colOff>606490</xdr:colOff>
      <xdr:row>19</xdr:row>
      <xdr:rowOff>124408</xdr:rowOff>
    </xdr:from>
    <xdr:to>
      <xdr:col>10</xdr:col>
      <xdr:colOff>536511</xdr:colOff>
      <xdr:row>22</xdr:row>
      <xdr:rowOff>147735</xdr:rowOff>
    </xdr:to>
    <xdr:pic>
      <xdr:nvPicPr>
        <xdr:cNvPr id="64" name="Graphic 63" descr="Heart with pulse with solid fill">
          <a:extLst>
            <a:ext uri="{FF2B5EF4-FFF2-40B4-BE49-F238E27FC236}">
              <a16:creationId xmlns:a16="http://schemas.microsoft.com/office/drawing/2014/main" id="{D6ED9B6E-F241-78D4-52D8-3AA3CCFE8DB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484776" y="3670041"/>
          <a:ext cx="583164" cy="583164"/>
        </a:xfrm>
        <a:prstGeom prst="rect">
          <a:avLst/>
        </a:prstGeom>
      </xdr:spPr>
    </xdr:pic>
    <xdr:clientData/>
  </xdr:twoCellAnchor>
  <xdr:twoCellAnchor editAs="oneCell">
    <xdr:from>
      <xdr:col>12</xdr:col>
      <xdr:colOff>313286</xdr:colOff>
      <xdr:row>17</xdr:row>
      <xdr:rowOff>10040</xdr:rowOff>
    </xdr:from>
    <xdr:to>
      <xdr:col>13</xdr:col>
      <xdr:colOff>194388</xdr:colOff>
      <xdr:row>19</xdr:row>
      <xdr:rowOff>171061</xdr:rowOff>
    </xdr:to>
    <xdr:pic>
      <xdr:nvPicPr>
        <xdr:cNvPr id="68" name="Graphic 67" descr="Stethoscope with solid fill">
          <a:extLst>
            <a:ext uri="{FF2B5EF4-FFF2-40B4-BE49-F238E27FC236}">
              <a16:creationId xmlns:a16="http://schemas.microsoft.com/office/drawing/2014/main" id="{840143B8-131B-EFA6-E16B-5A264662B0F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151000" y="3182449"/>
          <a:ext cx="534245" cy="534245"/>
        </a:xfrm>
        <a:prstGeom prst="rect">
          <a:avLst/>
        </a:prstGeom>
      </xdr:spPr>
    </xdr:pic>
    <xdr:clientData/>
  </xdr:twoCellAnchor>
  <xdr:twoCellAnchor>
    <xdr:from>
      <xdr:col>3</xdr:col>
      <xdr:colOff>77756</xdr:colOff>
      <xdr:row>25</xdr:row>
      <xdr:rowOff>93307</xdr:rowOff>
    </xdr:from>
    <xdr:to>
      <xdr:col>9</xdr:col>
      <xdr:colOff>155511</xdr:colOff>
      <xdr:row>36</xdr:row>
      <xdr:rowOff>171062</xdr:rowOff>
    </xdr:to>
    <xdr:graphicFrame macro="">
      <xdr:nvGraphicFramePr>
        <xdr:cNvPr id="69" name="Chart 68">
          <a:extLst>
            <a:ext uri="{FF2B5EF4-FFF2-40B4-BE49-F238E27FC236}">
              <a16:creationId xmlns:a16="http://schemas.microsoft.com/office/drawing/2014/main" id="{FBB9439C-EAD2-48E8-BCFA-360523007C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17885</xdr:colOff>
      <xdr:row>24</xdr:row>
      <xdr:rowOff>160952</xdr:rowOff>
    </xdr:from>
    <xdr:to>
      <xdr:col>7</xdr:col>
      <xdr:colOff>23327</xdr:colOff>
      <xdr:row>26</xdr:row>
      <xdr:rowOff>108857</xdr:rowOff>
    </xdr:to>
    <xdr:sp macro="" textlink="">
      <xdr:nvSpPr>
        <xdr:cNvPr id="70" name="TextBox 69">
          <a:extLst>
            <a:ext uri="{FF2B5EF4-FFF2-40B4-BE49-F238E27FC236}">
              <a16:creationId xmlns:a16="http://schemas.microsoft.com/office/drawing/2014/main" id="{6F35746A-5A9F-4535-AB90-7B5B85F30D1C}"/>
            </a:ext>
          </a:extLst>
        </xdr:cNvPr>
        <xdr:cNvSpPr txBox="1"/>
      </xdr:nvSpPr>
      <xdr:spPr>
        <a:xfrm>
          <a:off x="3283599" y="4639646"/>
          <a:ext cx="1311728" cy="3211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solidFill>
                <a:schemeClr val="bg1"/>
              </a:solidFill>
            </a:rPr>
            <a:t>Profits by Month</a:t>
          </a:r>
          <a:endParaRPr lang="en-US" sz="1100" b="1">
            <a:solidFill>
              <a:schemeClr val="bg1"/>
            </a:solidFill>
          </a:endParaRPr>
        </a:p>
      </xdr:txBody>
    </xdr:sp>
    <xdr:clientData/>
  </xdr:twoCellAnchor>
  <xdr:twoCellAnchor>
    <xdr:from>
      <xdr:col>9</xdr:col>
      <xdr:colOff>272143</xdr:colOff>
      <xdr:row>24</xdr:row>
      <xdr:rowOff>149291</xdr:rowOff>
    </xdr:from>
    <xdr:to>
      <xdr:col>14</xdr:col>
      <xdr:colOff>583165</xdr:colOff>
      <xdr:row>37</xdr:row>
      <xdr:rowOff>77755</xdr:rowOff>
    </xdr:to>
    <xdr:graphicFrame macro="">
      <xdr:nvGraphicFramePr>
        <xdr:cNvPr id="71" name="Chart 70">
          <a:extLst>
            <a:ext uri="{FF2B5EF4-FFF2-40B4-BE49-F238E27FC236}">
              <a16:creationId xmlns:a16="http://schemas.microsoft.com/office/drawing/2014/main" id="{4D9BD67F-6ABF-48D2-B57C-5977EB8DF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40129</xdr:colOff>
      <xdr:row>26</xdr:row>
      <xdr:rowOff>178836</xdr:rowOff>
    </xdr:from>
    <xdr:to>
      <xdr:col>20</xdr:col>
      <xdr:colOff>357675</xdr:colOff>
      <xdr:row>37</xdr:row>
      <xdr:rowOff>62204</xdr:rowOff>
    </xdr:to>
    <xdr:graphicFrame macro="">
      <xdr:nvGraphicFramePr>
        <xdr:cNvPr id="72" name="Chart 71">
          <a:extLst>
            <a:ext uri="{FF2B5EF4-FFF2-40B4-BE49-F238E27FC236}">
              <a16:creationId xmlns:a16="http://schemas.microsoft.com/office/drawing/2014/main" id="{A4997173-E167-443C-98B1-0C2DED03BC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357673</xdr:colOff>
      <xdr:row>0</xdr:row>
      <xdr:rowOff>163285</xdr:rowOff>
    </xdr:from>
    <xdr:to>
      <xdr:col>17</xdr:col>
      <xdr:colOff>622040</xdr:colOff>
      <xdr:row>3</xdr:row>
      <xdr:rowOff>147733</xdr:rowOff>
    </xdr:to>
    <xdr:sp macro="" textlink="">
      <xdr:nvSpPr>
        <xdr:cNvPr id="85" name="TextBox 84">
          <a:extLst>
            <a:ext uri="{FF2B5EF4-FFF2-40B4-BE49-F238E27FC236}">
              <a16:creationId xmlns:a16="http://schemas.microsoft.com/office/drawing/2014/main" id="{19BB3425-9D28-692E-D024-3425434422A9}"/>
            </a:ext>
          </a:extLst>
        </xdr:cNvPr>
        <xdr:cNvSpPr txBox="1"/>
      </xdr:nvSpPr>
      <xdr:spPr>
        <a:xfrm>
          <a:off x="1663959" y="163285"/>
          <a:ext cx="10061510" cy="544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400" b="1">
              <a:solidFill>
                <a:schemeClr val="bg1"/>
              </a:solidFill>
            </a:rPr>
            <a:t>Hospital &amp; Patient Performance dashboard</a:t>
          </a:r>
        </a:p>
      </xdr:txBody>
    </xdr:sp>
    <xdr:clientData/>
  </xdr:twoCellAnchor>
  <xdr:twoCellAnchor editAs="oneCell">
    <xdr:from>
      <xdr:col>1</xdr:col>
      <xdr:colOff>404328</xdr:colOff>
      <xdr:row>0</xdr:row>
      <xdr:rowOff>139958</xdr:rowOff>
    </xdr:from>
    <xdr:to>
      <xdr:col>2</xdr:col>
      <xdr:colOff>443206</xdr:colOff>
      <xdr:row>4</xdr:row>
      <xdr:rowOff>85530</xdr:rowOff>
    </xdr:to>
    <xdr:pic>
      <xdr:nvPicPr>
        <xdr:cNvPr id="87" name="Graphic 86" descr="Medical with solid fill">
          <a:extLst>
            <a:ext uri="{FF2B5EF4-FFF2-40B4-BE49-F238E27FC236}">
              <a16:creationId xmlns:a16="http://schemas.microsoft.com/office/drawing/2014/main" id="{65A5BBE3-E72D-0446-7A16-C77D2F69EB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57471" y="139958"/>
          <a:ext cx="692021" cy="692021"/>
        </a:xfrm>
        <a:prstGeom prst="rect">
          <a:avLst/>
        </a:prstGeom>
      </xdr:spPr>
    </xdr:pic>
    <xdr:clientData/>
  </xdr:twoCellAnchor>
  <xdr:twoCellAnchor>
    <xdr:from>
      <xdr:col>0</xdr:col>
      <xdr:colOff>276030</xdr:colOff>
      <xdr:row>0</xdr:row>
      <xdr:rowOff>133739</xdr:rowOff>
    </xdr:from>
    <xdr:to>
      <xdr:col>1</xdr:col>
      <xdr:colOff>326570</xdr:colOff>
      <xdr:row>4</xdr:row>
      <xdr:rowOff>50167</xdr:rowOff>
    </xdr:to>
    <xdr:pic>
      <xdr:nvPicPr>
        <xdr:cNvPr id="89" name="Picture 88">
          <a:extLst>
            <a:ext uri="{FF2B5EF4-FFF2-40B4-BE49-F238E27FC236}">
              <a16:creationId xmlns:a16="http://schemas.microsoft.com/office/drawing/2014/main" id="{E09969B8-A50A-4019-9C29-C9171898337E}"/>
            </a:ext>
          </a:extLst>
        </xdr:cNvPr>
        <xdr:cNvPicPr>
          <a:picLocks noChangeAspect="1"/>
        </xdr:cNvPicPr>
      </xdr:nvPicPr>
      <xdr:blipFill>
        <a:blip xmlns:r="http://schemas.openxmlformats.org/officeDocument/2006/relationships" r:embed="rId14">
          <a:lum bright="70000" contrast="-70000"/>
          <a:extLst>
            <a:ext uri="{BEBA8EAE-BF5A-486C-A8C5-ECC9F3942E4B}">
              <a14:imgProps xmlns:a14="http://schemas.microsoft.com/office/drawing/2010/main">
                <a14:imgLayer r:embed="rId15">
                  <a14:imgEffect>
                    <a14:backgroundRemoval t="0" b="97326" l="0" r="100000">
                      <a14:foregroundMark x1="59059" y1="47893" x2="59059" y2="47893"/>
                      <a14:foregroundMark x1="47922" y1="45219" x2="47922" y2="45219"/>
                      <a14:foregroundMark x1="41961" y1="50567" x2="41961" y2="50567"/>
                    </a14:backgroundRemoval>
                  </a14:imgEffect>
                </a14:imgLayer>
              </a14:imgProps>
            </a:ext>
          </a:extLst>
        </a:blip>
        <a:stretch>
          <a:fillRect/>
        </a:stretch>
      </xdr:blipFill>
      <xdr:spPr>
        <a:xfrm>
          <a:off x="276030" y="133739"/>
          <a:ext cx="703683" cy="662877"/>
        </a:xfrm>
        <a:prstGeom prst="rect">
          <a:avLst/>
        </a:prstGeom>
      </xdr:spPr>
    </xdr:pic>
    <xdr:clientData/>
  </xdr:twoCellAnchor>
  <xdr:twoCellAnchor editAs="oneCell">
    <xdr:from>
      <xdr:col>19</xdr:col>
      <xdr:colOff>248816</xdr:colOff>
      <xdr:row>0</xdr:row>
      <xdr:rowOff>171062</xdr:rowOff>
    </xdr:from>
    <xdr:to>
      <xdr:col>20</xdr:col>
      <xdr:colOff>186612</xdr:colOff>
      <xdr:row>4</xdr:row>
      <xdr:rowOff>15552</xdr:rowOff>
    </xdr:to>
    <xdr:pic macro="[0]!ToggleFullScreen">
      <xdr:nvPicPr>
        <xdr:cNvPr id="4" name="Graphic 3" descr="Monitor with solid fill">
          <a:extLst>
            <a:ext uri="{FF2B5EF4-FFF2-40B4-BE49-F238E27FC236}">
              <a16:creationId xmlns:a16="http://schemas.microsoft.com/office/drawing/2014/main" id="{BECD6A27-D1BB-D16F-17EF-FC043BF1879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658530" y="171062"/>
          <a:ext cx="590939" cy="590939"/>
        </a:xfrm>
        <a:prstGeom prst="rect">
          <a:avLst/>
        </a:prstGeom>
      </xdr:spPr>
    </xdr:pic>
    <xdr:clientData/>
  </xdr:twoCellAnchor>
  <xdr:twoCellAnchor>
    <xdr:from>
      <xdr:col>18</xdr:col>
      <xdr:colOff>50542</xdr:colOff>
      <xdr:row>0</xdr:row>
      <xdr:rowOff>149290</xdr:rowOff>
    </xdr:from>
    <xdr:to>
      <xdr:col>19</xdr:col>
      <xdr:colOff>61774</xdr:colOff>
      <xdr:row>4</xdr:row>
      <xdr:rowOff>42111</xdr:rowOff>
    </xdr:to>
    <xdr:pic macro="[0]!RefreshDataAndClearFilters">
      <xdr:nvPicPr>
        <xdr:cNvPr id="5" name="Picture 4">
          <a:extLst>
            <a:ext uri="{FF2B5EF4-FFF2-40B4-BE49-F238E27FC236}">
              <a16:creationId xmlns:a16="http://schemas.microsoft.com/office/drawing/2014/main" id="{95E451EE-4B4D-4D8B-86C2-5DA0EE1C6197}"/>
            </a:ext>
          </a:extLst>
        </xdr:cNvPr>
        <xdr:cNvPicPr>
          <a:picLocks noChangeAspect="1"/>
        </xdr:cNvPicPr>
      </xdr:nvPicPr>
      <xdr:blipFill rotWithShape="1">
        <a:blip xmlns:r="http://schemas.openxmlformats.org/officeDocument/2006/relationships" r:embed="rId18">
          <a:biLevel thresh="25000"/>
          <a:extLst>
            <a:ext uri="{BEBA8EAE-BF5A-486C-A8C5-ECC9F3942E4B}">
              <a14:imgProps xmlns:a14="http://schemas.microsoft.com/office/drawing/2010/main">
                <a14:imgLayer r:embed="rId19">
                  <a14:imgEffect>
                    <a14:backgroundRemoval t="30799" b="65998" l="33426" r="65570">
                      <a14:foregroundMark x1="55078" y1="57031" x2="55078" y2="57031"/>
                      <a14:foregroundMark x1="48828" y1="42969" x2="48828" y2="42969"/>
                    </a14:backgroundRemoval>
                  </a14:imgEffect>
                </a14:imgLayer>
              </a14:imgProps>
            </a:ext>
          </a:extLst>
        </a:blip>
        <a:srcRect l="33551" t="33300" r="33309" b="34548"/>
        <a:stretch/>
      </xdr:blipFill>
      <xdr:spPr>
        <a:xfrm>
          <a:off x="11807113" y="149290"/>
          <a:ext cx="664375" cy="639270"/>
        </a:xfrm>
        <a:prstGeom prst="round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319.708869097223" createdVersion="8" refreshedVersion="8" minRefreshableVersion="3" recordCount="136" xr:uid="{1A11C8DB-668F-4237-8299-98179A228990}">
  <cacheSource type="worksheet">
    <worksheetSource name="Table1"/>
  </cacheSource>
  <cacheFields count="31">
    <cacheField name="Admission Date" numFmtId="15">
      <sharedItems containsSemiMixedTypes="0" containsNonDate="0" containsDate="1" containsString="0" minDate="2025-01-01T00:00:00" maxDate="2026-12-04T00:00:00" count="48">
        <d v="2025-01-03T00:00:00"/>
        <d v="2025-02-03T00:00:00"/>
        <d v="2025-03-03T00:00:00"/>
        <d v="2025-04-03T00:00:00"/>
        <d v="2025-05-03T00:00:00"/>
        <d v="2025-06-03T00:00:00"/>
        <d v="2025-07-03T00:00:00"/>
        <d v="2025-08-03T00:00:00"/>
        <d v="2025-09-03T00:00:00"/>
        <d v="2025-10-03T00:00:00"/>
        <d v="2025-11-03T00:00:00"/>
        <d v="2025-12-03T00:00:00"/>
        <d v="2026-01-03T00:00:00"/>
        <d v="2026-02-03T00:00:00"/>
        <d v="2026-03-03T00:00:00"/>
        <d v="2026-04-03T00:00:00"/>
        <d v="2026-05-03T00:00:00"/>
        <d v="2026-06-03T00:00:00"/>
        <d v="2026-07-03T00:00:00"/>
        <d v="2026-08-03T00:00:00"/>
        <d v="2026-09-03T00:00:00"/>
        <d v="2026-10-03T00:00:00"/>
        <d v="2026-11-03T00:00:00"/>
        <d v="2026-12-03T00:00:00"/>
        <d v="2026-01-01T00:00:00"/>
        <d v="2026-02-01T00:00:00"/>
        <d v="2026-03-01T00:00:00"/>
        <d v="2026-04-01T00:00:00"/>
        <d v="2026-05-01T00:00:00"/>
        <d v="2026-06-01T00:00:00"/>
        <d v="2026-07-01T00:00:00"/>
        <d v="2026-08-01T00:00:00"/>
        <d v="2026-09-01T00:00:00"/>
        <d v="2026-10-01T00:00:00"/>
        <d v="2026-11-01T00:00:00"/>
        <d v="2026-12-01T00:00:00"/>
        <d v="2025-01-01T00:00:00"/>
        <d v="2025-02-01T00:00:00"/>
        <d v="2025-03-01T00:00:00"/>
        <d v="2025-04-01T00:00:00"/>
        <d v="2025-05-01T00:00:00"/>
        <d v="2025-06-01T00:00:00"/>
        <d v="2025-07-01T00:00:00"/>
        <d v="2025-08-01T00:00:00"/>
        <d v="2025-09-01T00:00:00"/>
        <d v="2025-10-01T00:00:00"/>
        <d v="2025-11-01T00:00:00"/>
        <d v="2025-12-01T00:00:00"/>
      </sharedItems>
      <fieldGroup par="30"/>
    </cacheField>
    <cacheField name="Discharge Date" numFmtId="15">
      <sharedItems containsSemiMixedTypes="0" containsNonDate="0" containsDate="1" containsString="0" minDate="2025-01-01T00:00:00" maxDate="2026-12-05T00:00:00" count="83">
        <d v="2025-05-03T00:00:00"/>
        <d v="2025-07-03T00:00:00"/>
        <d v="2025-06-03T00:00:00"/>
        <d v="2025-10-03T00:00:00"/>
        <d v="2025-11-03T00:00:00"/>
        <d v="2025-12-03T00:00:00"/>
        <d v="2026-03-03T00:00:00"/>
        <d v="2026-08-03T00:00:00"/>
        <d v="2026-06-03T00:00:00"/>
        <d v="2026-10-03T00:00:00"/>
        <d v="2026-11-03T00:00:00"/>
        <d v="2026-12-03T00:00:00"/>
        <d v="2025-01-03T00:00:00"/>
        <d v="2025-03-03T00:00:00"/>
        <d v="2025-04-03T00:00:00"/>
        <d v="2025-01-04T00:00:00"/>
        <d v="2025-02-04T00:00:00"/>
        <d v="2025-03-04T00:00:00"/>
        <d v="2025-04-04T00:00:00"/>
        <d v="2025-05-04T00:00:00"/>
        <d v="2025-06-04T00:00:00"/>
        <d v="2025-07-04T00:00:00"/>
        <d v="2025-08-04T00:00:00"/>
        <d v="2025-09-04T00:00:00"/>
        <d v="2025-10-04T00:00:00"/>
        <d v="2025-11-04T00:00:00"/>
        <d v="2025-12-04T00:00:00"/>
        <d v="2026-01-04T00:00:00"/>
        <d v="2026-02-04T00:00:00"/>
        <d v="2026-03-04T00:00:00"/>
        <d v="2026-04-04T00:00:00"/>
        <d v="2026-05-04T00:00:00"/>
        <d v="2026-06-04T00:00:00"/>
        <d v="2026-07-04T00:00:00"/>
        <d v="2026-08-04T00:00:00"/>
        <d v="2026-09-04T00:00:00"/>
        <d v="2026-10-04T00:00:00"/>
        <d v="2026-11-04T00:00:00"/>
        <d v="2026-12-04T00:00:00"/>
        <d v="2025-01-05T00:00:00"/>
        <d v="2025-02-05T00:00:00"/>
        <d v="2026-05-01T00:00:00"/>
        <d v="2026-06-01T00:00:00"/>
        <d v="2026-07-01T00:00:00"/>
        <d v="2026-08-01T00:00:00"/>
        <d v="2026-09-01T00:00:00"/>
        <d v="2026-10-01T00:00:00"/>
        <d v="2026-11-01T00:00:00"/>
        <d v="2026-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d v="2026-01-02T00:00:00"/>
        <d v="2026-02-02T00:00:00"/>
        <d v="2026-03-02T00:00:00"/>
        <d v="2026-04-02T00:00:00"/>
        <d v="2026-05-02T00:00:00"/>
        <d v="2026-06-02T00:00:00"/>
        <d v="2026-07-02T00:00:00"/>
        <d v="2026-08-02T00:00:00"/>
        <d v="2026-09-02T00:00:00"/>
        <d v="2026-10-02T00:00:00"/>
        <d v="2026-11-02T00:00:00"/>
        <d v="2026-12-02T00:00:00"/>
        <d v="2025-01-02T00:00:00"/>
        <d v="2026-05-03T00:00:00"/>
        <d v="2026-07-03T00:00:00"/>
        <d v="2025-08-03T00:00:00"/>
        <d v="2026-01-05T00:00:00"/>
        <d v="2026-02-05T00:00:00"/>
      </sharedItems>
      <fieldGroup par="27"/>
    </cacheField>
    <cacheField name="Hospital Name" numFmtId="0">
      <sharedItems/>
    </cacheField>
    <cacheField name="Hospital Country" numFmtId="0">
      <sharedItems/>
    </cacheField>
    <cacheField name="Hospital State" numFmtId="0">
      <sharedItems/>
    </cacheField>
    <cacheField name="Patient ID" numFmtId="0">
      <sharedItems containsSemiMixedTypes="0" containsString="0" containsNumber="1" containsInteger="1" minValue="1001" maxValue="1050"/>
    </cacheField>
    <cacheField name="Patient Name" numFmtId="0">
      <sharedItems/>
    </cacheField>
    <cacheField name="Gender" numFmtId="0">
      <sharedItems count="2">
        <s v="Male"/>
        <s v="Female"/>
      </sharedItems>
    </cacheField>
    <cacheField name="Age" numFmtId="0">
      <sharedItems containsSemiMixedTypes="0" containsString="0" containsNumber="1" containsInteger="1" minValue="6" maxValue="72"/>
    </cacheField>
    <cacheField name="Age Group" numFmtId="0">
      <sharedItems count="7">
        <s v="31-45"/>
        <s v="46-60"/>
        <s v="61-75"/>
        <s v="21-25"/>
        <s v="16-20"/>
        <s v="11-15"/>
        <s v="26-30"/>
      </sharedItems>
    </cacheField>
    <cacheField name="City" numFmtId="0">
      <sharedItems count="54">
        <s v="New York City"/>
        <s v="Hilo"/>
        <s v="St. Louis"/>
        <s v="Honolulu"/>
        <s v="Louisville"/>
        <s v="Richmond"/>
        <s v="Newark"/>
        <s v="Pittsburgh"/>
        <s v="Milwaukee"/>
        <s v="Albuquerque"/>
        <s v="Chicago"/>
        <s v="Salem"/>
        <s v="Portland"/>
        <s v="Atlanta"/>
        <s v="Denver"/>
        <s v="Tacoma"/>
        <s v="Lincoln"/>
        <s v="Philadelphia"/>
        <s v="Reading"/>
        <s v="Detroit"/>
        <s v="Carson City"/>
        <s v="Sioux Falls"/>
        <s v="Springfield"/>
        <s v="San Francisco"/>
        <s v="Boise"/>
        <s v="Columbia"/>
        <s v="Concord"/>
        <s v="Eugene"/>
        <s v="Billings"/>
        <s v="Montgomery"/>
        <s v="Minneapolis"/>
        <s v="Cheyenne"/>
        <s v="Wilmington"/>
        <s v="Miami"/>
        <s v="Salt Lake City"/>
        <s v="Seattle"/>
        <s v="Camden"/>
        <s v="Charleston"/>
        <s v="Cedar Rapids"/>
        <s v="Grand Junction"/>
        <s v="Dallas"/>
        <s v="Cleveland"/>
        <s v="Omaha"/>
        <s v="Hartford"/>
        <s v="Las Vegas"/>
        <s v="Phoenix"/>
        <s v="Anchorage"/>
        <s v="Los Angeles"/>
        <s v="Fargo"/>
        <s v="Charlotte"/>
        <s v="Columbus"/>
        <s v="Grand Rapids"/>
        <s v="Boston"/>
        <s v="Rockford"/>
      </sharedItems>
    </cacheField>
    <cacheField name="Division" numFmtId="0">
      <sharedItems count="7">
        <s v="Telemetry"/>
        <s v="Oncology"/>
        <s v="Cardiology"/>
        <s v="Orthopedic"/>
        <s v="Obstetrics"/>
        <s v="Emergency"/>
        <s v="Pediatrics"/>
      </sharedItems>
    </cacheField>
    <cacheField name="Department" numFmtId="0">
      <sharedItems count="2">
        <s v="Inpatient"/>
        <s v="Outpatient"/>
      </sharedItems>
    </cacheField>
    <cacheField name="Surgical Specialty" numFmtId="0">
      <sharedItems count="7">
        <s v="Cardiac"/>
        <s v="General"/>
        <s v="Vascular"/>
        <s v="Orthopedic"/>
        <s v="Gynecology"/>
        <s v="Trauma"/>
        <s v="Endocrinology"/>
      </sharedItems>
    </cacheField>
    <cacheField name="Physicians" numFmtId="0">
      <sharedItems count="12">
        <s v="Dr. Smith"/>
        <s v="Dr. Johnson"/>
        <s v="Dr. Lee"/>
        <s v="Dr. Patel"/>
        <s v="Dr. Walker"/>
        <s v="Dr. Green"/>
        <s v="Dr. White"/>
        <s v="Dr. Black"/>
        <s v="Dr. Brown"/>
        <s v="Dr. Taylor"/>
        <s v="Dr. King"/>
        <s v="Dr. Wood"/>
      </sharedItems>
    </cacheField>
    <cacheField name="LOS Bucket (Length of Stay)" numFmtId="0">
      <sharedItems containsMixedTypes="1" containsNumber="1" containsInteger="1" minValue="2" maxValue="5"/>
    </cacheField>
    <cacheField name="Patients in ICU" numFmtId="0">
      <sharedItems containsSemiMixedTypes="0" containsString="0" containsNumber="1" containsInteger="1" minValue="1" maxValue="17"/>
    </cacheField>
    <cacheField name="Total Died" numFmtId="0">
      <sharedItems containsSemiMixedTypes="0" containsString="0" containsNumber="1" containsInteger="1" minValue="0" maxValue="12"/>
    </cacheField>
    <cacheField name="Re-admit Patients" numFmtId="0">
      <sharedItems containsSemiMixedTypes="0" containsString="0" containsNumber="1" containsInteger="1" minValue="0" maxValue="16"/>
    </cacheField>
    <cacheField name="Discharge Type" numFmtId="0">
      <sharedItems/>
    </cacheField>
    <cacheField name="Avg Waiting Time by Division (hrs)" numFmtId="0">
      <sharedItems containsSemiMixedTypes="0" containsString="0" containsNumber="1" minValue="1" maxValue="6000"/>
    </cacheField>
    <cacheField name="Avg Days of Discharge" numFmtId="0">
      <sharedItems containsSemiMixedTypes="0" containsString="0" containsNumber="1" containsInteger="1" minValue="0" maxValue="8"/>
    </cacheField>
    <cacheField name="Total Patients" numFmtId="0">
      <sharedItems containsSemiMixedTypes="0" containsString="0" containsNumber="1" containsInteger="1" minValue="1" maxValue="34"/>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Months (Discharge Date)" numFmtId="0" databaseField="0">
      <fieldGroup base="1">
        <rangePr groupBy="months" startDate="2025-01-01T00:00:00" endDate="2026-12-05T00:00:00"/>
        <groupItems count="14">
          <s v="&lt;1/1/2025"/>
          <s v="Jan"/>
          <s v="Feb"/>
          <s v="Mar"/>
          <s v="Apr"/>
          <s v="May"/>
          <s v="Jun"/>
          <s v="Jul"/>
          <s v="Aug"/>
          <s v="Sep"/>
          <s v="Oct"/>
          <s v="Nov"/>
          <s v="Dec"/>
          <s v="&gt;12/5/2026"/>
        </groupItems>
      </fieldGroup>
    </cacheField>
    <cacheField name="Quarters (Discharge Date)" numFmtId="0" databaseField="0">
      <fieldGroup base="1">
        <rangePr groupBy="quarters" startDate="2025-01-01T00:00:00" endDate="2026-12-05T00:00:00"/>
        <groupItems count="6">
          <s v="&lt;1/1/2025"/>
          <s v="Qtr1"/>
          <s v="Qtr2"/>
          <s v="Qtr3"/>
          <s v="Qtr4"/>
          <s v="&gt;12/5/2026"/>
        </groupItems>
      </fieldGroup>
    </cacheField>
    <cacheField name="Years (Discharge Date)" numFmtId="0" databaseField="0">
      <fieldGroup base="1">
        <rangePr groupBy="years" startDate="2025-01-01T00:00:00" endDate="2026-12-05T00:00:00"/>
        <groupItems count="4">
          <s v="&lt;1/1/2025"/>
          <s v="2025"/>
          <s v="2026"/>
          <s v="&gt;12/5/2026"/>
        </groupItems>
      </fieldGroup>
    </cacheField>
    <cacheField name="Months (Admission Date)" numFmtId="0" databaseField="0">
      <fieldGroup base="0">
        <rangePr groupBy="months" startDate="2025-01-01T00:00:00" endDate="2026-12-04T00:00:00"/>
        <groupItems count="14">
          <s v="&lt;1/1/2025"/>
          <s v="Jan"/>
          <s v="Feb"/>
          <s v="Mar"/>
          <s v="Apr"/>
          <s v="May"/>
          <s v="Jun"/>
          <s v="Jul"/>
          <s v="Aug"/>
          <s v="Sep"/>
          <s v="Oct"/>
          <s v="Nov"/>
          <s v="Dec"/>
          <s v="&gt;12/4/2026"/>
        </groupItems>
      </fieldGroup>
    </cacheField>
    <cacheField name="Quarters (Admission Date)" numFmtId="0" databaseField="0">
      <fieldGroup base="0">
        <rangePr groupBy="quarters" startDate="2025-01-01T00:00:00" endDate="2026-12-04T00:00:00"/>
        <groupItems count="6">
          <s v="&lt;1/1/2025"/>
          <s v="Qtr1"/>
          <s v="Qtr2"/>
          <s v="Qtr3"/>
          <s v="Qtr4"/>
          <s v="&gt;12/4/2026"/>
        </groupItems>
      </fieldGroup>
    </cacheField>
    <cacheField name="Years (Admission Date)" numFmtId="0" databaseField="0">
      <fieldGroup base="0">
        <rangePr groupBy="years" startDate="2025-01-01T00:00:00" endDate="2026-12-04T00:00:00"/>
        <groupItems count="4">
          <s v="&lt;1/1/2025"/>
          <s v="2025"/>
          <s v="2026"/>
          <s v="&gt;12/4/2026"/>
        </groupItems>
      </fieldGroup>
    </cacheField>
  </cacheFields>
  <extLst>
    <ext xmlns:x14="http://schemas.microsoft.com/office/spreadsheetml/2009/9/main" uri="{725AE2AE-9491-48be-B2B4-4EB974FC3084}">
      <x14:pivotCacheDefinition pivotCacheId="14056814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x v="0"/>
    <x v="0"/>
    <s v="City Hospital"/>
    <s v="USA"/>
    <s v="Pennsylvania"/>
    <n v="1001"/>
    <s v="John Doe"/>
    <x v="0"/>
    <n v="45"/>
    <x v="0"/>
    <x v="0"/>
    <x v="0"/>
    <x v="0"/>
    <x v="0"/>
    <x v="0"/>
    <s v="1 to 5"/>
    <n v="13"/>
    <n v="7"/>
    <n v="7"/>
    <s v="Clinical Advice"/>
    <n v="2.5"/>
    <n v="7"/>
    <n v="27"/>
    <x v="0"/>
    <x v="0"/>
  </r>
  <r>
    <x v="1"/>
    <x v="1"/>
    <s v="General Hospital"/>
    <s v="USA"/>
    <s v="Pennsylvania"/>
    <n v="1002"/>
    <s v="Jane Smith"/>
    <x v="1"/>
    <n v="32"/>
    <x v="0"/>
    <x v="1"/>
    <x v="1"/>
    <x v="1"/>
    <x v="1"/>
    <x v="1"/>
    <s v="6 to 10"/>
    <n v="17"/>
    <n v="12"/>
    <n v="5"/>
    <s v="Discharged Themselves"/>
    <n v="3"/>
    <n v="5"/>
    <n v="34"/>
    <x v="0"/>
    <x v="1"/>
  </r>
  <r>
    <x v="2"/>
    <x v="2"/>
    <s v="Metro Health"/>
    <s v="USA"/>
    <s v="New Jersey"/>
    <n v="1003"/>
    <s v="Alice Johnson"/>
    <x v="1"/>
    <n v="60"/>
    <x v="1"/>
    <x v="2"/>
    <x v="2"/>
    <x v="0"/>
    <x v="2"/>
    <x v="2"/>
    <s v="1 to 5"/>
    <n v="10"/>
    <n v="3"/>
    <n v="0"/>
    <s v="Clinical Advice"/>
    <n v="1.8"/>
    <n v="6"/>
    <n v="13"/>
    <x v="0"/>
    <x v="2"/>
  </r>
  <r>
    <x v="3"/>
    <x v="3"/>
    <s v="Suburban Clinic"/>
    <s v="USA"/>
    <s v="Delaware"/>
    <n v="1004"/>
    <s v="Michael Brown"/>
    <x v="0"/>
    <n v="70"/>
    <x v="2"/>
    <x v="3"/>
    <x v="3"/>
    <x v="0"/>
    <x v="3"/>
    <x v="3"/>
    <s v="6 to 10"/>
    <n v="8"/>
    <n v="2"/>
    <n v="2"/>
    <s v="Died"/>
    <n v="2.1"/>
    <n v="8"/>
    <n v="12"/>
    <x v="0"/>
    <x v="3"/>
  </r>
  <r>
    <x v="4"/>
    <x v="4"/>
    <s v="Urban Care"/>
    <s v="USA"/>
    <s v="Pennsylvania"/>
    <n v="1005"/>
    <s v="Emily Davis"/>
    <x v="0"/>
    <n v="38"/>
    <x v="0"/>
    <x v="4"/>
    <x v="4"/>
    <x v="1"/>
    <x v="4"/>
    <x v="4"/>
    <s v="1 to 5"/>
    <n v="9"/>
    <n v="1"/>
    <n v="6"/>
    <s v="Clinical Advice"/>
    <n v="2.9"/>
    <n v="4"/>
    <n v="16"/>
    <x v="0"/>
    <x v="4"/>
  </r>
  <r>
    <x v="0"/>
    <x v="0"/>
    <s v="City Hospital"/>
    <s v="USA"/>
    <s v="Pennsylvania"/>
    <n v="1001"/>
    <s v="John Doe"/>
    <x v="0"/>
    <n v="45"/>
    <x v="0"/>
    <x v="5"/>
    <x v="0"/>
    <x v="0"/>
    <x v="0"/>
    <x v="0"/>
    <s v="1 to 5"/>
    <n v="13"/>
    <n v="7"/>
    <n v="2"/>
    <s v="Clinical Advice"/>
    <n v="2.5"/>
    <n v="7"/>
    <n v="22"/>
    <x v="0"/>
    <x v="0"/>
  </r>
  <r>
    <x v="1"/>
    <x v="1"/>
    <s v="General Hospital"/>
    <s v="USA"/>
    <s v="Pennsylvania"/>
    <n v="1002"/>
    <s v="Jane Smith"/>
    <x v="1"/>
    <n v="32"/>
    <x v="0"/>
    <x v="1"/>
    <x v="1"/>
    <x v="1"/>
    <x v="1"/>
    <x v="1"/>
    <s v="6 to 10"/>
    <n v="17"/>
    <n v="12"/>
    <n v="0"/>
    <s v="Discharged Themselves"/>
    <n v="3"/>
    <n v="5"/>
    <n v="29"/>
    <x v="0"/>
    <x v="1"/>
  </r>
  <r>
    <x v="2"/>
    <x v="2"/>
    <s v="Metro Health"/>
    <s v="USA"/>
    <s v="New Jersey"/>
    <n v="1003"/>
    <s v="Alice Johnson"/>
    <x v="1"/>
    <n v="60"/>
    <x v="1"/>
    <x v="6"/>
    <x v="2"/>
    <x v="0"/>
    <x v="2"/>
    <x v="2"/>
    <s v="1 to 5"/>
    <n v="10"/>
    <n v="3"/>
    <n v="3"/>
    <s v="Clinical Advice"/>
    <n v="1.8"/>
    <n v="6"/>
    <n v="16"/>
    <x v="0"/>
    <x v="2"/>
  </r>
  <r>
    <x v="3"/>
    <x v="3"/>
    <s v="Suburban Clinic"/>
    <s v="USA"/>
    <s v="Delaware"/>
    <n v="1004"/>
    <s v="Michael Brown"/>
    <x v="0"/>
    <n v="70"/>
    <x v="2"/>
    <x v="7"/>
    <x v="3"/>
    <x v="0"/>
    <x v="3"/>
    <x v="3"/>
    <s v="6 to 10"/>
    <n v="8"/>
    <n v="2"/>
    <n v="6"/>
    <s v="Died"/>
    <n v="2.1"/>
    <n v="8"/>
    <n v="16"/>
    <x v="0"/>
    <x v="3"/>
  </r>
  <r>
    <x v="4"/>
    <x v="4"/>
    <s v="Urban Care"/>
    <s v="USA"/>
    <s v="Pennsylvania"/>
    <n v="1005"/>
    <s v="Emily Davis"/>
    <x v="1"/>
    <n v="38"/>
    <x v="0"/>
    <x v="8"/>
    <x v="4"/>
    <x v="1"/>
    <x v="4"/>
    <x v="4"/>
    <s v="1 to 5"/>
    <n v="9"/>
    <n v="1"/>
    <n v="1"/>
    <s v="Clinical Advice"/>
    <n v="2.9"/>
    <n v="4"/>
    <n v="11"/>
    <x v="0"/>
    <x v="4"/>
  </r>
  <r>
    <x v="5"/>
    <x v="5"/>
    <s v="Riverbend Hospital"/>
    <s v="USA"/>
    <s v="Texas"/>
    <n v="1006"/>
    <s v="David Miller"/>
    <x v="0"/>
    <n v="25"/>
    <x v="3"/>
    <x v="9"/>
    <x v="5"/>
    <x v="0"/>
    <x v="5"/>
    <x v="5"/>
    <s v="1 to 5"/>
    <n v="5"/>
    <n v="0"/>
    <n v="0"/>
    <s v="Clinical Advice"/>
    <n v="1.5"/>
    <n v="3"/>
    <n v="5"/>
    <x v="0"/>
    <x v="5"/>
  </r>
  <r>
    <x v="6"/>
    <x v="6"/>
    <s v="Northside Hospital"/>
    <s v="USA"/>
    <s v="Georgia"/>
    <n v="1007"/>
    <s v="Sarah Wilson"/>
    <x v="0"/>
    <n v="18"/>
    <x v="4"/>
    <x v="10"/>
    <x v="6"/>
    <x v="1"/>
    <x v="1"/>
    <x v="6"/>
    <s v="1 to 5"/>
    <n v="2"/>
    <n v="0"/>
    <n v="1"/>
    <s v="Discharged Themselves"/>
    <n v="1"/>
    <n v="1"/>
    <n v="3"/>
    <x v="0"/>
    <x v="6"/>
  </r>
  <r>
    <x v="7"/>
    <x v="7"/>
    <s v="Eastside Clinic"/>
    <s v="USA"/>
    <s v="Florida"/>
    <n v="1008"/>
    <s v="Thomas Brown"/>
    <x v="0"/>
    <n v="12"/>
    <x v="5"/>
    <x v="11"/>
    <x v="6"/>
    <x v="0"/>
    <x v="6"/>
    <x v="7"/>
    <s v="6 to 10"/>
    <n v="1"/>
    <n v="0"/>
    <n v="2"/>
    <s v="Clinical Advice"/>
    <n v="2.2000000000000002"/>
    <n v="2"/>
    <n v="3"/>
    <x v="0"/>
    <x v="7"/>
  </r>
  <r>
    <x v="8"/>
    <x v="8"/>
    <s v="Green Valley Hospital"/>
    <s v="USA"/>
    <s v="California"/>
    <n v="1009"/>
    <s v="Rachel Adams"/>
    <x v="1"/>
    <n v="29"/>
    <x v="6"/>
    <x v="12"/>
    <x v="0"/>
    <x v="1"/>
    <x v="0"/>
    <x v="8"/>
    <s v="1 to 5"/>
    <n v="4"/>
    <n v="0"/>
    <n v="1"/>
    <s v="Discharged Themselves"/>
    <n v="1.8"/>
    <n v="3"/>
    <n v="5"/>
    <x v="0"/>
    <x v="8"/>
  </r>
  <r>
    <x v="9"/>
    <x v="9"/>
    <s v="Lakeside Hospital"/>
    <s v="USA"/>
    <s v="Illinois"/>
    <n v="1010"/>
    <s v="Kevin Johnson"/>
    <x v="0"/>
    <n v="15"/>
    <x v="5"/>
    <x v="13"/>
    <x v="1"/>
    <x v="0"/>
    <x v="1"/>
    <x v="9"/>
    <s v="1 to 5"/>
    <n v="3"/>
    <n v="0"/>
    <n v="0"/>
    <s v="Clinical Advice"/>
    <n v="2.5"/>
    <n v="3"/>
    <n v="3"/>
    <x v="0"/>
    <x v="9"/>
  </r>
  <r>
    <x v="0"/>
    <x v="0"/>
    <s v="City Hospital"/>
    <s v="USA"/>
    <s v="Pennsylvania"/>
    <n v="1001"/>
    <s v="John Doe"/>
    <x v="0"/>
    <n v="45"/>
    <x v="0"/>
    <x v="14"/>
    <x v="0"/>
    <x v="0"/>
    <x v="0"/>
    <x v="0"/>
    <s v="1 to 5"/>
    <n v="13"/>
    <n v="7"/>
    <n v="3"/>
    <s v="Clinical Advice"/>
    <n v="2.5"/>
    <n v="7"/>
    <n v="23"/>
    <x v="0"/>
    <x v="0"/>
  </r>
  <r>
    <x v="1"/>
    <x v="1"/>
    <s v="General Hospital"/>
    <s v="USA"/>
    <s v="Pennsylvania"/>
    <n v="1002"/>
    <s v="Jane Smith"/>
    <x v="1"/>
    <n v="32"/>
    <x v="0"/>
    <x v="15"/>
    <x v="1"/>
    <x v="1"/>
    <x v="1"/>
    <x v="1"/>
    <s v="6 to 10"/>
    <n v="17"/>
    <n v="12"/>
    <n v="1"/>
    <s v="Discharged Themselves"/>
    <n v="3"/>
    <n v="5"/>
    <n v="30"/>
    <x v="0"/>
    <x v="1"/>
  </r>
  <r>
    <x v="2"/>
    <x v="2"/>
    <s v="Metro Health"/>
    <s v="USA"/>
    <s v="New Jersey"/>
    <n v="1003"/>
    <s v="Alice Johnson"/>
    <x v="0"/>
    <n v="60"/>
    <x v="1"/>
    <x v="16"/>
    <x v="2"/>
    <x v="0"/>
    <x v="2"/>
    <x v="2"/>
    <s v="1 to 5"/>
    <n v="10"/>
    <n v="3"/>
    <n v="4"/>
    <s v="Clinical Advice"/>
    <n v="1.8"/>
    <n v="6"/>
    <n v="17"/>
    <x v="0"/>
    <x v="2"/>
  </r>
  <r>
    <x v="3"/>
    <x v="3"/>
    <s v="Suburban Clinic"/>
    <s v="USA"/>
    <s v="Delaware"/>
    <n v="1004"/>
    <s v="Michael Brown"/>
    <x v="0"/>
    <n v="70"/>
    <x v="2"/>
    <x v="17"/>
    <x v="3"/>
    <x v="0"/>
    <x v="3"/>
    <x v="3"/>
    <s v="6 to 10"/>
    <n v="8"/>
    <n v="2"/>
    <n v="11"/>
    <s v="Died"/>
    <n v="2.1"/>
    <n v="8"/>
    <n v="21"/>
    <x v="0"/>
    <x v="3"/>
  </r>
  <r>
    <x v="4"/>
    <x v="4"/>
    <s v="Urban Care"/>
    <s v="USA"/>
    <s v="Pennsylvania"/>
    <n v="1005"/>
    <s v="Emily Davis"/>
    <x v="1"/>
    <n v="38"/>
    <x v="0"/>
    <x v="17"/>
    <x v="4"/>
    <x v="1"/>
    <x v="4"/>
    <x v="4"/>
    <s v="1 to 5"/>
    <n v="9"/>
    <n v="1"/>
    <n v="13"/>
    <s v="Clinical Advice"/>
    <n v="2.9"/>
    <n v="4"/>
    <n v="23"/>
    <x v="0"/>
    <x v="4"/>
  </r>
  <r>
    <x v="5"/>
    <x v="5"/>
    <s v="Riverbend Hospital"/>
    <s v="USA"/>
    <s v="Texas"/>
    <n v="1006"/>
    <s v="David Miller"/>
    <x v="0"/>
    <n v="25"/>
    <x v="3"/>
    <x v="17"/>
    <x v="5"/>
    <x v="0"/>
    <x v="5"/>
    <x v="5"/>
    <s v="1 to 5"/>
    <n v="5"/>
    <n v="0"/>
    <n v="11"/>
    <s v="Clinical Advice"/>
    <n v="1.5"/>
    <n v="3"/>
    <n v="16"/>
    <x v="0"/>
    <x v="5"/>
  </r>
  <r>
    <x v="6"/>
    <x v="6"/>
    <s v="Northside Hospital"/>
    <s v="USA"/>
    <s v="Georgia"/>
    <n v="1007"/>
    <s v="Sarah Wilson"/>
    <x v="1"/>
    <n v="18"/>
    <x v="4"/>
    <x v="17"/>
    <x v="6"/>
    <x v="1"/>
    <x v="1"/>
    <x v="6"/>
    <s v="1 to 5"/>
    <n v="2"/>
    <n v="0"/>
    <n v="14"/>
    <s v="Discharged Themselves"/>
    <n v="1"/>
    <n v="1"/>
    <n v="16"/>
    <x v="0"/>
    <x v="6"/>
  </r>
  <r>
    <x v="7"/>
    <x v="7"/>
    <s v="Eastside Clinic"/>
    <s v="USA"/>
    <s v="Florida"/>
    <n v="1008"/>
    <s v="Thomas Brown"/>
    <x v="0"/>
    <n v="12"/>
    <x v="5"/>
    <x v="17"/>
    <x v="6"/>
    <x v="0"/>
    <x v="6"/>
    <x v="7"/>
    <s v="6 to 10"/>
    <n v="1"/>
    <n v="0"/>
    <n v="15"/>
    <s v="Clinical Advice"/>
    <n v="2.2000000000000002"/>
    <n v="2"/>
    <n v="16"/>
    <x v="0"/>
    <x v="7"/>
  </r>
  <r>
    <x v="8"/>
    <x v="8"/>
    <s v="Green Valley Hospital"/>
    <s v="USA"/>
    <s v="California"/>
    <n v="1009"/>
    <s v="Rachel Adams"/>
    <x v="0"/>
    <n v="29"/>
    <x v="6"/>
    <x v="15"/>
    <x v="0"/>
    <x v="1"/>
    <x v="0"/>
    <x v="8"/>
    <s v="1 to 5"/>
    <n v="4"/>
    <n v="0"/>
    <n v="6"/>
    <s v="Discharged Themselves"/>
    <n v="1.8"/>
    <n v="3"/>
    <n v="10"/>
    <x v="0"/>
    <x v="8"/>
  </r>
  <r>
    <x v="9"/>
    <x v="9"/>
    <s v="Lakeside Hospital"/>
    <s v="USA"/>
    <s v="Illinois"/>
    <n v="1010"/>
    <s v="Kevin Johnson"/>
    <x v="0"/>
    <n v="15"/>
    <x v="5"/>
    <x v="18"/>
    <x v="1"/>
    <x v="0"/>
    <x v="1"/>
    <x v="9"/>
    <s v="1 to 5"/>
    <n v="3"/>
    <n v="0"/>
    <n v="1"/>
    <s v="Clinical Advice"/>
    <n v="2.5"/>
    <n v="3"/>
    <n v="4"/>
    <x v="0"/>
    <x v="9"/>
  </r>
  <r>
    <x v="10"/>
    <x v="10"/>
    <s v="Maplewood Hospital"/>
    <s v="USA"/>
    <s v="Ohio"/>
    <n v="1011"/>
    <s v="Samantha Green"/>
    <x v="0"/>
    <n v="22"/>
    <x v="3"/>
    <x v="19"/>
    <x v="5"/>
    <x v="0"/>
    <x v="5"/>
    <x v="10"/>
    <s v="1 to 5"/>
    <n v="4"/>
    <n v="0"/>
    <n v="2"/>
    <s v="Discharged Themselves"/>
    <n v="2.2999999999999998"/>
    <n v="3"/>
    <n v="6"/>
    <x v="0"/>
    <x v="10"/>
  </r>
  <r>
    <x v="11"/>
    <x v="11"/>
    <s v="Hillcrest Hospital"/>
    <s v="USA"/>
    <s v="Nevada"/>
    <n v="1012"/>
    <s v="Timothy Hall"/>
    <x v="0"/>
    <n v="27"/>
    <x v="6"/>
    <x v="20"/>
    <x v="0"/>
    <x v="1"/>
    <x v="0"/>
    <x v="11"/>
    <s v="1 to 5"/>
    <n v="3"/>
    <n v="0"/>
    <n v="5"/>
    <s v="Clinical Advice"/>
    <n v="2.1"/>
    <n v="2"/>
    <n v="8"/>
    <x v="0"/>
    <x v="11"/>
  </r>
  <r>
    <x v="12"/>
    <x v="12"/>
    <s v="Crestview Clinic"/>
    <s v="USA"/>
    <s v="North Dakota"/>
    <n v="1013"/>
    <s v="Jessica Taylor"/>
    <x v="0"/>
    <n v="19"/>
    <x v="4"/>
    <x v="21"/>
    <x v="6"/>
    <x v="0"/>
    <x v="1"/>
    <x v="8"/>
    <s v="1 to 5"/>
    <n v="1"/>
    <n v="0"/>
    <n v="6"/>
    <s v="Clinical Advice"/>
    <n v="1.5"/>
    <n v="1"/>
    <n v="7"/>
    <x v="1"/>
    <x v="0"/>
  </r>
  <r>
    <x v="13"/>
    <x v="13"/>
    <s v="Clearview Hospital"/>
    <s v="USA"/>
    <s v="Nebraska"/>
    <n v="1014"/>
    <s v="Jacob Wilson"/>
    <x v="0"/>
    <n v="24"/>
    <x v="3"/>
    <x v="22"/>
    <x v="1"/>
    <x v="1"/>
    <x v="4"/>
    <x v="0"/>
    <s v="6 to 10"/>
    <n v="2"/>
    <n v="0"/>
    <n v="1"/>
    <s v="Discharged Themselves"/>
    <n v="2"/>
    <n v="2"/>
    <n v="3"/>
    <x v="1"/>
    <x v="1"/>
  </r>
  <r>
    <x v="14"/>
    <x v="14"/>
    <s v="Silver Lake Hospital"/>
    <s v="USA"/>
    <s v="Wisconsin"/>
    <n v="1015"/>
    <s v="Anna Harris"/>
    <x v="0"/>
    <n v="14"/>
    <x v="5"/>
    <x v="23"/>
    <x v="6"/>
    <x v="0"/>
    <x v="6"/>
    <x v="1"/>
    <s v="1 to 5"/>
    <n v="3"/>
    <n v="0"/>
    <n v="6"/>
    <s v="Clinical Advice"/>
    <n v="2.4"/>
    <n v="2"/>
    <n v="9"/>
    <x v="1"/>
    <x v="2"/>
  </r>
  <r>
    <x v="15"/>
    <x v="0"/>
    <s v="Redwood Hospital"/>
    <s v="USA"/>
    <s v="Oregon"/>
    <n v="1016"/>
    <s v="Kyle Adams"/>
    <x v="0"/>
    <n v="30"/>
    <x v="6"/>
    <x v="24"/>
    <x v="0"/>
    <x v="1"/>
    <x v="0"/>
    <x v="2"/>
    <s v="1 to 5"/>
    <n v="4"/>
    <n v="0"/>
    <n v="3"/>
    <s v="Discharged Themselves"/>
    <n v="1.7"/>
    <n v="3"/>
    <n v="7"/>
    <x v="1"/>
    <x v="3"/>
  </r>
  <r>
    <x v="16"/>
    <x v="2"/>
    <s v="Birchwood Hospital"/>
    <s v="USA"/>
    <s v="Montana"/>
    <n v="1017"/>
    <s v="Megan Clark"/>
    <x v="0"/>
    <n v="35"/>
    <x v="0"/>
    <x v="17"/>
    <x v="1"/>
    <x v="0"/>
    <x v="1"/>
    <x v="7"/>
    <s v="6 to 10"/>
    <n v="5"/>
    <n v="0"/>
    <n v="16"/>
    <s v="Clinical Advice"/>
    <n v="2.6"/>
    <n v="4"/>
    <n v="21"/>
    <x v="1"/>
    <x v="4"/>
  </r>
  <r>
    <x v="17"/>
    <x v="1"/>
    <s v="Maple Valley Hospital"/>
    <s v="USA"/>
    <s v="Michigan"/>
    <n v="1018"/>
    <s v="Steven Martinez"/>
    <x v="0"/>
    <n v="48"/>
    <x v="1"/>
    <x v="17"/>
    <x v="2"/>
    <x v="1"/>
    <x v="2"/>
    <x v="5"/>
    <s v="1 to 5"/>
    <n v="3"/>
    <n v="1"/>
    <n v="11"/>
    <s v="Discharged Themselves"/>
    <n v="2.2999999999999998"/>
    <n v="2"/>
    <n v="15"/>
    <x v="1"/>
    <x v="5"/>
  </r>
  <r>
    <x v="18"/>
    <x v="15"/>
    <s v="Valley View Hospital"/>
    <s v="USA"/>
    <s v="Idaho"/>
    <n v="1019"/>
    <s v="Laura Brown"/>
    <x v="0"/>
    <n v="53"/>
    <x v="1"/>
    <x v="17"/>
    <x v="3"/>
    <x v="0"/>
    <x v="3"/>
    <x v="6"/>
    <s v="1 to 5"/>
    <n v="2"/>
    <n v="0"/>
    <n v="16"/>
    <s v="Clinical Advice"/>
    <n v="1.9"/>
    <n v="2"/>
    <n v="18"/>
    <x v="1"/>
    <x v="6"/>
  </r>
  <r>
    <x v="19"/>
    <x v="16"/>
    <s v="Crestfield Hospital"/>
    <s v="USA"/>
    <s v="New Mexico"/>
    <n v="1020"/>
    <s v="Eric Wilson"/>
    <x v="0"/>
    <n v="66"/>
    <x v="2"/>
    <x v="25"/>
    <x v="5"/>
    <x v="1"/>
    <x v="5"/>
    <x v="0"/>
    <s v="1 to 5"/>
    <n v="3"/>
    <n v="1"/>
    <n v="0"/>
    <s v="Clinical Advice"/>
    <n v="2.8"/>
    <n v="3"/>
    <n v="4"/>
    <x v="1"/>
    <x v="7"/>
  </r>
  <r>
    <x v="20"/>
    <x v="17"/>
    <s v="Silver Springs Hospital"/>
    <s v="USA"/>
    <s v="Wyoming"/>
    <n v="1021"/>
    <s v="Linda Johnson"/>
    <x v="0"/>
    <n v="37"/>
    <x v="0"/>
    <x v="26"/>
    <x v="0"/>
    <x v="0"/>
    <x v="0"/>
    <x v="8"/>
    <s v="1 to 5"/>
    <n v="4"/>
    <n v="0"/>
    <n v="5"/>
    <s v="Clinical Advice"/>
    <n v="2.6"/>
    <n v="2"/>
    <n v="9"/>
    <x v="1"/>
    <x v="8"/>
  </r>
  <r>
    <x v="21"/>
    <x v="18"/>
    <s v="Westfield Hospital"/>
    <s v="USA"/>
    <s v="West Virginia"/>
    <n v="1022"/>
    <s v="James Martinez"/>
    <x v="0"/>
    <n v="29"/>
    <x v="6"/>
    <x v="27"/>
    <x v="1"/>
    <x v="1"/>
    <x v="4"/>
    <x v="2"/>
    <s v="6 to 10"/>
    <n v="2"/>
    <n v="0"/>
    <n v="0"/>
    <s v="Discharged Themselves"/>
    <n v="1.7"/>
    <n v="3"/>
    <n v="2"/>
    <x v="1"/>
    <x v="9"/>
  </r>
  <r>
    <x v="22"/>
    <x v="19"/>
    <s v="Evergreen Hospital"/>
    <s v="USA"/>
    <s v="Virginia"/>
    <n v="1023"/>
    <s v="Michelle Wilson"/>
    <x v="0"/>
    <n v="16"/>
    <x v="4"/>
    <x v="17"/>
    <x v="6"/>
    <x v="0"/>
    <x v="6"/>
    <x v="5"/>
    <s v="1 to 5"/>
    <n v="1"/>
    <n v="0"/>
    <n v="10"/>
    <s v="Clinical Advice"/>
    <n v="2.1"/>
    <n v="1"/>
    <n v="11"/>
    <x v="1"/>
    <x v="10"/>
  </r>
  <r>
    <x v="23"/>
    <x v="20"/>
    <s v="Pine Valley Hospital"/>
    <s v="USA"/>
    <s v="Kentucky"/>
    <n v="1024"/>
    <s v="Brian Davis"/>
    <x v="0"/>
    <n v="40"/>
    <x v="0"/>
    <x v="17"/>
    <x v="5"/>
    <x v="1"/>
    <x v="5"/>
    <x v="1"/>
    <s v="1 to 5"/>
    <n v="3"/>
    <n v="0"/>
    <n v="10"/>
    <s v="Clinical Advice"/>
    <n v="1.5"/>
    <n v="2"/>
    <n v="13"/>
    <x v="1"/>
    <x v="11"/>
  </r>
  <r>
    <x v="0"/>
    <x v="21"/>
    <s v="Fox River Hospital"/>
    <s v="USA"/>
    <s v="Illinois"/>
    <n v="1025"/>
    <s v="Karen Miller"/>
    <x v="1"/>
    <n v="34"/>
    <x v="0"/>
    <x v="1"/>
    <x v="2"/>
    <x v="0"/>
    <x v="2"/>
    <x v="0"/>
    <s v="6 to 10"/>
    <n v="4"/>
    <n v="1"/>
    <n v="2"/>
    <s v="Clinical Advice"/>
    <n v="2.9"/>
    <n v="3"/>
    <n v="7"/>
    <x v="0"/>
    <x v="0"/>
  </r>
  <r>
    <x v="1"/>
    <x v="22"/>
    <s v="Valley Forge Hospital"/>
    <s v="USA"/>
    <s v="Pennsylvania"/>
    <n v="1026"/>
    <s v="Mark Johnson"/>
    <x v="0"/>
    <n v="12"/>
    <x v="5"/>
    <x v="28"/>
    <x v="6"/>
    <x v="1"/>
    <x v="1"/>
    <x v="8"/>
    <s v="1 to 5"/>
    <n v="1"/>
    <n v="0"/>
    <n v="0"/>
    <s v="Discharged Themselves"/>
    <n v="1.3"/>
    <n v="1"/>
    <n v="1"/>
    <x v="0"/>
    <x v="1"/>
  </r>
  <r>
    <x v="2"/>
    <x v="23"/>
    <s v="Sunset Hills Hospital"/>
    <s v="USA"/>
    <s v="Missouri"/>
    <n v="1027"/>
    <s v="Sarah Adams"/>
    <x v="1"/>
    <n v="47"/>
    <x v="1"/>
    <x v="16"/>
    <x v="1"/>
    <x v="0"/>
    <x v="1"/>
    <x v="6"/>
    <s v="6 to 10"/>
    <n v="3"/>
    <n v="1"/>
    <n v="0"/>
    <s v="Clinical Advice"/>
    <n v="2.8"/>
    <n v="2"/>
    <n v="4"/>
    <x v="0"/>
    <x v="2"/>
  </r>
  <r>
    <x v="3"/>
    <x v="24"/>
    <s v="Hilltop Hospital"/>
    <s v="USA"/>
    <s v="Massachusetts"/>
    <n v="1028"/>
    <s v="Paul Clark"/>
    <x v="0"/>
    <n v="58"/>
    <x v="1"/>
    <x v="29"/>
    <x v="2"/>
    <x v="1"/>
    <x v="0"/>
    <x v="10"/>
    <s v="1 to 5"/>
    <n v="2"/>
    <n v="0"/>
    <n v="0"/>
    <s v="Discharged Themselves"/>
    <n v="2.5"/>
    <n v="2"/>
    <n v="2"/>
    <x v="0"/>
    <x v="3"/>
  </r>
  <r>
    <x v="4"/>
    <x v="25"/>
    <s v="Maple Grove Hospital"/>
    <s v="USA"/>
    <s v="South Carolina"/>
    <n v="1029"/>
    <s v="Laura Thompson"/>
    <x v="1"/>
    <n v="50"/>
    <x v="1"/>
    <x v="29"/>
    <x v="3"/>
    <x v="0"/>
    <x v="3"/>
    <x v="2"/>
    <s v="1 to 5"/>
    <n v="3"/>
    <n v="0"/>
    <n v="6"/>
    <s v="Clinical Advice"/>
    <n v="1.7"/>
    <n v="3"/>
    <n v="9"/>
    <x v="0"/>
    <x v="4"/>
  </r>
  <r>
    <x v="5"/>
    <x v="26"/>
    <s v="Evergreen Health Center"/>
    <s v="USA"/>
    <s v="Colorado"/>
    <n v="1030"/>
    <s v="Steven Lewis"/>
    <x v="0"/>
    <n v="22"/>
    <x v="3"/>
    <x v="29"/>
    <x v="5"/>
    <x v="1"/>
    <x v="5"/>
    <x v="0"/>
    <s v="1 to 5"/>
    <n v="4"/>
    <n v="0"/>
    <n v="4"/>
    <s v="Discharged Themselves"/>
    <n v="1.4"/>
    <n v="2"/>
    <n v="8"/>
    <x v="0"/>
    <x v="5"/>
  </r>
  <r>
    <x v="6"/>
    <x v="27"/>
    <s v="Pinecrest Hospital"/>
    <s v="USA"/>
    <s v="Alaska"/>
    <n v="1031"/>
    <s v="Karen Taylor"/>
    <x v="1"/>
    <n v="19"/>
    <x v="4"/>
    <x v="30"/>
    <x v="6"/>
    <x v="0"/>
    <x v="1"/>
    <x v="1"/>
    <s v="6 to 10"/>
    <n v="1"/>
    <n v="0"/>
    <n v="0"/>
    <s v="Clinical Advice"/>
    <n v="2.2999999999999998"/>
    <n v="2"/>
    <n v="1"/>
    <x v="0"/>
    <x v="6"/>
  </r>
  <r>
    <x v="1"/>
    <x v="28"/>
    <s v="Riverstone Hospital"/>
    <s v="USA"/>
    <s v="Idaho"/>
    <n v="1032"/>
    <s v="Kyle Harris"/>
    <x v="0"/>
    <n v="27"/>
    <x v="6"/>
    <x v="29"/>
    <x v="0"/>
    <x v="1"/>
    <x v="0"/>
    <x v="8"/>
    <s v="1 to 5"/>
    <n v="3"/>
    <n v="0"/>
    <n v="4"/>
    <s v="Discharged Themselves"/>
    <n v="1.8"/>
    <n v="3"/>
    <n v="7"/>
    <x v="0"/>
    <x v="1"/>
  </r>
  <r>
    <x v="2"/>
    <x v="29"/>
    <s v="Sunshine Clinic"/>
    <s v="USA"/>
    <s v="Hawaii"/>
    <n v="1033"/>
    <s v="Michelle Lewis"/>
    <x v="1"/>
    <n v="34"/>
    <x v="0"/>
    <x v="29"/>
    <x v="1"/>
    <x v="0"/>
    <x v="4"/>
    <x v="5"/>
    <s v="1 to 5"/>
    <n v="2"/>
    <n v="0"/>
    <n v="6"/>
    <s v="Clinical Advice"/>
    <n v="1.6"/>
    <n v="2"/>
    <n v="8"/>
    <x v="0"/>
    <x v="2"/>
  </r>
  <r>
    <x v="3"/>
    <x v="30"/>
    <s v="Desert Hills Hospital"/>
    <s v="USA"/>
    <s v="Nevada"/>
    <n v="1034"/>
    <s v="Mark Taylor"/>
    <x v="0"/>
    <n v="43"/>
    <x v="0"/>
    <x v="27"/>
    <x v="2"/>
    <x v="1"/>
    <x v="2"/>
    <x v="6"/>
    <s v="1 to 5"/>
    <n v="1"/>
    <n v="0"/>
    <n v="6"/>
    <s v="Discharged Themselves"/>
    <n v="1.9"/>
    <n v="2"/>
    <n v="7"/>
    <x v="0"/>
    <x v="3"/>
  </r>
  <r>
    <x v="4"/>
    <x v="31"/>
    <s v="Oceanview Hospital"/>
    <s v="USA"/>
    <s v="Maine"/>
    <n v="1035"/>
    <s v="Jessica Johnson"/>
    <x v="1"/>
    <n v="52"/>
    <x v="1"/>
    <x v="31"/>
    <x v="5"/>
    <x v="0"/>
    <x v="5"/>
    <x v="2"/>
    <s v="6 to 10"/>
    <n v="3"/>
    <n v="1"/>
    <n v="0"/>
    <s v="Clinical Advice"/>
    <n v="2.5"/>
    <n v="3"/>
    <n v="4"/>
    <x v="0"/>
    <x v="4"/>
  </r>
  <r>
    <x v="5"/>
    <x v="32"/>
    <s v="Maplewood Health Center"/>
    <s v="USA"/>
    <s v="Connecticut"/>
    <n v="1036"/>
    <s v="Brian Adams"/>
    <x v="0"/>
    <n v="60"/>
    <x v="2"/>
    <x v="32"/>
    <x v="0"/>
    <x v="1"/>
    <x v="0"/>
    <x v="0"/>
    <s v="1 to 5"/>
    <n v="4"/>
    <n v="0"/>
    <n v="4"/>
    <s v="Discharged Themselves"/>
    <n v="2.4"/>
    <n v="2"/>
    <n v="8"/>
    <x v="0"/>
    <x v="5"/>
  </r>
  <r>
    <x v="6"/>
    <x v="33"/>
    <s v="Blue Valley Hospital"/>
    <s v="USA"/>
    <s v="New Jersey"/>
    <n v="1037"/>
    <s v="Lauren Taylor"/>
    <x v="1"/>
    <n v="39"/>
    <x v="0"/>
    <x v="32"/>
    <x v="1"/>
    <x v="0"/>
    <x v="1"/>
    <x v="1"/>
    <s v="1 to 5"/>
    <n v="3"/>
    <n v="0"/>
    <n v="0"/>
    <s v="Clinical Advice"/>
    <n v="1.3"/>
    <n v="1"/>
    <n v="3"/>
    <x v="0"/>
    <x v="6"/>
  </r>
  <r>
    <x v="7"/>
    <x v="34"/>
    <s v="Green Hills Hospital"/>
    <s v="USA"/>
    <s v="Arizona"/>
    <n v="1038"/>
    <s v="Eric Wilson"/>
    <x v="0"/>
    <n v="45"/>
    <x v="1"/>
    <x v="32"/>
    <x v="3"/>
    <x v="1"/>
    <x v="3"/>
    <x v="8"/>
    <s v="1 to 5"/>
    <n v="2"/>
    <n v="0"/>
    <n v="6"/>
    <s v="Discharged Themselves"/>
    <n v="1.8"/>
    <n v="3"/>
    <n v="8"/>
    <x v="0"/>
    <x v="7"/>
  </r>
  <r>
    <x v="8"/>
    <x v="35"/>
    <s v="Crystal Lake Hospital"/>
    <s v="USA"/>
    <s v="Oregon"/>
    <n v="1039"/>
    <s v="Laura Brown"/>
    <x v="1"/>
    <n v="55"/>
    <x v="1"/>
    <x v="31"/>
    <x v="6"/>
    <x v="0"/>
    <x v="6"/>
    <x v="6"/>
    <s v="1 to 5"/>
    <n v="1"/>
    <n v="0"/>
    <n v="6"/>
    <s v="Clinical Advice"/>
    <n v="2"/>
    <n v="2"/>
    <n v="7"/>
    <x v="0"/>
    <x v="8"/>
  </r>
  <r>
    <x v="1"/>
    <x v="36"/>
    <s v="Forest Park Hospital"/>
    <s v="USA"/>
    <s v="Massachusetts"/>
    <n v="1040"/>
    <s v="Mark Johnson"/>
    <x v="0"/>
    <n v="42"/>
    <x v="0"/>
    <x v="22"/>
    <x v="2"/>
    <x v="1"/>
    <x v="0"/>
    <x v="0"/>
    <s v="1 to 5"/>
    <n v="3"/>
    <n v="0"/>
    <n v="4"/>
    <s v="Discharged Themselves"/>
    <n v="2.1"/>
    <n v="2"/>
    <n v="7"/>
    <x v="0"/>
    <x v="1"/>
  </r>
  <r>
    <x v="0"/>
    <x v="37"/>
    <s v="Pleasant View Hospital"/>
    <s v="USA"/>
    <s v="South Dakota"/>
    <n v="1041"/>
    <s v="Sarah Davis"/>
    <x v="1"/>
    <n v="29"/>
    <x v="6"/>
    <x v="24"/>
    <x v="0"/>
    <x v="0"/>
    <x v="1"/>
    <x v="2"/>
    <s v="1 to 5"/>
    <n v="4"/>
    <n v="1"/>
    <n v="1"/>
    <s v="Clinical Advice"/>
    <n v="2.2999999999999998"/>
    <n v="2"/>
    <n v="6"/>
    <x v="0"/>
    <x v="0"/>
  </r>
  <r>
    <x v="1"/>
    <x v="38"/>
    <s v="Cedar Ridge Hospital"/>
    <s v="USA"/>
    <s v="Nebraska"/>
    <n v="1042"/>
    <s v="Brian Miller"/>
    <x v="0"/>
    <n v="36"/>
    <x v="0"/>
    <x v="33"/>
    <x v="5"/>
    <x v="1"/>
    <x v="5"/>
    <x v="8"/>
    <s v="1 to 5"/>
    <n v="2"/>
    <n v="0"/>
    <n v="6"/>
    <s v="Clinical Advice"/>
    <n v="1.6"/>
    <n v="2"/>
    <n v="8"/>
    <x v="0"/>
    <x v="1"/>
  </r>
  <r>
    <x v="2"/>
    <x v="15"/>
    <s v="Valley Heights Hospital"/>
    <s v="USA"/>
    <s v="Washington"/>
    <n v="1043"/>
    <s v="Michelle Adams"/>
    <x v="1"/>
    <n v="48"/>
    <x v="1"/>
    <x v="34"/>
    <x v="1"/>
    <x v="0"/>
    <x v="4"/>
    <x v="5"/>
    <s v="1 to 5"/>
    <n v="3"/>
    <n v="0"/>
    <n v="4"/>
    <s v="Clinical Advice"/>
    <n v="1.8"/>
    <n v="2"/>
    <n v="7"/>
    <x v="0"/>
    <x v="2"/>
  </r>
  <r>
    <x v="3"/>
    <x v="16"/>
    <s v="Maple Hill Hospital"/>
    <s v="USA"/>
    <s v="Hawaii"/>
    <n v="1044"/>
    <s v="Eric Taylor"/>
    <x v="0"/>
    <n v="34"/>
    <x v="0"/>
    <x v="35"/>
    <x v="2"/>
    <x v="1"/>
    <x v="2"/>
    <x v="0"/>
    <s v="1 to 5"/>
    <n v="4"/>
    <n v="0"/>
    <n v="0"/>
    <s v="Discharged Themselves"/>
    <n v="1.4"/>
    <n v="2"/>
    <n v="4"/>
    <x v="0"/>
    <x v="3"/>
  </r>
  <r>
    <x v="4"/>
    <x v="17"/>
    <s v="Willow Creek Hospital"/>
    <s v="USA"/>
    <s v="Utah"/>
    <n v="1045"/>
    <s v="Laura Clark"/>
    <x v="1"/>
    <n v="57"/>
    <x v="1"/>
    <x v="32"/>
    <x v="5"/>
    <x v="0"/>
    <x v="5"/>
    <x v="2"/>
    <s v="1 to 5"/>
    <n v="3"/>
    <n v="1"/>
    <n v="2"/>
    <s v="Clinical Advice"/>
    <n v="2.7"/>
    <n v="3"/>
    <n v="6"/>
    <x v="0"/>
    <x v="4"/>
  </r>
  <r>
    <x v="5"/>
    <x v="18"/>
    <s v="Birchwood Hospital"/>
    <s v="USA"/>
    <s v="Oregon"/>
    <n v="1046"/>
    <s v="Steven Wilson"/>
    <x v="0"/>
    <n v="39"/>
    <x v="0"/>
    <x v="32"/>
    <x v="6"/>
    <x v="1"/>
    <x v="1"/>
    <x v="1"/>
    <s v="1 to 5"/>
    <n v="2"/>
    <n v="0"/>
    <n v="2"/>
    <s v="Clinical Advice"/>
    <n v="1.5"/>
    <n v="2"/>
    <n v="4"/>
    <x v="0"/>
    <x v="5"/>
  </r>
  <r>
    <x v="6"/>
    <x v="19"/>
    <s v="Blue Ridge Hospital"/>
    <s v="USA"/>
    <s v="Idaho"/>
    <n v="1047"/>
    <s v="Karen Martinez"/>
    <x v="1"/>
    <n v="31"/>
    <x v="6"/>
    <x v="36"/>
    <x v="0"/>
    <x v="0"/>
    <x v="0"/>
    <x v="8"/>
    <s v="1 to 5"/>
    <n v="4"/>
    <n v="0"/>
    <n v="6"/>
    <s v="Clinical Advice"/>
    <n v="2.1"/>
    <n v="2"/>
    <n v="10"/>
    <x v="0"/>
    <x v="6"/>
  </r>
  <r>
    <x v="7"/>
    <x v="20"/>
    <s v="Summit Hill Hospital"/>
    <s v="USA"/>
    <s v="Nevada"/>
    <n v="1048"/>
    <s v="Paul Johnson"/>
    <x v="0"/>
    <n v="53"/>
    <x v="1"/>
    <x v="36"/>
    <x v="1"/>
    <x v="1"/>
    <x v="4"/>
    <x v="5"/>
    <s v="1 to 5"/>
    <n v="3"/>
    <n v="0"/>
    <n v="0"/>
    <s v="Discharged Themselves"/>
    <n v="1.9"/>
    <n v="2"/>
    <n v="3"/>
    <x v="0"/>
    <x v="7"/>
  </r>
  <r>
    <x v="8"/>
    <x v="39"/>
    <s v="Riverbend Hospital"/>
    <s v="USA"/>
    <s v="Colorado"/>
    <n v="1049"/>
    <s v="Jessica Davis"/>
    <x v="1"/>
    <n v="45"/>
    <x v="1"/>
    <x v="36"/>
    <x v="2"/>
    <x v="0"/>
    <x v="2"/>
    <x v="6"/>
    <s v="1 to 5"/>
    <n v="4"/>
    <n v="1"/>
    <n v="3"/>
    <s v="Clinical Advice"/>
    <n v="2.6"/>
    <n v="3"/>
    <n v="8"/>
    <x v="0"/>
    <x v="8"/>
  </r>
  <r>
    <x v="4"/>
    <x v="40"/>
    <s v="Lakeside Hospital"/>
    <s v="USA"/>
    <s v="Wyoming"/>
    <n v="1050"/>
    <s v="Eric Brown"/>
    <x v="0"/>
    <n v="60"/>
    <x v="2"/>
    <x v="37"/>
    <x v="5"/>
    <x v="1"/>
    <x v="5"/>
    <x v="2"/>
    <s v="1 to 5"/>
    <n v="2"/>
    <n v="0"/>
    <n v="0"/>
    <s v="Discharged Themselves"/>
    <n v="2.4"/>
    <n v="2"/>
    <n v="2"/>
    <x v="0"/>
    <x v="4"/>
  </r>
  <r>
    <x v="24"/>
    <x v="41"/>
    <s v="Green Valley Hospital"/>
    <s v="USA"/>
    <s v="California"/>
    <n v="1001"/>
    <s v="John Smith"/>
    <x v="0"/>
    <n v="34"/>
    <x v="0"/>
    <x v="36"/>
    <x v="5"/>
    <x v="0"/>
    <x v="1"/>
    <x v="8"/>
    <n v="4"/>
    <n v="4"/>
    <n v="0"/>
    <n v="6"/>
    <s v="Clinical Advice"/>
    <n v="2000"/>
    <n v="2"/>
    <n v="10"/>
    <x v="1"/>
    <x v="0"/>
  </r>
  <r>
    <x v="25"/>
    <x v="42"/>
    <s v="Red River Hospital"/>
    <s v="USA"/>
    <s v="Texas"/>
    <n v="1002"/>
    <s v="Lisa Johnson"/>
    <x v="1"/>
    <n v="12"/>
    <x v="5"/>
    <x v="36"/>
    <x v="6"/>
    <x v="1"/>
    <x v="1"/>
    <x v="0"/>
    <n v="3"/>
    <n v="1"/>
    <n v="0"/>
    <n v="1"/>
    <s v="Discharged Themselves"/>
    <n v="1500"/>
    <n v="1"/>
    <n v="2"/>
    <x v="1"/>
    <x v="1"/>
  </r>
  <r>
    <x v="26"/>
    <x v="43"/>
    <s v="Blue Sky Hospital"/>
    <s v="USA"/>
    <s v="Florida"/>
    <n v="1003"/>
    <s v="Michael Williams"/>
    <x v="0"/>
    <n v="67"/>
    <x v="2"/>
    <x v="38"/>
    <x v="2"/>
    <x v="0"/>
    <x v="0"/>
    <x v="2"/>
    <n v="5"/>
    <n v="5"/>
    <n v="1"/>
    <n v="3"/>
    <s v="Clinical Advice"/>
    <n v="5000"/>
    <n v="3"/>
    <n v="9"/>
    <x v="1"/>
    <x v="2"/>
  </r>
  <r>
    <x v="27"/>
    <x v="44"/>
    <s v="Mountain View Hospital"/>
    <s v="USA"/>
    <s v="Colorado"/>
    <n v="1004"/>
    <s v="Sarah Davis"/>
    <x v="1"/>
    <n v="28"/>
    <x v="3"/>
    <x v="6"/>
    <x v="0"/>
    <x v="1"/>
    <x v="5"/>
    <x v="5"/>
    <n v="4"/>
    <n v="2"/>
    <n v="0"/>
    <n v="0"/>
    <s v="Discharged Themselves"/>
    <n v="2500"/>
    <n v="2"/>
    <n v="2"/>
    <x v="1"/>
    <x v="3"/>
  </r>
  <r>
    <x v="28"/>
    <x v="45"/>
    <s v="Riverbend Hospital"/>
    <s v="USA"/>
    <s v="New York"/>
    <n v="1005"/>
    <s v="David Taylor"/>
    <x v="0"/>
    <n v="45"/>
    <x v="0"/>
    <x v="23"/>
    <x v="1"/>
    <x v="0"/>
    <x v="1"/>
    <x v="8"/>
    <n v="3"/>
    <n v="3"/>
    <n v="0"/>
    <n v="6"/>
    <s v="Clinical Advice"/>
    <n v="3000"/>
    <n v="1"/>
    <n v="9"/>
    <x v="1"/>
    <x v="4"/>
  </r>
  <r>
    <x v="29"/>
    <x v="46"/>
    <s v="Oak Hill Hospital"/>
    <s v="USA"/>
    <s v="Ohio"/>
    <n v="1006"/>
    <s v="Emily Martinez"/>
    <x v="1"/>
    <n v="6"/>
    <x v="5"/>
    <x v="10"/>
    <x v="6"/>
    <x v="1"/>
    <x v="1"/>
    <x v="0"/>
    <n v="4"/>
    <n v="1"/>
    <n v="0"/>
    <n v="2"/>
    <s v="Discharged Themselves"/>
    <n v="1200"/>
    <n v="0"/>
    <n v="3"/>
    <x v="1"/>
    <x v="5"/>
  </r>
  <r>
    <x v="30"/>
    <x v="47"/>
    <s v="Clearview Hospital"/>
    <s v="USA"/>
    <s v="Washington"/>
    <n v="1007"/>
    <s v="Brian Wilson"/>
    <x v="0"/>
    <n v="55"/>
    <x v="1"/>
    <x v="12"/>
    <x v="2"/>
    <x v="0"/>
    <x v="0"/>
    <x v="2"/>
    <n v="2"/>
    <n v="5"/>
    <n v="1"/>
    <n v="3"/>
    <s v="Clinical Advice"/>
    <n v="4000"/>
    <n v="2"/>
    <n v="9"/>
    <x v="1"/>
    <x v="6"/>
  </r>
  <r>
    <x v="31"/>
    <x v="48"/>
    <s v="Silver Lake Hospital"/>
    <s v="USA"/>
    <s v="Nevada"/>
    <n v="1008"/>
    <s v="Megan White"/>
    <x v="1"/>
    <n v="19"/>
    <x v="4"/>
    <x v="24"/>
    <x v="5"/>
    <x v="1"/>
    <x v="5"/>
    <x v="5"/>
    <n v="4"/>
    <n v="1"/>
    <n v="0"/>
    <n v="5"/>
    <s v="Discharged Themselves"/>
    <n v="1600"/>
    <n v="1"/>
    <n v="6"/>
    <x v="1"/>
    <x v="7"/>
  </r>
  <r>
    <x v="32"/>
    <x v="49"/>
    <s v="Cedar Falls Hospital"/>
    <s v="USA"/>
    <s v="Iowa"/>
    <n v="1009"/>
    <s v="Jason Thompson"/>
    <x v="0"/>
    <n v="30"/>
    <x v="6"/>
    <x v="6"/>
    <x v="1"/>
    <x v="0"/>
    <x v="1"/>
    <x v="8"/>
    <n v="3"/>
    <n v="4"/>
    <n v="0"/>
    <n v="6"/>
    <s v="Clinical Advice"/>
    <n v="2800"/>
    <n v="1"/>
    <n v="10"/>
    <x v="1"/>
    <x v="8"/>
  </r>
  <r>
    <x v="33"/>
    <x v="50"/>
    <s v="Highland Hospital"/>
    <s v="USA"/>
    <s v="Illinois"/>
    <n v="1010"/>
    <s v="Karen Lewis"/>
    <x v="1"/>
    <n v="42"/>
    <x v="0"/>
    <x v="39"/>
    <x v="6"/>
    <x v="1"/>
    <x v="1"/>
    <x v="0"/>
    <n v="5"/>
    <n v="2"/>
    <n v="0"/>
    <n v="2"/>
    <s v="Discharged Themselves"/>
    <n v="1800"/>
    <n v="2"/>
    <n v="4"/>
    <x v="1"/>
    <x v="9"/>
  </r>
  <r>
    <x v="34"/>
    <x v="51"/>
    <s v="Pine Valley Hospital"/>
    <s v="USA"/>
    <s v="North Carolina"/>
    <n v="1011"/>
    <s v="Steven Robinson"/>
    <x v="0"/>
    <n v="72"/>
    <x v="2"/>
    <x v="13"/>
    <x v="2"/>
    <x v="0"/>
    <x v="0"/>
    <x v="5"/>
    <n v="4"/>
    <n v="5"/>
    <n v="0"/>
    <n v="3"/>
    <s v="Clinical Advice"/>
    <n v="6000"/>
    <n v="2"/>
    <n v="8"/>
    <x v="1"/>
    <x v="10"/>
  </r>
  <r>
    <x v="35"/>
    <x v="52"/>
    <s v="Maple Grove Hospital"/>
    <s v="USA"/>
    <s v="Michigan"/>
    <n v="1012"/>
    <s v="Lisa Davis"/>
    <x v="1"/>
    <n v="8"/>
    <x v="5"/>
    <x v="40"/>
    <x v="6"/>
    <x v="1"/>
    <x v="1"/>
    <x v="2"/>
    <n v="5"/>
    <n v="1"/>
    <n v="0"/>
    <n v="3"/>
    <s v="Discharged Themselves"/>
    <n v="1400"/>
    <n v="1"/>
    <n v="4"/>
    <x v="1"/>
    <x v="11"/>
  </r>
  <r>
    <x v="36"/>
    <x v="53"/>
    <s v="Lakeview Hospital"/>
    <s v="USA"/>
    <s v="New Jersey"/>
    <n v="1013"/>
    <s v="Matthew Jackson"/>
    <x v="0"/>
    <n v="48"/>
    <x v="1"/>
    <x v="20"/>
    <x v="0"/>
    <x v="0"/>
    <x v="1"/>
    <x v="8"/>
    <n v="3"/>
    <n v="3"/>
    <n v="0"/>
    <n v="4"/>
    <s v="Clinical Advice"/>
    <n v="3500"/>
    <n v="1"/>
    <n v="7"/>
    <x v="0"/>
    <x v="0"/>
  </r>
  <r>
    <x v="37"/>
    <x v="54"/>
    <s v="Valley View Hospital"/>
    <s v="USA"/>
    <s v="Idaho"/>
    <n v="1014"/>
    <s v="Jennifer Wilson"/>
    <x v="1"/>
    <n v="14"/>
    <x v="5"/>
    <x v="10"/>
    <x v="6"/>
    <x v="1"/>
    <x v="1"/>
    <x v="0"/>
    <n v="4"/>
    <n v="1"/>
    <n v="0"/>
    <n v="4"/>
    <s v="Discharged Themselves"/>
    <n v="1600"/>
    <n v="1"/>
    <n v="5"/>
    <x v="0"/>
    <x v="1"/>
  </r>
  <r>
    <x v="38"/>
    <x v="55"/>
    <s v="Crestfield Hospital"/>
    <s v="USA"/>
    <s v="New Mexico"/>
    <n v="1015"/>
    <s v="Robert Harris"/>
    <x v="0"/>
    <n v="65"/>
    <x v="2"/>
    <x v="11"/>
    <x v="2"/>
    <x v="0"/>
    <x v="0"/>
    <x v="2"/>
    <n v="3"/>
    <n v="4"/>
    <n v="0"/>
    <n v="1"/>
    <s v="Clinical Advice"/>
    <n v="4800"/>
    <n v="2"/>
    <n v="5"/>
    <x v="0"/>
    <x v="2"/>
  </r>
  <r>
    <x v="39"/>
    <x v="56"/>
    <s v="Silver Springs Hospital"/>
    <s v="USA"/>
    <s v="Wyoming"/>
    <n v="1016"/>
    <s v="Patricia Green"/>
    <x v="1"/>
    <n v="22"/>
    <x v="3"/>
    <x v="31"/>
    <x v="5"/>
    <x v="1"/>
    <x v="5"/>
    <x v="5"/>
    <n v="5"/>
    <n v="1"/>
    <n v="0"/>
    <n v="5"/>
    <s v="Discharged Themselves"/>
    <n v="2100"/>
    <n v="1"/>
    <n v="6"/>
    <x v="0"/>
    <x v="3"/>
  </r>
  <r>
    <x v="40"/>
    <x v="57"/>
    <s v="Westfield Hospital"/>
    <s v="USA"/>
    <s v="West Virginia"/>
    <n v="1017"/>
    <s v="David Taylor"/>
    <x v="0"/>
    <n v="56"/>
    <x v="1"/>
    <x v="33"/>
    <x v="1"/>
    <x v="0"/>
    <x v="1"/>
    <x v="8"/>
    <n v="4"/>
    <n v="5"/>
    <n v="1"/>
    <n v="4"/>
    <s v="Clinical Advice"/>
    <n v="4500"/>
    <n v="2"/>
    <n v="10"/>
    <x v="0"/>
    <x v="4"/>
  </r>
  <r>
    <x v="41"/>
    <x v="58"/>
    <s v="Evergreen Hospital"/>
    <s v="USA"/>
    <s v="Virginia"/>
    <n v="1018"/>
    <s v="Laura Brown"/>
    <x v="1"/>
    <n v="36"/>
    <x v="0"/>
    <x v="41"/>
    <x v="6"/>
    <x v="1"/>
    <x v="1"/>
    <x v="0"/>
    <n v="2"/>
    <n v="2"/>
    <n v="0"/>
    <n v="5"/>
    <s v="Discharged Themselves"/>
    <n v="2600"/>
    <n v="1"/>
    <n v="7"/>
    <x v="0"/>
    <x v="5"/>
  </r>
  <r>
    <x v="42"/>
    <x v="59"/>
    <s v="Fox River Hospital"/>
    <s v="USA"/>
    <s v="Illinois"/>
    <n v="1019"/>
    <s v="Eric Wilson"/>
    <x v="0"/>
    <n v="46"/>
    <x v="1"/>
    <x v="31"/>
    <x v="2"/>
    <x v="0"/>
    <x v="0"/>
    <x v="5"/>
    <n v="3"/>
    <n v="4"/>
    <n v="0"/>
    <n v="1"/>
    <s v="Clinical Advice"/>
    <n v="3700"/>
    <n v="1"/>
    <n v="5"/>
    <x v="0"/>
    <x v="6"/>
  </r>
  <r>
    <x v="43"/>
    <x v="60"/>
    <s v="Woodland Hospital"/>
    <s v="USA"/>
    <s v="Pennsylvania"/>
    <n v="1020"/>
    <s v="Amy Johnson"/>
    <x v="1"/>
    <n v="27"/>
    <x v="6"/>
    <x v="41"/>
    <x v="0"/>
    <x v="1"/>
    <x v="1"/>
    <x v="8"/>
    <n v="4"/>
    <n v="1"/>
    <n v="0"/>
    <n v="6"/>
    <s v="Discharged Themselves"/>
    <n v="1800"/>
    <n v="1"/>
    <n v="7"/>
    <x v="0"/>
    <x v="7"/>
  </r>
  <r>
    <x v="44"/>
    <x v="61"/>
    <s v="Sunrise Hospital"/>
    <s v="USA"/>
    <s v="Ohio"/>
    <n v="1021"/>
    <s v="Jason Miller"/>
    <x v="0"/>
    <n v="60"/>
    <x v="2"/>
    <x v="42"/>
    <x v="1"/>
    <x v="0"/>
    <x v="0"/>
    <x v="2"/>
    <n v="5"/>
    <n v="5"/>
    <n v="1"/>
    <n v="5"/>
    <s v="Clinical Advice"/>
    <n v="6000"/>
    <n v="3"/>
    <n v="11"/>
    <x v="0"/>
    <x v="8"/>
  </r>
  <r>
    <x v="45"/>
    <x v="62"/>
    <s v="Harvest Hospital"/>
    <s v="USA"/>
    <s v="Nebraska"/>
    <n v="1022"/>
    <s v="Michelle Thomas"/>
    <x v="1"/>
    <n v="49"/>
    <x v="1"/>
    <x v="24"/>
    <x v="6"/>
    <x v="1"/>
    <x v="1"/>
    <x v="5"/>
    <n v="2"/>
    <n v="2"/>
    <n v="0"/>
    <n v="5"/>
    <s v="Discharged Themselves"/>
    <n v="2100"/>
    <n v="1"/>
    <n v="7"/>
    <x v="0"/>
    <x v="9"/>
  </r>
  <r>
    <x v="46"/>
    <x v="63"/>
    <s v="Willow Springs Hospital"/>
    <s v="USA"/>
    <s v="South Dakota"/>
    <n v="1023"/>
    <s v="Brian King"/>
    <x v="0"/>
    <n v="11"/>
    <x v="5"/>
    <x v="10"/>
    <x v="0"/>
    <x v="0"/>
    <x v="5"/>
    <x v="8"/>
    <n v="4"/>
    <n v="3"/>
    <n v="0"/>
    <n v="1"/>
    <s v="Clinical Advice"/>
    <n v="2800"/>
    <n v="1"/>
    <n v="4"/>
    <x v="0"/>
    <x v="10"/>
  </r>
  <r>
    <x v="47"/>
    <x v="64"/>
    <s v="Crystal Lake Hospital"/>
    <s v="USA"/>
    <s v="Oregon"/>
    <n v="1024"/>
    <s v="Laura Brown"/>
    <x v="0"/>
    <n v="24"/>
    <x v="3"/>
    <x v="43"/>
    <x v="2"/>
    <x v="1"/>
    <x v="0"/>
    <x v="0"/>
    <n v="3"/>
    <n v="2"/>
    <n v="0"/>
    <n v="2"/>
    <s v="Discharged Themselves"/>
    <n v="1900"/>
    <n v="1"/>
    <n v="4"/>
    <x v="0"/>
    <x v="11"/>
  </r>
  <r>
    <x v="24"/>
    <x v="41"/>
    <s v="Cedar Ridge Hospital"/>
    <s v="USA"/>
    <s v="Massachusetts"/>
    <n v="1025"/>
    <s v="Mark Johnson"/>
    <x v="0"/>
    <n v="29"/>
    <x v="6"/>
    <x v="33"/>
    <x v="5"/>
    <x v="0"/>
    <x v="1"/>
    <x v="2"/>
    <n v="5"/>
    <n v="5"/>
    <n v="1"/>
    <n v="3"/>
    <s v="Clinical Advice"/>
    <n v="4500"/>
    <n v="2"/>
    <n v="9"/>
    <x v="1"/>
    <x v="0"/>
  </r>
  <r>
    <x v="25"/>
    <x v="42"/>
    <s v="Pleasant View Hospital"/>
    <s v="USA"/>
    <s v="New Hampshire"/>
    <n v="1026"/>
    <s v="Sarah Davis"/>
    <x v="1"/>
    <n v="32"/>
    <x v="0"/>
    <x v="11"/>
    <x v="1"/>
    <x v="1"/>
    <x v="5"/>
    <x v="5"/>
    <n v="4"/>
    <n v="2"/>
    <n v="0"/>
    <n v="4"/>
    <s v="Discharged Themselves"/>
    <n v="2300"/>
    <n v="1"/>
    <n v="6"/>
    <x v="1"/>
    <x v="1"/>
  </r>
  <r>
    <x v="26"/>
    <x v="43"/>
    <s v="Valley Heights Hospital"/>
    <s v="USA"/>
    <s v="Minnesota"/>
    <n v="1027"/>
    <s v="Michelle Adams"/>
    <x v="1"/>
    <n v="45"/>
    <x v="0"/>
    <x v="27"/>
    <x v="2"/>
    <x v="0"/>
    <x v="0"/>
    <x v="8"/>
    <n v="3"/>
    <n v="3"/>
    <n v="0"/>
    <n v="1"/>
    <s v="Clinical Advice"/>
    <n v="3700"/>
    <n v="1"/>
    <n v="4"/>
    <x v="1"/>
    <x v="2"/>
  </r>
  <r>
    <x v="27"/>
    <x v="65"/>
    <s v="Maple Hill Hospital"/>
    <s v="USA"/>
    <s v="Hawaii"/>
    <n v="1028"/>
    <s v="Eric Taylor"/>
    <x v="0"/>
    <n v="38"/>
    <x v="0"/>
    <x v="44"/>
    <x v="0"/>
    <x v="1"/>
    <x v="1"/>
    <x v="0"/>
    <n v="4"/>
    <n v="1"/>
    <n v="0"/>
    <n v="5"/>
    <s v="Discharged Themselves"/>
    <n v="1700"/>
    <n v="1"/>
    <n v="6"/>
    <x v="1"/>
    <x v="3"/>
  </r>
  <r>
    <x v="28"/>
    <x v="66"/>
    <s v="Willow Creek Hospital"/>
    <s v="USA"/>
    <s v="Utah"/>
    <n v="1029"/>
    <s v="Laura Clark"/>
    <x v="0"/>
    <n v="51"/>
    <x v="1"/>
    <x v="24"/>
    <x v="6"/>
    <x v="0"/>
    <x v="5"/>
    <x v="2"/>
    <n v="5"/>
    <n v="5"/>
    <n v="1"/>
    <n v="3"/>
    <s v="Clinical Advice"/>
    <n v="5200"/>
    <n v="3"/>
    <n v="9"/>
    <x v="1"/>
    <x v="4"/>
  </r>
  <r>
    <x v="29"/>
    <x v="67"/>
    <s v="Birchwood Hospital"/>
    <s v="USA"/>
    <s v="Oregon"/>
    <n v="1030"/>
    <s v="Steven Wilson"/>
    <x v="0"/>
    <n v="22"/>
    <x v="3"/>
    <x v="45"/>
    <x v="5"/>
    <x v="1"/>
    <x v="0"/>
    <x v="5"/>
    <n v="4"/>
    <n v="1"/>
    <n v="0"/>
    <n v="6"/>
    <s v="Discharged Themselves"/>
    <n v="1300"/>
    <n v="1"/>
    <n v="7"/>
    <x v="1"/>
    <x v="5"/>
  </r>
  <r>
    <x v="30"/>
    <x v="68"/>
    <s v="Blue Ridge Hospital"/>
    <s v="USA"/>
    <s v="Idaho"/>
    <n v="1031"/>
    <s v="Karen Martinez"/>
    <x v="1"/>
    <n v="20"/>
    <x v="4"/>
    <x v="46"/>
    <x v="0"/>
    <x v="0"/>
    <x v="1"/>
    <x v="8"/>
    <n v="3"/>
    <n v="4"/>
    <n v="0"/>
    <n v="1"/>
    <s v="Clinical Advice"/>
    <n v="2800"/>
    <n v="1"/>
    <n v="5"/>
    <x v="1"/>
    <x v="6"/>
  </r>
  <r>
    <x v="25"/>
    <x v="69"/>
    <s v="Summit Hill Hospital"/>
    <s v="USA"/>
    <s v="Nevada"/>
    <n v="1032"/>
    <s v="Paul Johnson"/>
    <x v="0"/>
    <n v="53"/>
    <x v="1"/>
    <x v="47"/>
    <x v="1"/>
    <x v="1"/>
    <x v="1"/>
    <x v="2"/>
    <n v="2"/>
    <n v="2"/>
    <n v="0"/>
    <n v="2"/>
    <s v="Discharged Themselves"/>
    <n v="2100"/>
    <n v="1"/>
    <n v="4"/>
    <x v="1"/>
    <x v="1"/>
  </r>
  <r>
    <x v="26"/>
    <x v="70"/>
    <s v="Riverbend Hospital"/>
    <s v="USA"/>
    <s v="Colorado"/>
    <n v="1033"/>
    <s v="Jessica Davis"/>
    <x v="1"/>
    <n v="22"/>
    <x v="3"/>
    <x v="5"/>
    <x v="6"/>
    <x v="0"/>
    <x v="1"/>
    <x v="5"/>
    <n v="5"/>
    <n v="3"/>
    <n v="0"/>
    <n v="1"/>
    <s v="Clinical Advice"/>
    <n v="3300"/>
    <n v="2"/>
    <n v="4"/>
    <x v="1"/>
    <x v="2"/>
  </r>
  <r>
    <x v="27"/>
    <x v="71"/>
    <s v="Lakeside Hospital"/>
    <s v="USA"/>
    <s v="Wyoming"/>
    <n v="1034"/>
    <s v="Eric Brown"/>
    <x v="0"/>
    <n v="62"/>
    <x v="2"/>
    <x v="23"/>
    <x v="2"/>
    <x v="1"/>
    <x v="5"/>
    <x v="8"/>
    <n v="3"/>
    <n v="1"/>
    <n v="0"/>
    <n v="4"/>
    <s v="Discharged Themselves"/>
    <n v="1700"/>
    <n v="1"/>
    <n v="5"/>
    <x v="1"/>
    <x v="3"/>
  </r>
  <r>
    <x v="28"/>
    <x v="72"/>
    <s v="Green Valley Hospital"/>
    <s v="USA"/>
    <s v="California"/>
    <n v="1035"/>
    <s v="Laura Green"/>
    <x v="0"/>
    <n v="45"/>
    <x v="0"/>
    <x v="13"/>
    <x v="0"/>
    <x v="0"/>
    <x v="0"/>
    <x v="2"/>
    <n v="5"/>
    <n v="4"/>
    <n v="1"/>
    <n v="1"/>
    <s v="Clinical Advice"/>
    <n v="4200"/>
    <n v="2"/>
    <n v="6"/>
    <x v="1"/>
    <x v="4"/>
  </r>
  <r>
    <x v="29"/>
    <x v="73"/>
    <s v="Clearview Hospital"/>
    <s v="USA"/>
    <s v="Washington"/>
    <n v="1036"/>
    <s v="Brian Williams"/>
    <x v="0"/>
    <n v="49"/>
    <x v="1"/>
    <x v="33"/>
    <x v="1"/>
    <x v="1"/>
    <x v="1"/>
    <x v="5"/>
    <n v="4"/>
    <n v="2"/>
    <n v="0"/>
    <n v="2"/>
    <s v="Discharged Themselves"/>
    <n v="2100"/>
    <n v="1"/>
    <n v="4"/>
    <x v="1"/>
    <x v="5"/>
  </r>
  <r>
    <x v="30"/>
    <x v="74"/>
    <s v="Fox River Hospital"/>
    <s v="USA"/>
    <s v="Iowa"/>
    <n v="1037"/>
    <s v="Emily Lewis"/>
    <x v="1"/>
    <n v="30"/>
    <x v="6"/>
    <x v="13"/>
    <x v="6"/>
    <x v="0"/>
    <x v="1"/>
    <x v="8"/>
    <n v="2"/>
    <n v="3"/>
    <n v="0"/>
    <n v="2"/>
    <s v="Clinical Advice"/>
    <n v="2700"/>
    <n v="1"/>
    <n v="5"/>
    <x v="1"/>
    <x v="6"/>
  </r>
  <r>
    <x v="31"/>
    <x v="75"/>
    <s v="Crystal Lake Hospital"/>
    <s v="USA"/>
    <s v="Oregon"/>
    <n v="1038"/>
    <s v="Matthew Clark"/>
    <x v="0"/>
    <n v="31"/>
    <x v="0"/>
    <x v="44"/>
    <x v="5"/>
    <x v="1"/>
    <x v="5"/>
    <x v="0"/>
    <n v="4"/>
    <n v="1"/>
    <n v="0"/>
    <n v="3"/>
    <s v="Discharged Themselves"/>
    <n v="1500"/>
    <n v="1"/>
    <n v="4"/>
    <x v="1"/>
    <x v="7"/>
  </r>
  <r>
    <x v="32"/>
    <x v="76"/>
    <s v="Cedar Ridge Hospital"/>
    <s v="USA"/>
    <s v="Massachusetts"/>
    <n v="1039"/>
    <s v="Laura Brown"/>
    <x v="1"/>
    <n v="57"/>
    <x v="1"/>
    <x v="48"/>
    <x v="2"/>
    <x v="0"/>
    <x v="0"/>
    <x v="2"/>
    <n v="2"/>
    <n v="5"/>
    <n v="1"/>
    <n v="6"/>
    <s v="Clinical Advice"/>
    <n v="5500"/>
    <n v="3"/>
    <n v="12"/>
    <x v="1"/>
    <x v="8"/>
  </r>
  <r>
    <x v="27"/>
    <x v="77"/>
    <s v="Green Valley Hospital"/>
    <s v="USA"/>
    <s v="California"/>
    <n v="1040"/>
    <s v="Brian Wilson"/>
    <x v="0"/>
    <n v="23"/>
    <x v="3"/>
    <x v="37"/>
    <x v="0"/>
    <x v="1"/>
    <x v="1"/>
    <x v="8"/>
    <n v="3"/>
    <n v="4"/>
    <n v="0"/>
    <n v="5"/>
    <s v="Discharged Themselves"/>
    <n v="1900"/>
    <n v="1"/>
    <n v="9"/>
    <x v="1"/>
    <x v="3"/>
  </r>
  <r>
    <x v="12"/>
    <x v="78"/>
    <s v="City Hospital"/>
    <s v="USA"/>
    <s v="Pennsylvania"/>
    <n v="1001"/>
    <s v="John Doe"/>
    <x v="0"/>
    <n v="45"/>
    <x v="0"/>
    <x v="14"/>
    <x v="0"/>
    <x v="0"/>
    <x v="0"/>
    <x v="0"/>
    <s v="1 to 5"/>
    <n v="13"/>
    <n v="7"/>
    <n v="2"/>
    <s v="Clinical Advice"/>
    <n v="2.5"/>
    <n v="7"/>
    <n v="22"/>
    <x v="1"/>
    <x v="0"/>
  </r>
  <r>
    <x v="13"/>
    <x v="79"/>
    <s v="General Hospital"/>
    <s v="USA"/>
    <s v="Pennsylvania"/>
    <n v="1002"/>
    <s v="Jane Smith"/>
    <x v="0"/>
    <n v="32"/>
    <x v="0"/>
    <x v="45"/>
    <x v="1"/>
    <x v="1"/>
    <x v="1"/>
    <x v="1"/>
    <s v="6 to 10"/>
    <n v="17"/>
    <n v="12"/>
    <n v="0"/>
    <s v="Discharged Themselves"/>
    <n v="3"/>
    <n v="5"/>
    <n v="29"/>
    <x v="1"/>
    <x v="1"/>
  </r>
  <r>
    <x v="14"/>
    <x v="8"/>
    <s v="Metro Health"/>
    <s v="USA"/>
    <s v="New Jersey"/>
    <n v="1003"/>
    <s v="Alice Johnson"/>
    <x v="1"/>
    <n v="60"/>
    <x v="1"/>
    <x v="49"/>
    <x v="2"/>
    <x v="0"/>
    <x v="2"/>
    <x v="2"/>
    <s v="1 to 5"/>
    <n v="10"/>
    <n v="3"/>
    <n v="6"/>
    <s v="Clinical Advice"/>
    <n v="1.8"/>
    <n v="6"/>
    <n v="19"/>
    <x v="1"/>
    <x v="2"/>
  </r>
  <r>
    <x v="15"/>
    <x v="9"/>
    <s v="Suburban Clinic"/>
    <s v="USA"/>
    <s v="Delaware"/>
    <n v="1004"/>
    <s v="Michael Brown"/>
    <x v="0"/>
    <n v="70"/>
    <x v="2"/>
    <x v="11"/>
    <x v="3"/>
    <x v="0"/>
    <x v="3"/>
    <x v="3"/>
    <s v="6 to 10"/>
    <n v="8"/>
    <n v="2"/>
    <n v="0"/>
    <s v="Died"/>
    <n v="2.1"/>
    <n v="8"/>
    <n v="10"/>
    <x v="1"/>
    <x v="3"/>
  </r>
  <r>
    <x v="16"/>
    <x v="10"/>
    <s v="Urban Care"/>
    <s v="USA"/>
    <s v="Pennsylvania"/>
    <n v="1005"/>
    <s v="Emily Davis"/>
    <x v="0"/>
    <n v="38"/>
    <x v="0"/>
    <x v="22"/>
    <x v="4"/>
    <x v="1"/>
    <x v="4"/>
    <x v="4"/>
    <s v="1 to 5"/>
    <n v="9"/>
    <n v="1"/>
    <n v="2"/>
    <s v="Clinical Advice"/>
    <n v="2.9"/>
    <n v="4"/>
    <n v="12"/>
    <x v="1"/>
    <x v="4"/>
  </r>
  <r>
    <x v="17"/>
    <x v="11"/>
    <s v="Riverbend Hospital"/>
    <s v="USA"/>
    <s v="Texas"/>
    <n v="1006"/>
    <s v="David Miller"/>
    <x v="0"/>
    <n v="25"/>
    <x v="3"/>
    <x v="23"/>
    <x v="5"/>
    <x v="0"/>
    <x v="5"/>
    <x v="5"/>
    <s v="1 to 5"/>
    <n v="5"/>
    <n v="0"/>
    <n v="0"/>
    <s v="Clinical Advice"/>
    <n v="1.5"/>
    <n v="3"/>
    <n v="5"/>
    <x v="1"/>
    <x v="5"/>
  </r>
  <r>
    <x v="18"/>
    <x v="13"/>
    <s v="Northside Hospital"/>
    <s v="USA"/>
    <s v="Georgia"/>
    <n v="1007"/>
    <s v="Sarah Wilson"/>
    <x v="1"/>
    <n v="18"/>
    <x v="4"/>
    <x v="40"/>
    <x v="6"/>
    <x v="1"/>
    <x v="1"/>
    <x v="6"/>
    <s v="1 to 5"/>
    <n v="2"/>
    <n v="0"/>
    <n v="6"/>
    <s v="Discharged Themselves"/>
    <n v="1"/>
    <n v="1"/>
    <n v="8"/>
    <x v="1"/>
    <x v="6"/>
  </r>
  <r>
    <x v="19"/>
    <x v="80"/>
    <s v="Eastside Clinic"/>
    <s v="USA"/>
    <s v="Florida"/>
    <n v="1008"/>
    <s v="Thomas Brown"/>
    <x v="0"/>
    <n v="12"/>
    <x v="5"/>
    <x v="22"/>
    <x v="6"/>
    <x v="0"/>
    <x v="6"/>
    <x v="7"/>
    <s v="6 to 10"/>
    <n v="1"/>
    <n v="0"/>
    <n v="1"/>
    <s v="Clinical Advice"/>
    <n v="2.2000000000000002"/>
    <n v="2"/>
    <n v="2"/>
    <x v="1"/>
    <x v="7"/>
  </r>
  <r>
    <x v="20"/>
    <x v="2"/>
    <s v="Green Valley Hospital"/>
    <s v="USA"/>
    <s v="California"/>
    <n v="1009"/>
    <s v="Rachel Adams"/>
    <x v="1"/>
    <n v="29"/>
    <x v="6"/>
    <x v="50"/>
    <x v="0"/>
    <x v="1"/>
    <x v="0"/>
    <x v="8"/>
    <s v="1 to 5"/>
    <n v="4"/>
    <n v="0"/>
    <n v="1"/>
    <s v="Discharged Themselves"/>
    <n v="1.8"/>
    <n v="3"/>
    <n v="5"/>
    <x v="1"/>
    <x v="8"/>
  </r>
  <r>
    <x v="21"/>
    <x v="3"/>
    <s v="Lakeside Hospital"/>
    <s v="USA"/>
    <s v="Illinois"/>
    <n v="1010"/>
    <s v="Kevin Johnson"/>
    <x v="0"/>
    <n v="15"/>
    <x v="5"/>
    <x v="38"/>
    <x v="1"/>
    <x v="0"/>
    <x v="1"/>
    <x v="9"/>
    <s v="1 to 5"/>
    <n v="3"/>
    <n v="0"/>
    <n v="0"/>
    <s v="Clinical Advice"/>
    <n v="2.5"/>
    <n v="3"/>
    <n v="3"/>
    <x v="1"/>
    <x v="9"/>
  </r>
  <r>
    <x v="12"/>
    <x v="78"/>
    <s v="City Hospital"/>
    <s v="USA"/>
    <s v="Pennsylvania"/>
    <n v="1001"/>
    <s v="John Doe"/>
    <x v="0"/>
    <n v="45"/>
    <x v="0"/>
    <x v="51"/>
    <x v="0"/>
    <x v="0"/>
    <x v="0"/>
    <x v="0"/>
    <s v="1 to 5"/>
    <n v="13"/>
    <n v="7"/>
    <n v="6"/>
    <s v="Clinical Advice"/>
    <n v="2.5"/>
    <n v="7"/>
    <n v="26"/>
    <x v="1"/>
    <x v="0"/>
  </r>
  <r>
    <x v="13"/>
    <x v="79"/>
    <s v="General Hospital"/>
    <s v="USA"/>
    <s v="Pennsylvania"/>
    <n v="1002"/>
    <s v="Jane Smith"/>
    <x v="0"/>
    <n v="32"/>
    <x v="0"/>
    <x v="24"/>
    <x v="1"/>
    <x v="1"/>
    <x v="1"/>
    <x v="1"/>
    <s v="6 to 10"/>
    <n v="17"/>
    <n v="12"/>
    <n v="1"/>
    <s v="Discharged Themselves"/>
    <n v="3"/>
    <n v="5"/>
    <n v="30"/>
    <x v="1"/>
    <x v="1"/>
  </r>
  <r>
    <x v="14"/>
    <x v="8"/>
    <s v="Metro Health"/>
    <s v="USA"/>
    <s v="New Jersey"/>
    <n v="1003"/>
    <s v="Alice Johnson"/>
    <x v="1"/>
    <n v="60"/>
    <x v="1"/>
    <x v="52"/>
    <x v="2"/>
    <x v="0"/>
    <x v="2"/>
    <x v="2"/>
    <s v="1 to 5"/>
    <n v="10"/>
    <n v="3"/>
    <n v="1"/>
    <s v="Clinical Advice"/>
    <n v="1.8"/>
    <n v="6"/>
    <n v="14"/>
    <x v="1"/>
    <x v="2"/>
  </r>
  <r>
    <x v="15"/>
    <x v="9"/>
    <s v="Suburban Clinic"/>
    <s v="USA"/>
    <s v="Delaware"/>
    <n v="1004"/>
    <s v="Michael Brown"/>
    <x v="0"/>
    <n v="70"/>
    <x v="2"/>
    <x v="31"/>
    <x v="3"/>
    <x v="0"/>
    <x v="3"/>
    <x v="3"/>
    <s v="6 to 10"/>
    <n v="8"/>
    <n v="2"/>
    <n v="0"/>
    <s v="Died"/>
    <n v="2.1"/>
    <n v="8"/>
    <n v="10"/>
    <x v="1"/>
    <x v="3"/>
  </r>
  <r>
    <x v="16"/>
    <x v="10"/>
    <s v="Urban Care"/>
    <s v="USA"/>
    <s v="Pennsylvania"/>
    <n v="1005"/>
    <s v="Emily Davis"/>
    <x v="1"/>
    <n v="38"/>
    <x v="0"/>
    <x v="39"/>
    <x v="4"/>
    <x v="1"/>
    <x v="4"/>
    <x v="4"/>
    <s v="1 to 5"/>
    <n v="9"/>
    <n v="1"/>
    <n v="6"/>
    <s v="Clinical Advice"/>
    <n v="2.9"/>
    <n v="4"/>
    <n v="16"/>
    <x v="1"/>
    <x v="4"/>
  </r>
  <r>
    <x v="17"/>
    <x v="11"/>
    <s v="Riverbend Hospital"/>
    <s v="USA"/>
    <s v="Texas"/>
    <n v="1006"/>
    <s v="David Miller"/>
    <x v="0"/>
    <n v="25"/>
    <x v="3"/>
    <x v="40"/>
    <x v="5"/>
    <x v="0"/>
    <x v="5"/>
    <x v="5"/>
    <s v="1 to 5"/>
    <n v="5"/>
    <n v="0"/>
    <n v="1"/>
    <s v="Clinical Advice"/>
    <n v="1.5"/>
    <n v="3"/>
    <n v="6"/>
    <x v="1"/>
    <x v="5"/>
  </r>
  <r>
    <x v="18"/>
    <x v="13"/>
    <s v="Northside Hospital"/>
    <s v="USA"/>
    <s v="Georgia"/>
    <n v="1007"/>
    <s v="Sarah Wilson"/>
    <x v="1"/>
    <n v="18"/>
    <x v="4"/>
    <x v="23"/>
    <x v="6"/>
    <x v="1"/>
    <x v="1"/>
    <x v="6"/>
    <s v="1 to 5"/>
    <n v="2"/>
    <n v="0"/>
    <n v="2"/>
    <s v="Discharged Themselves"/>
    <n v="1"/>
    <n v="1"/>
    <n v="4"/>
    <x v="1"/>
    <x v="6"/>
  </r>
  <r>
    <x v="18"/>
    <x v="21"/>
    <s v="Blue Valley Hospital"/>
    <s v="USA"/>
    <s v="New Jersey"/>
    <n v="1037"/>
    <s v="Lauren Taylor"/>
    <x v="0"/>
    <n v="39"/>
    <x v="0"/>
    <x v="40"/>
    <x v="1"/>
    <x v="0"/>
    <x v="1"/>
    <x v="1"/>
    <s v="1 to 5"/>
    <n v="3"/>
    <n v="0"/>
    <n v="6"/>
    <s v="Clinical Advice"/>
    <n v="1.3"/>
    <n v="1"/>
    <n v="9"/>
    <x v="1"/>
    <x v="6"/>
  </r>
  <r>
    <x v="19"/>
    <x v="22"/>
    <s v="Green Hills Hospital"/>
    <s v="USA"/>
    <s v="Arizona"/>
    <n v="1038"/>
    <s v="Eric Wilson"/>
    <x v="0"/>
    <n v="45"/>
    <x v="1"/>
    <x v="42"/>
    <x v="3"/>
    <x v="1"/>
    <x v="3"/>
    <x v="8"/>
    <s v="1 to 5"/>
    <n v="2"/>
    <n v="0"/>
    <n v="6"/>
    <s v="Discharged Themselves"/>
    <n v="1.8"/>
    <n v="3"/>
    <n v="8"/>
    <x v="1"/>
    <x v="7"/>
  </r>
  <r>
    <x v="20"/>
    <x v="23"/>
    <s v="Crystal Lake Hospital"/>
    <s v="USA"/>
    <s v="Oregon"/>
    <n v="1039"/>
    <s v="Laura Brown"/>
    <x v="1"/>
    <n v="55"/>
    <x v="1"/>
    <x v="40"/>
    <x v="6"/>
    <x v="0"/>
    <x v="6"/>
    <x v="6"/>
    <s v="1 to 5"/>
    <n v="1"/>
    <n v="0"/>
    <n v="1"/>
    <s v="Clinical Advice"/>
    <n v="2"/>
    <n v="2"/>
    <n v="2"/>
    <x v="1"/>
    <x v="8"/>
  </r>
  <r>
    <x v="13"/>
    <x v="24"/>
    <s v="Forest Park Hospital"/>
    <s v="USA"/>
    <s v="Massachusetts"/>
    <n v="1040"/>
    <s v="Mark Johnson"/>
    <x v="0"/>
    <n v="42"/>
    <x v="0"/>
    <x v="20"/>
    <x v="2"/>
    <x v="1"/>
    <x v="0"/>
    <x v="0"/>
    <s v="1 to 5"/>
    <n v="3"/>
    <n v="0"/>
    <n v="1"/>
    <s v="Discharged Themselves"/>
    <n v="2.1"/>
    <n v="2"/>
    <n v="4"/>
    <x v="1"/>
    <x v="1"/>
  </r>
  <r>
    <x v="12"/>
    <x v="25"/>
    <s v="Pleasant View Hospital"/>
    <s v="USA"/>
    <s v="South Dakota"/>
    <n v="1041"/>
    <s v="Sarah Davis"/>
    <x v="1"/>
    <n v="29"/>
    <x v="6"/>
    <x v="53"/>
    <x v="0"/>
    <x v="0"/>
    <x v="1"/>
    <x v="2"/>
    <s v="1 to 5"/>
    <n v="4"/>
    <n v="1"/>
    <n v="1"/>
    <s v="Clinical Advice"/>
    <n v="2.2999999999999998"/>
    <n v="2"/>
    <n v="6"/>
    <x v="1"/>
    <x v="0"/>
  </r>
  <r>
    <x v="13"/>
    <x v="26"/>
    <s v="Cedar Ridge Hospital"/>
    <s v="USA"/>
    <s v="Nebraska"/>
    <n v="1042"/>
    <s v="Brian Miller"/>
    <x v="0"/>
    <n v="36"/>
    <x v="0"/>
    <x v="35"/>
    <x v="5"/>
    <x v="1"/>
    <x v="5"/>
    <x v="8"/>
    <s v="1 to 5"/>
    <n v="2"/>
    <n v="0"/>
    <n v="4"/>
    <s v="Clinical Advice"/>
    <n v="1.6"/>
    <n v="2"/>
    <n v="6"/>
    <x v="1"/>
    <x v="1"/>
  </r>
  <r>
    <x v="14"/>
    <x v="27"/>
    <s v="Valley Heights Hospital"/>
    <s v="USA"/>
    <s v="Washington"/>
    <n v="1043"/>
    <s v="Michelle Adams"/>
    <x v="0"/>
    <n v="48"/>
    <x v="1"/>
    <x v="44"/>
    <x v="1"/>
    <x v="0"/>
    <x v="4"/>
    <x v="5"/>
    <s v="1 to 5"/>
    <n v="3"/>
    <n v="0"/>
    <n v="1"/>
    <s v="Clinical Advice"/>
    <n v="1.8"/>
    <n v="2"/>
    <n v="4"/>
    <x v="1"/>
    <x v="2"/>
  </r>
  <r>
    <x v="15"/>
    <x v="28"/>
    <s v="Maple Hill Hospital"/>
    <s v="USA"/>
    <s v="Hawaii"/>
    <n v="1044"/>
    <s v="Eric Taylor"/>
    <x v="0"/>
    <n v="34"/>
    <x v="0"/>
    <x v="53"/>
    <x v="2"/>
    <x v="1"/>
    <x v="2"/>
    <x v="0"/>
    <s v="1 to 5"/>
    <n v="4"/>
    <n v="0"/>
    <n v="0"/>
    <s v="Discharged Themselves"/>
    <n v="1.4"/>
    <n v="2"/>
    <n v="4"/>
    <x v="1"/>
    <x v="3"/>
  </r>
  <r>
    <x v="16"/>
    <x v="29"/>
    <s v="Willow Creek Hospital"/>
    <s v="USA"/>
    <s v="Utah"/>
    <n v="1045"/>
    <s v="Laura Clark"/>
    <x v="1"/>
    <n v="57"/>
    <x v="1"/>
    <x v="34"/>
    <x v="5"/>
    <x v="0"/>
    <x v="5"/>
    <x v="2"/>
    <s v="1 to 5"/>
    <n v="3"/>
    <n v="1"/>
    <n v="2"/>
    <s v="Clinical Advice"/>
    <n v="2.7"/>
    <n v="3"/>
    <n v="6"/>
    <x v="1"/>
    <x v="4"/>
  </r>
  <r>
    <x v="17"/>
    <x v="30"/>
    <s v="Birchwood Hospital"/>
    <s v="USA"/>
    <s v="Oregon"/>
    <n v="1046"/>
    <s v="Steven Wilson"/>
    <x v="0"/>
    <n v="39"/>
    <x v="0"/>
    <x v="34"/>
    <x v="6"/>
    <x v="1"/>
    <x v="1"/>
    <x v="1"/>
    <s v="1 to 5"/>
    <n v="2"/>
    <n v="0"/>
    <n v="2"/>
    <s v="Clinical Advice"/>
    <n v="1.5"/>
    <n v="2"/>
    <n v="4"/>
    <x v="1"/>
    <x v="5"/>
  </r>
  <r>
    <x v="18"/>
    <x v="31"/>
    <s v="Blue Ridge Hospital"/>
    <s v="USA"/>
    <s v="Idaho"/>
    <n v="1047"/>
    <s v="Karen Martinez"/>
    <x v="1"/>
    <n v="31"/>
    <x v="6"/>
    <x v="21"/>
    <x v="0"/>
    <x v="0"/>
    <x v="0"/>
    <x v="8"/>
    <s v="1 to 5"/>
    <n v="4"/>
    <n v="0"/>
    <n v="1"/>
    <s v="Clinical Advice"/>
    <n v="2.1"/>
    <n v="2"/>
    <n v="5"/>
    <x v="1"/>
    <x v="6"/>
  </r>
  <r>
    <x v="19"/>
    <x v="32"/>
    <s v="Summit Hill Hospital"/>
    <s v="USA"/>
    <s v="Nevada"/>
    <n v="1048"/>
    <s v="Paul Johnson"/>
    <x v="0"/>
    <n v="53"/>
    <x v="1"/>
    <x v="9"/>
    <x v="1"/>
    <x v="1"/>
    <x v="4"/>
    <x v="5"/>
    <s v="1 to 5"/>
    <n v="3"/>
    <n v="0"/>
    <n v="0"/>
    <s v="Discharged Themselves"/>
    <n v="1.9"/>
    <n v="2"/>
    <n v="3"/>
    <x v="1"/>
    <x v="7"/>
  </r>
  <r>
    <x v="20"/>
    <x v="81"/>
    <s v="Riverbend Hospital"/>
    <s v="USA"/>
    <s v="Colorado"/>
    <n v="1049"/>
    <s v="Jessica Davis"/>
    <x v="1"/>
    <n v="45"/>
    <x v="1"/>
    <x v="39"/>
    <x v="2"/>
    <x v="0"/>
    <x v="2"/>
    <x v="6"/>
    <s v="1 to 5"/>
    <n v="4"/>
    <n v="1"/>
    <n v="2"/>
    <s v="Clinical Advice"/>
    <n v="2.6"/>
    <n v="3"/>
    <n v="7"/>
    <x v="1"/>
    <x v="8"/>
  </r>
  <r>
    <x v="16"/>
    <x v="82"/>
    <s v="Lakeside Hospital"/>
    <s v="USA"/>
    <s v="Wyoming"/>
    <n v="1050"/>
    <s v="Eric Brown"/>
    <x v="0"/>
    <n v="60"/>
    <x v="2"/>
    <x v="21"/>
    <x v="5"/>
    <x v="1"/>
    <x v="5"/>
    <x v="2"/>
    <s v="1 to 5"/>
    <n v="2"/>
    <n v="0"/>
    <n v="2"/>
    <s v="Discharged Themselves"/>
    <n v="2.4"/>
    <n v="2"/>
    <n v="4"/>
    <x v="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7DBC4A-7C2C-4B29-9886-15C6617F14B1}" name="PivotTable11"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ow Labels">
  <location ref="T3:U11" firstHeaderRow="1" firstDataRow="1" firstDataCol="1"/>
  <pivotFields count="31">
    <pivotField numFmtId="15" showAll="0">
      <items count="49">
        <item x="36"/>
        <item x="0"/>
        <item x="37"/>
        <item x="1"/>
        <item x="38"/>
        <item x="2"/>
        <item x="39"/>
        <item x="3"/>
        <item x="40"/>
        <item x="4"/>
        <item x="41"/>
        <item x="5"/>
        <item x="42"/>
        <item x="6"/>
        <item x="43"/>
        <item x="7"/>
        <item x="44"/>
        <item x="8"/>
        <item x="45"/>
        <item x="9"/>
        <item x="46"/>
        <item x="10"/>
        <item x="47"/>
        <item x="11"/>
        <item x="24"/>
        <item x="12"/>
        <item x="25"/>
        <item x="13"/>
        <item x="26"/>
        <item x="14"/>
        <item x="27"/>
        <item x="15"/>
        <item x="28"/>
        <item x="16"/>
        <item x="29"/>
        <item x="17"/>
        <item x="30"/>
        <item x="18"/>
        <item x="31"/>
        <item x="19"/>
        <item x="32"/>
        <item x="20"/>
        <item x="33"/>
        <item x="21"/>
        <item x="34"/>
        <item x="22"/>
        <item x="35"/>
        <item x="23"/>
        <item t="default"/>
      </items>
    </pivotField>
    <pivotField numFmtId="15" showAll="0">
      <items count="84">
        <item x="49"/>
        <item x="77"/>
        <item x="12"/>
        <item x="15"/>
        <item x="39"/>
        <item x="50"/>
        <item x="16"/>
        <item x="40"/>
        <item x="51"/>
        <item x="13"/>
        <item x="17"/>
        <item x="52"/>
        <item x="14"/>
        <item x="18"/>
        <item x="53"/>
        <item x="0"/>
        <item x="19"/>
        <item x="54"/>
        <item x="2"/>
        <item x="20"/>
        <item x="55"/>
        <item x="1"/>
        <item x="21"/>
        <item x="56"/>
        <item x="80"/>
        <item x="22"/>
        <item x="57"/>
        <item x="23"/>
        <item x="58"/>
        <item x="3"/>
        <item x="24"/>
        <item x="59"/>
        <item x="4"/>
        <item x="25"/>
        <item x="60"/>
        <item x="5"/>
        <item x="26"/>
        <item x="61"/>
        <item x="65"/>
        <item x="27"/>
        <item x="81"/>
        <item x="62"/>
        <item x="66"/>
        <item x="28"/>
        <item x="82"/>
        <item x="63"/>
        <item x="67"/>
        <item x="6"/>
        <item x="29"/>
        <item x="64"/>
        <item x="68"/>
        <item x="30"/>
        <item x="41"/>
        <item x="69"/>
        <item x="78"/>
        <item x="31"/>
        <item x="42"/>
        <item x="70"/>
        <item x="8"/>
        <item x="32"/>
        <item x="43"/>
        <item x="71"/>
        <item x="79"/>
        <item x="33"/>
        <item x="44"/>
        <item x="72"/>
        <item x="7"/>
        <item x="34"/>
        <item x="45"/>
        <item x="73"/>
        <item x="35"/>
        <item x="46"/>
        <item x="74"/>
        <item x="9"/>
        <item x="36"/>
        <item x="47"/>
        <item x="75"/>
        <item x="10"/>
        <item x="37"/>
        <item x="48"/>
        <item x="76"/>
        <item x="11"/>
        <item x="38"/>
        <item t="default"/>
      </items>
    </pivotField>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showAll="0" sortType="descending">
      <items count="8">
        <item x="0"/>
        <item x="6"/>
        <item x="1"/>
        <item x="4"/>
        <item x="3"/>
        <item x="5"/>
        <item x="2"/>
        <item t="default"/>
      </items>
      <autoSortScope>
        <pivotArea dataOnly="0" outline="0" fieldPosition="0">
          <references count="1">
            <reference field="4294967294" count="1" selected="0">
              <x v="0"/>
            </reference>
          </references>
        </pivotArea>
      </autoSortScope>
    </pivotField>
    <pivotField showAll="0">
      <items count="13">
        <item x="7"/>
        <item x="8"/>
        <item x="5"/>
        <item x="1"/>
        <item x="10"/>
        <item x="2"/>
        <item x="3"/>
        <item x="0"/>
        <item x="9"/>
        <item x="4"/>
        <item x="6"/>
        <item x="11"/>
        <item t="default"/>
      </items>
    </pivotField>
    <pivotField showAll="0"/>
    <pivotField showAll="0"/>
    <pivotField showAll="0"/>
    <pivotField dataField="1" showAll="0"/>
    <pivotField showAll="0"/>
    <pivotField showAll="0"/>
    <pivotField showAll="0"/>
    <pivotField showAll="0"/>
    <pivotField showAll="0">
      <items count="3">
        <item x="0"/>
        <item x="1"/>
        <item t="default"/>
      </items>
    </pivotField>
    <pivotField showAll="0">
      <items count="13">
        <item x="0"/>
        <item x="1"/>
        <item x="2"/>
        <item x="3"/>
        <item x="4"/>
        <item x="5"/>
        <item x="6"/>
        <item x="7"/>
        <item x="8"/>
        <item x="9"/>
        <item x="10"/>
        <item x="1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3"/>
  </rowFields>
  <rowItems count="8">
    <i>
      <x v="2"/>
    </i>
    <i>
      <x/>
    </i>
    <i>
      <x v="5"/>
    </i>
    <i>
      <x v="4"/>
    </i>
    <i>
      <x v="1"/>
    </i>
    <i>
      <x v="3"/>
    </i>
    <i>
      <x v="6"/>
    </i>
    <i t="grand">
      <x/>
    </i>
  </rowItems>
  <colItems count="1">
    <i/>
  </colItems>
  <dataFields count="1">
    <dataField name="Sum of Re-admit Patients" fld="18" baseField="0" baseItem="0"/>
  </dataField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26774A-688B-4E4B-8F47-21D44B275CAE}" name="PivotTable3"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ow Labels">
  <location ref="K3:L11" firstHeaderRow="1" firstDataRow="1" firstDataCol="1"/>
  <pivotFields count="31">
    <pivotField numFmtId="15" showAll="0">
      <items count="49">
        <item x="36"/>
        <item x="0"/>
        <item x="37"/>
        <item x="1"/>
        <item x="38"/>
        <item x="2"/>
        <item x="39"/>
        <item x="3"/>
        <item x="40"/>
        <item x="4"/>
        <item x="41"/>
        <item x="5"/>
        <item x="42"/>
        <item x="6"/>
        <item x="43"/>
        <item x="7"/>
        <item x="44"/>
        <item x="8"/>
        <item x="45"/>
        <item x="9"/>
        <item x="46"/>
        <item x="10"/>
        <item x="47"/>
        <item x="11"/>
        <item x="24"/>
        <item x="12"/>
        <item x="25"/>
        <item x="13"/>
        <item x="26"/>
        <item x="14"/>
        <item x="27"/>
        <item x="15"/>
        <item x="28"/>
        <item x="16"/>
        <item x="29"/>
        <item x="17"/>
        <item x="30"/>
        <item x="18"/>
        <item x="31"/>
        <item x="19"/>
        <item x="32"/>
        <item x="20"/>
        <item x="33"/>
        <item x="21"/>
        <item x="34"/>
        <item x="22"/>
        <item x="35"/>
        <item x="23"/>
        <item t="default"/>
      </items>
    </pivotField>
    <pivotField numFmtId="15" showAll="0">
      <items count="84">
        <item x="49"/>
        <item x="77"/>
        <item x="12"/>
        <item x="15"/>
        <item x="39"/>
        <item x="50"/>
        <item x="16"/>
        <item x="40"/>
        <item x="51"/>
        <item x="13"/>
        <item x="17"/>
        <item x="52"/>
        <item x="14"/>
        <item x="18"/>
        <item x="53"/>
        <item x="0"/>
        <item x="19"/>
        <item x="54"/>
        <item x="2"/>
        <item x="20"/>
        <item x="55"/>
        <item x="1"/>
        <item x="21"/>
        <item x="56"/>
        <item x="80"/>
        <item x="22"/>
        <item x="57"/>
        <item x="23"/>
        <item x="58"/>
        <item x="3"/>
        <item x="24"/>
        <item x="59"/>
        <item x="4"/>
        <item x="25"/>
        <item x="60"/>
        <item x="5"/>
        <item x="26"/>
        <item x="61"/>
        <item x="65"/>
        <item x="27"/>
        <item x="81"/>
        <item x="62"/>
        <item x="66"/>
        <item x="28"/>
        <item x="82"/>
        <item x="63"/>
        <item x="67"/>
        <item x="6"/>
        <item x="29"/>
        <item x="64"/>
        <item x="68"/>
        <item x="30"/>
        <item x="41"/>
        <item x="69"/>
        <item x="78"/>
        <item x="31"/>
        <item x="42"/>
        <item x="70"/>
        <item x="8"/>
        <item x="32"/>
        <item x="43"/>
        <item x="71"/>
        <item x="79"/>
        <item x="33"/>
        <item x="44"/>
        <item x="72"/>
        <item x="7"/>
        <item x="34"/>
        <item x="45"/>
        <item x="73"/>
        <item x="35"/>
        <item x="46"/>
        <item x="74"/>
        <item x="9"/>
        <item x="36"/>
        <item x="47"/>
        <item x="75"/>
        <item x="10"/>
        <item x="37"/>
        <item x="48"/>
        <item x="76"/>
        <item x="11"/>
        <item x="38"/>
        <item t="default"/>
      </items>
    </pivotField>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showAll="0" sortType="descending">
      <items count="8">
        <item x="0"/>
        <item x="6"/>
        <item x="1"/>
        <item x="4"/>
        <item x="3"/>
        <item x="5"/>
        <item x="2"/>
        <item t="default"/>
      </items>
      <autoSortScope>
        <pivotArea dataOnly="0" outline="0" fieldPosition="0">
          <references count="1">
            <reference field="4294967294" count="1" selected="0">
              <x v="0"/>
            </reference>
          </references>
        </pivotArea>
      </autoSortScope>
    </pivotField>
    <pivotField showAll="0">
      <items count="13">
        <item x="7"/>
        <item x="8"/>
        <item x="5"/>
        <item x="1"/>
        <item x="10"/>
        <item x="2"/>
        <item x="3"/>
        <item x="0"/>
        <item x="9"/>
        <item x="4"/>
        <item x="6"/>
        <item x="11"/>
        <item t="default"/>
      </items>
    </pivotField>
    <pivotField showAll="0"/>
    <pivotField showAll="0"/>
    <pivotField showAll="0"/>
    <pivotField showAll="0"/>
    <pivotField showAll="0"/>
    <pivotField showAll="0"/>
    <pivotField showAll="0"/>
    <pivotField dataField="1" showAll="0"/>
    <pivotField showAll="0">
      <items count="3">
        <item x="0"/>
        <item x="1"/>
        <item t="default"/>
      </items>
    </pivotField>
    <pivotField showAll="0">
      <items count="13">
        <item x="0"/>
        <item x="1"/>
        <item x="2"/>
        <item x="3"/>
        <item x="4"/>
        <item x="5"/>
        <item x="6"/>
        <item x="7"/>
        <item x="8"/>
        <item x="9"/>
        <item x="10"/>
        <item x="1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3"/>
  </rowFields>
  <rowItems count="8">
    <i>
      <x v="2"/>
    </i>
    <i>
      <x/>
    </i>
    <i>
      <x v="5"/>
    </i>
    <i>
      <x v="6"/>
    </i>
    <i>
      <x v="4"/>
    </i>
    <i>
      <x v="3"/>
    </i>
    <i>
      <x v="1"/>
    </i>
    <i t="grand">
      <x/>
    </i>
  </rowItems>
  <colItems count="1">
    <i/>
  </colItems>
  <dataFields count="1">
    <dataField name="Sum of Total Patients" fld="22" baseField="0" baseItem="0"/>
  </dataField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799843-5888-4522-B17F-D7C0A6E74810}" name="PivotTable5" cacheId="4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31">
    <pivotField numFmtId="15" showAll="0">
      <items count="49">
        <item x="36"/>
        <item x="0"/>
        <item x="37"/>
        <item x="1"/>
        <item x="38"/>
        <item x="2"/>
        <item x="39"/>
        <item x="3"/>
        <item x="40"/>
        <item x="4"/>
        <item x="41"/>
        <item x="5"/>
        <item x="42"/>
        <item x="6"/>
        <item x="43"/>
        <item x="7"/>
        <item x="44"/>
        <item x="8"/>
        <item x="45"/>
        <item x="9"/>
        <item x="46"/>
        <item x="10"/>
        <item x="47"/>
        <item x="11"/>
        <item x="24"/>
        <item x="12"/>
        <item x="25"/>
        <item x="13"/>
        <item x="26"/>
        <item x="14"/>
        <item x="27"/>
        <item x="15"/>
        <item x="28"/>
        <item x="16"/>
        <item x="29"/>
        <item x="17"/>
        <item x="30"/>
        <item x="18"/>
        <item x="31"/>
        <item x="19"/>
        <item x="32"/>
        <item x="20"/>
        <item x="33"/>
        <item x="21"/>
        <item x="34"/>
        <item x="22"/>
        <item x="35"/>
        <item x="23"/>
        <item t="default"/>
      </items>
    </pivotField>
    <pivotField numFmtId="15" showAll="0">
      <items count="84">
        <item x="49"/>
        <item x="77"/>
        <item x="12"/>
        <item x="15"/>
        <item x="39"/>
        <item x="50"/>
        <item x="16"/>
        <item x="40"/>
        <item x="51"/>
        <item x="13"/>
        <item x="17"/>
        <item x="52"/>
        <item x="14"/>
        <item x="18"/>
        <item x="53"/>
        <item x="0"/>
        <item x="19"/>
        <item x="54"/>
        <item x="2"/>
        <item x="20"/>
        <item x="55"/>
        <item x="1"/>
        <item x="21"/>
        <item x="56"/>
        <item x="80"/>
        <item x="22"/>
        <item x="57"/>
        <item x="23"/>
        <item x="58"/>
        <item x="3"/>
        <item x="24"/>
        <item x="59"/>
        <item x="4"/>
        <item x="25"/>
        <item x="60"/>
        <item x="5"/>
        <item x="26"/>
        <item x="61"/>
        <item x="65"/>
        <item x="27"/>
        <item x="81"/>
        <item x="62"/>
        <item x="66"/>
        <item x="28"/>
        <item x="82"/>
        <item x="63"/>
        <item x="67"/>
        <item x="6"/>
        <item x="29"/>
        <item x="64"/>
        <item x="68"/>
        <item x="30"/>
        <item x="41"/>
        <item x="69"/>
        <item x="78"/>
        <item x="31"/>
        <item x="42"/>
        <item x="70"/>
        <item x="8"/>
        <item x="32"/>
        <item x="43"/>
        <item x="71"/>
        <item x="79"/>
        <item x="33"/>
        <item x="44"/>
        <item x="72"/>
        <item x="7"/>
        <item x="34"/>
        <item x="45"/>
        <item x="73"/>
        <item x="35"/>
        <item x="46"/>
        <item x="74"/>
        <item x="9"/>
        <item x="36"/>
        <item x="47"/>
        <item x="75"/>
        <item x="10"/>
        <item x="37"/>
        <item x="48"/>
        <item x="76"/>
        <item x="11"/>
        <item x="38"/>
        <item t="default"/>
      </items>
    </pivotField>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items count="13">
        <item x="7"/>
        <item x="8"/>
        <item x="5"/>
        <item x="1"/>
        <item x="10"/>
        <item x="2"/>
        <item x="3"/>
        <item x="0"/>
        <item x="9"/>
        <item x="4"/>
        <item x="6"/>
        <item x="11"/>
        <item t="default"/>
      </items>
    </pivotField>
    <pivotField showAll="0"/>
    <pivotField dataField="1" showAll="0"/>
    <pivotField dataField="1" showAll="0"/>
    <pivotField dataField="1" showAll="0"/>
    <pivotField showAll="0"/>
    <pivotField showAll="0"/>
    <pivotField dataField="1" showAll="0"/>
    <pivotField dataField="1" showAll="0"/>
    <pivotField showAll="0">
      <items count="3">
        <item x="0"/>
        <item x="1"/>
        <item t="default"/>
      </items>
    </pivotField>
    <pivotField showAll="0">
      <items count="13">
        <item x="0"/>
        <item x="1"/>
        <item x="2"/>
        <item x="3"/>
        <item x="4"/>
        <item x="5"/>
        <item x="6"/>
        <item x="7"/>
        <item x="8"/>
        <item x="9"/>
        <item x="10"/>
        <item x="1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5">
    <i>
      <x/>
    </i>
    <i i="1">
      <x v="1"/>
    </i>
    <i i="2">
      <x v="2"/>
    </i>
    <i i="3">
      <x v="3"/>
    </i>
    <i i="4">
      <x v="4"/>
    </i>
  </rowItems>
  <colItems count="1">
    <i/>
  </colItems>
  <dataFields count="5">
    <dataField name="Sum of Total Patients" fld="22" baseField="0" baseItem="0"/>
    <dataField name="Sum of Patients in ICU" fld="16" baseField="0" baseItem="0"/>
    <dataField name="Sum of Total Died" fld="17" baseField="0" baseItem="0"/>
    <dataField name="Sum of Re-admit Patients" fld="18" baseField="0" baseItem="0"/>
    <dataField name="Average of Avg Days of Discharge" fld="21" subtotal="average" baseField="0" baseItem="0"/>
  </dataFields>
  <formats count="1">
    <format dxfId="52">
      <pivotArea collapsedLevelsAreSubtotals="1" fieldPosition="0">
        <references count="1">
          <reference field="4294967294" count="1">
            <x v="4"/>
          </reference>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4140E5-620B-4982-84F8-6F8CC15D0CEF}" name="PivotTable2"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ow Labels">
  <location ref="G3:H11" firstHeaderRow="1" firstDataRow="1" firstDataCol="1"/>
  <pivotFields count="31">
    <pivotField numFmtId="15" showAll="0">
      <items count="49">
        <item x="36"/>
        <item x="0"/>
        <item x="37"/>
        <item x="1"/>
        <item x="38"/>
        <item x="2"/>
        <item x="39"/>
        <item x="3"/>
        <item x="40"/>
        <item x="4"/>
        <item x="41"/>
        <item x="5"/>
        <item x="42"/>
        <item x="6"/>
        <item x="43"/>
        <item x="7"/>
        <item x="44"/>
        <item x="8"/>
        <item x="45"/>
        <item x="9"/>
        <item x="46"/>
        <item x="10"/>
        <item x="47"/>
        <item x="11"/>
        <item x="24"/>
        <item x="12"/>
        <item x="25"/>
        <item x="13"/>
        <item x="26"/>
        <item x="14"/>
        <item x="27"/>
        <item x="15"/>
        <item x="28"/>
        <item x="16"/>
        <item x="29"/>
        <item x="17"/>
        <item x="30"/>
        <item x="18"/>
        <item x="31"/>
        <item x="19"/>
        <item x="32"/>
        <item x="20"/>
        <item x="33"/>
        <item x="21"/>
        <item x="34"/>
        <item x="22"/>
        <item x="35"/>
        <item x="23"/>
        <item t="default"/>
      </items>
    </pivotField>
    <pivotField numFmtId="15" showAll="0">
      <items count="84">
        <item x="49"/>
        <item x="77"/>
        <item x="12"/>
        <item x="15"/>
        <item x="39"/>
        <item x="50"/>
        <item x="16"/>
        <item x="40"/>
        <item x="51"/>
        <item x="13"/>
        <item x="17"/>
        <item x="52"/>
        <item x="14"/>
        <item x="18"/>
        <item x="53"/>
        <item x="0"/>
        <item x="19"/>
        <item x="54"/>
        <item x="2"/>
        <item x="20"/>
        <item x="55"/>
        <item x="1"/>
        <item x="21"/>
        <item x="56"/>
        <item x="80"/>
        <item x="22"/>
        <item x="57"/>
        <item x="23"/>
        <item x="58"/>
        <item x="3"/>
        <item x="24"/>
        <item x="59"/>
        <item x="4"/>
        <item x="25"/>
        <item x="60"/>
        <item x="5"/>
        <item x="26"/>
        <item x="61"/>
        <item x="65"/>
        <item x="27"/>
        <item x="81"/>
        <item x="62"/>
        <item x="66"/>
        <item x="28"/>
        <item x="82"/>
        <item x="63"/>
        <item x="67"/>
        <item x="6"/>
        <item x="29"/>
        <item x="64"/>
        <item x="68"/>
        <item x="30"/>
        <item x="41"/>
        <item x="69"/>
        <item x="78"/>
        <item x="31"/>
        <item x="42"/>
        <item x="70"/>
        <item x="8"/>
        <item x="32"/>
        <item x="43"/>
        <item x="71"/>
        <item x="79"/>
        <item x="33"/>
        <item x="44"/>
        <item x="72"/>
        <item x="7"/>
        <item x="34"/>
        <item x="45"/>
        <item x="73"/>
        <item x="35"/>
        <item x="46"/>
        <item x="74"/>
        <item x="9"/>
        <item x="36"/>
        <item x="47"/>
        <item x="75"/>
        <item x="10"/>
        <item x="37"/>
        <item x="48"/>
        <item x="76"/>
        <item x="11"/>
        <item x="38"/>
        <item t="default"/>
      </items>
    </pivotField>
    <pivotField showAll="0"/>
    <pivotField showAll="0"/>
    <pivotField showAll="0"/>
    <pivotField showAll="0"/>
    <pivotField showAll="0"/>
    <pivotField showAll="0"/>
    <pivotField showAll="0"/>
    <pivotField showAll="0"/>
    <pivotField showAll="0"/>
    <pivotField axis="axisRow" showAll="0" sortType="descending">
      <items count="8">
        <item x="2"/>
        <item x="5"/>
        <item x="4"/>
        <item x="1"/>
        <item x="3"/>
        <item x="6"/>
        <item x="0"/>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items count="13">
        <item x="7"/>
        <item x="8"/>
        <item x="5"/>
        <item x="1"/>
        <item x="10"/>
        <item x="2"/>
        <item x="3"/>
        <item x="0"/>
        <item x="9"/>
        <item x="4"/>
        <item x="6"/>
        <item x="11"/>
        <item t="default"/>
      </items>
    </pivotField>
    <pivotField showAll="0"/>
    <pivotField showAll="0"/>
    <pivotField showAll="0"/>
    <pivotField showAll="0"/>
    <pivotField showAll="0"/>
    <pivotField showAll="0"/>
    <pivotField showAll="0"/>
    <pivotField dataField="1" showAll="0"/>
    <pivotField showAll="0">
      <items count="3">
        <item x="0"/>
        <item x="1"/>
        <item t="default"/>
      </items>
    </pivotField>
    <pivotField showAll="0">
      <items count="13">
        <item x="0"/>
        <item x="1"/>
        <item x="2"/>
        <item x="3"/>
        <item x="4"/>
        <item x="5"/>
        <item x="6"/>
        <item x="7"/>
        <item x="8"/>
        <item x="9"/>
        <item x="10"/>
        <item x="1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1"/>
  </rowFields>
  <rowItems count="8">
    <i>
      <x v="3"/>
    </i>
    <i>
      <x v="6"/>
    </i>
    <i>
      <x/>
    </i>
    <i>
      <x v="5"/>
    </i>
    <i>
      <x v="1"/>
    </i>
    <i>
      <x v="4"/>
    </i>
    <i>
      <x v="2"/>
    </i>
    <i t="grand">
      <x/>
    </i>
  </rowItems>
  <colItems count="1">
    <i/>
  </colItems>
  <dataFields count="1">
    <dataField name="Sum of Total Patients" fld="22" baseField="0" baseItem="0"/>
  </dataField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88DCA2-6A53-4A34-BE32-0DB40F3BB229}" name="PivotTable1"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6" firstHeaderRow="1" firstDataRow="1" firstDataCol="1"/>
  <pivotFields count="31">
    <pivotField numFmtId="15" showAll="0">
      <items count="49">
        <item x="36"/>
        <item x="0"/>
        <item x="37"/>
        <item x="1"/>
        <item x="38"/>
        <item x="2"/>
        <item x="39"/>
        <item x="3"/>
        <item x="40"/>
        <item x="4"/>
        <item x="41"/>
        <item x="5"/>
        <item x="42"/>
        <item x="6"/>
        <item x="43"/>
        <item x="7"/>
        <item x="44"/>
        <item x="8"/>
        <item x="45"/>
        <item x="9"/>
        <item x="46"/>
        <item x="10"/>
        <item x="47"/>
        <item x="11"/>
        <item x="24"/>
        <item x="12"/>
        <item x="25"/>
        <item x="13"/>
        <item x="26"/>
        <item x="14"/>
        <item x="27"/>
        <item x="15"/>
        <item x="28"/>
        <item x="16"/>
        <item x="29"/>
        <item x="17"/>
        <item x="30"/>
        <item x="18"/>
        <item x="31"/>
        <item x="19"/>
        <item x="32"/>
        <item x="20"/>
        <item x="33"/>
        <item x="21"/>
        <item x="34"/>
        <item x="22"/>
        <item x="35"/>
        <item x="23"/>
        <item t="default"/>
      </items>
    </pivotField>
    <pivotField numFmtId="15" showAll="0">
      <items count="84">
        <item x="49"/>
        <item x="77"/>
        <item x="12"/>
        <item x="15"/>
        <item x="39"/>
        <item x="50"/>
        <item x="16"/>
        <item x="40"/>
        <item x="51"/>
        <item x="13"/>
        <item x="17"/>
        <item x="52"/>
        <item x="14"/>
        <item x="18"/>
        <item x="53"/>
        <item x="0"/>
        <item x="19"/>
        <item x="54"/>
        <item x="2"/>
        <item x="20"/>
        <item x="55"/>
        <item x="1"/>
        <item x="21"/>
        <item x="56"/>
        <item x="80"/>
        <item x="22"/>
        <item x="57"/>
        <item x="23"/>
        <item x="58"/>
        <item x="3"/>
        <item x="24"/>
        <item x="59"/>
        <item x="4"/>
        <item x="25"/>
        <item x="60"/>
        <item x="5"/>
        <item x="26"/>
        <item x="61"/>
        <item x="65"/>
        <item x="27"/>
        <item x="81"/>
        <item x="62"/>
        <item x="66"/>
        <item x="28"/>
        <item x="82"/>
        <item x="63"/>
        <item x="67"/>
        <item x="6"/>
        <item x="29"/>
        <item x="64"/>
        <item x="68"/>
        <item x="30"/>
        <item x="41"/>
        <item x="69"/>
        <item x="78"/>
        <item x="31"/>
        <item x="42"/>
        <item x="70"/>
        <item x="8"/>
        <item x="32"/>
        <item x="43"/>
        <item x="71"/>
        <item x="79"/>
        <item x="33"/>
        <item x="44"/>
        <item x="72"/>
        <item x="7"/>
        <item x="34"/>
        <item x="45"/>
        <item x="73"/>
        <item x="35"/>
        <item x="46"/>
        <item x="74"/>
        <item x="9"/>
        <item x="36"/>
        <item x="47"/>
        <item x="75"/>
        <item x="10"/>
        <item x="37"/>
        <item x="48"/>
        <item x="76"/>
        <item x="11"/>
        <item x="38"/>
        <item t="default"/>
      </items>
    </pivotField>
    <pivotField showAll="0"/>
    <pivotField showAll="0"/>
    <pivotField showAll="0"/>
    <pivotField showAll="0"/>
    <pivotField showAll="0"/>
    <pivotField axis="axisRow" showAll="0">
      <items count="3">
        <item x="1"/>
        <item x="0"/>
        <item t="default"/>
      </items>
    </pivotField>
    <pivotField showAll="0"/>
    <pivotField showAll="0"/>
    <pivotField showAll="0"/>
    <pivotField showAll="0"/>
    <pivotField showAll="0">
      <items count="3">
        <item x="0"/>
        <item x="1"/>
        <item t="default"/>
      </items>
    </pivotField>
    <pivotField showAll="0"/>
    <pivotField showAll="0">
      <items count="13">
        <item x="7"/>
        <item x="8"/>
        <item x="5"/>
        <item x="1"/>
        <item x="10"/>
        <item x="2"/>
        <item x="3"/>
        <item x="0"/>
        <item x="9"/>
        <item x="4"/>
        <item x="6"/>
        <item x="11"/>
        <item t="default"/>
      </items>
    </pivotField>
    <pivotField showAll="0"/>
    <pivotField showAll="0"/>
    <pivotField showAll="0"/>
    <pivotField showAll="0"/>
    <pivotField showAll="0"/>
    <pivotField showAll="0"/>
    <pivotField showAll="0"/>
    <pivotField dataField="1" showAll="0"/>
    <pivotField showAll="0">
      <items count="3">
        <item x="0"/>
        <item x="1"/>
        <item t="default"/>
      </items>
    </pivotField>
    <pivotField showAll="0">
      <items count="13">
        <item x="0"/>
        <item x="1"/>
        <item x="2"/>
        <item x="3"/>
        <item x="4"/>
        <item x="5"/>
        <item x="6"/>
        <item x="7"/>
        <item x="8"/>
        <item x="9"/>
        <item x="10"/>
        <item x="1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7"/>
  </rowFields>
  <rowItems count="3">
    <i>
      <x/>
    </i>
    <i>
      <x v="1"/>
    </i>
    <i t="grand">
      <x/>
    </i>
  </rowItems>
  <colItems count="1">
    <i/>
  </colItems>
  <dataFields count="1">
    <dataField name="Sum of Total Patients" fld="22" baseField="0" baseItem="0"/>
  </dataField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0A6AB-2B92-4AE2-B358-B98CC0677F97}" name="PivotTable13" cacheId="4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5:B20" firstHeaderRow="1" firstDataRow="1" firstDataCol="1"/>
  <pivotFields count="31">
    <pivotField numFmtId="15" showAll="0">
      <items count="49">
        <item x="36"/>
        <item x="0"/>
        <item x="37"/>
        <item x="1"/>
        <item x="38"/>
        <item x="2"/>
        <item x="39"/>
        <item x="3"/>
        <item x="40"/>
        <item x="4"/>
        <item x="41"/>
        <item x="5"/>
        <item x="42"/>
        <item x="6"/>
        <item x="43"/>
        <item x="7"/>
        <item x="44"/>
        <item x="8"/>
        <item x="45"/>
        <item x="9"/>
        <item x="46"/>
        <item x="10"/>
        <item x="47"/>
        <item x="11"/>
        <item x="24"/>
        <item x="12"/>
        <item x="25"/>
        <item x="13"/>
        <item x="26"/>
        <item x="14"/>
        <item x="27"/>
        <item x="15"/>
        <item x="28"/>
        <item x="16"/>
        <item x="29"/>
        <item x="17"/>
        <item x="30"/>
        <item x="18"/>
        <item x="31"/>
        <item x="19"/>
        <item x="32"/>
        <item x="20"/>
        <item x="33"/>
        <item x="21"/>
        <item x="34"/>
        <item x="22"/>
        <item x="35"/>
        <item x="23"/>
        <item t="default"/>
      </items>
    </pivotField>
    <pivotField numFmtId="15" showAll="0">
      <items count="84">
        <item x="49"/>
        <item x="77"/>
        <item x="12"/>
        <item x="15"/>
        <item x="39"/>
        <item x="50"/>
        <item x="16"/>
        <item x="40"/>
        <item x="51"/>
        <item x="13"/>
        <item x="17"/>
        <item x="52"/>
        <item x="14"/>
        <item x="18"/>
        <item x="53"/>
        <item x="0"/>
        <item x="19"/>
        <item x="54"/>
        <item x="2"/>
        <item x="20"/>
        <item x="55"/>
        <item x="1"/>
        <item x="21"/>
        <item x="56"/>
        <item x="80"/>
        <item x="22"/>
        <item x="57"/>
        <item x="23"/>
        <item x="58"/>
        <item x="3"/>
        <item x="24"/>
        <item x="59"/>
        <item x="4"/>
        <item x="25"/>
        <item x="60"/>
        <item x="5"/>
        <item x="26"/>
        <item x="61"/>
        <item x="65"/>
        <item x="27"/>
        <item x="81"/>
        <item x="62"/>
        <item x="66"/>
        <item x="28"/>
        <item x="82"/>
        <item x="63"/>
        <item x="67"/>
        <item x="6"/>
        <item x="29"/>
        <item x="64"/>
        <item x="68"/>
        <item x="30"/>
        <item x="41"/>
        <item x="69"/>
        <item x="78"/>
        <item x="31"/>
        <item x="42"/>
        <item x="70"/>
        <item x="8"/>
        <item x="32"/>
        <item x="43"/>
        <item x="71"/>
        <item x="79"/>
        <item x="33"/>
        <item x="44"/>
        <item x="72"/>
        <item x="7"/>
        <item x="34"/>
        <item x="45"/>
        <item x="73"/>
        <item x="35"/>
        <item x="46"/>
        <item x="74"/>
        <item x="9"/>
        <item x="36"/>
        <item x="47"/>
        <item x="75"/>
        <item x="10"/>
        <item x="37"/>
        <item x="48"/>
        <item x="76"/>
        <item x="11"/>
        <item x="38"/>
        <item t="default"/>
      </items>
    </pivotField>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items count="13">
        <item x="7"/>
        <item x="8"/>
        <item x="5"/>
        <item x="1"/>
        <item x="10"/>
        <item x="2"/>
        <item x="3"/>
        <item x="0"/>
        <item x="9"/>
        <item x="4"/>
        <item x="6"/>
        <item x="11"/>
        <item t="default"/>
      </items>
    </pivotField>
    <pivotField showAll="0"/>
    <pivotField dataField="1" showAll="0"/>
    <pivotField dataField="1" showAll="0"/>
    <pivotField dataField="1" showAll="0"/>
    <pivotField showAll="0"/>
    <pivotField showAll="0"/>
    <pivotField dataField="1" showAll="0"/>
    <pivotField dataField="1" showAll="0"/>
    <pivotField showAll="0">
      <items count="3">
        <item x="0"/>
        <item x="1"/>
        <item t="default"/>
      </items>
    </pivotField>
    <pivotField showAll="0">
      <items count="13">
        <item x="0"/>
        <item x="1"/>
        <item x="2"/>
        <item x="3"/>
        <item x="4"/>
        <item x="5"/>
        <item x="6"/>
        <item x="7"/>
        <item x="8"/>
        <item x="9"/>
        <item x="10"/>
        <item x="1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5">
    <i>
      <x/>
    </i>
    <i i="1">
      <x v="1"/>
    </i>
    <i i="2">
      <x v="2"/>
    </i>
    <i i="3">
      <x v="3"/>
    </i>
    <i i="4">
      <x v="4"/>
    </i>
  </rowItems>
  <colItems count="1">
    <i/>
  </colItems>
  <dataFields count="5">
    <dataField name="Sum of Total Patients" fld="22" baseField="0" baseItem="0"/>
    <dataField name="Sum of Patients in ICU" fld="16" baseField="0" baseItem="0"/>
    <dataField name="Sum of Total Died" fld="17" baseField="0" baseItem="0"/>
    <dataField name="Sum of Re-admit Patients" fld="18" baseField="0" baseItem="0"/>
    <dataField name="Average of Avg Days of Discharge" fld="21" subtotal="average" baseField="0" baseItem="0"/>
  </dataFields>
  <formats count="1">
    <format dxfId="53">
      <pivotArea collapsedLevelsAreSubtotals="1" fieldPosition="0">
        <references count="1">
          <reference field="4294967294" count="1">
            <x v="4"/>
          </reference>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96364D-98FA-4B72-BF0E-88603A152168}" name="PivotTable12"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ow Labels">
  <location ref="W3:X11" firstHeaderRow="1" firstDataRow="1" firstDataCol="1"/>
  <pivotFields count="31">
    <pivotField numFmtId="15" showAll="0">
      <items count="49">
        <item x="36"/>
        <item x="0"/>
        <item x="37"/>
        <item x="1"/>
        <item x="38"/>
        <item x="2"/>
        <item x="39"/>
        <item x="3"/>
        <item x="40"/>
        <item x="4"/>
        <item x="41"/>
        <item x="5"/>
        <item x="42"/>
        <item x="6"/>
        <item x="43"/>
        <item x="7"/>
        <item x="44"/>
        <item x="8"/>
        <item x="45"/>
        <item x="9"/>
        <item x="46"/>
        <item x="10"/>
        <item x="47"/>
        <item x="11"/>
        <item x="24"/>
        <item x="12"/>
        <item x="25"/>
        <item x="13"/>
        <item x="26"/>
        <item x="14"/>
        <item x="27"/>
        <item x="15"/>
        <item x="28"/>
        <item x="16"/>
        <item x="29"/>
        <item x="17"/>
        <item x="30"/>
        <item x="18"/>
        <item x="31"/>
        <item x="19"/>
        <item x="32"/>
        <item x="20"/>
        <item x="33"/>
        <item x="21"/>
        <item x="34"/>
        <item x="22"/>
        <item x="35"/>
        <item x="23"/>
        <item t="default"/>
      </items>
    </pivotField>
    <pivotField numFmtId="15" showAll="0">
      <items count="84">
        <item x="49"/>
        <item x="77"/>
        <item x="12"/>
        <item x="15"/>
        <item x="39"/>
        <item x="50"/>
        <item x="16"/>
        <item x="40"/>
        <item x="51"/>
        <item x="13"/>
        <item x="17"/>
        <item x="52"/>
        <item x="14"/>
        <item x="18"/>
        <item x="53"/>
        <item x="0"/>
        <item x="19"/>
        <item x="54"/>
        <item x="2"/>
        <item x="20"/>
        <item x="55"/>
        <item x="1"/>
        <item x="21"/>
        <item x="56"/>
        <item x="80"/>
        <item x="22"/>
        <item x="57"/>
        <item x="23"/>
        <item x="58"/>
        <item x="3"/>
        <item x="24"/>
        <item x="59"/>
        <item x="4"/>
        <item x="25"/>
        <item x="60"/>
        <item x="5"/>
        <item x="26"/>
        <item x="61"/>
        <item x="65"/>
        <item x="27"/>
        <item x="81"/>
        <item x="62"/>
        <item x="66"/>
        <item x="28"/>
        <item x="82"/>
        <item x="63"/>
        <item x="67"/>
        <item x="6"/>
        <item x="29"/>
        <item x="64"/>
        <item x="68"/>
        <item x="30"/>
        <item x="41"/>
        <item x="69"/>
        <item x="78"/>
        <item x="31"/>
        <item x="42"/>
        <item x="70"/>
        <item x="8"/>
        <item x="32"/>
        <item x="43"/>
        <item x="71"/>
        <item x="79"/>
        <item x="33"/>
        <item x="44"/>
        <item x="72"/>
        <item x="7"/>
        <item x="34"/>
        <item x="45"/>
        <item x="73"/>
        <item x="35"/>
        <item x="46"/>
        <item x="74"/>
        <item x="9"/>
        <item x="36"/>
        <item x="47"/>
        <item x="75"/>
        <item x="10"/>
        <item x="37"/>
        <item x="48"/>
        <item x="76"/>
        <item x="11"/>
        <item x="38"/>
        <item t="default"/>
      </items>
    </pivotField>
    <pivotField showAll="0"/>
    <pivotField showAll="0"/>
    <pivotField showAll="0"/>
    <pivotField showAll="0"/>
    <pivotField showAll="0"/>
    <pivotField showAll="0"/>
    <pivotField showAll="0"/>
    <pivotField axis="axisRow" showAll="0" sortType="ascending">
      <items count="8">
        <item x="5"/>
        <item x="4"/>
        <item x="3"/>
        <item x="6"/>
        <item x="0"/>
        <item x="1"/>
        <item x="2"/>
        <item t="default"/>
      </items>
    </pivotField>
    <pivotField showAll="0"/>
    <pivotField showAll="0"/>
    <pivotField showAll="0">
      <items count="3">
        <item x="0"/>
        <item x="1"/>
        <item t="default"/>
      </items>
    </pivotField>
    <pivotField showAll="0"/>
    <pivotField showAll="0">
      <items count="13">
        <item x="7"/>
        <item x="8"/>
        <item x="5"/>
        <item x="1"/>
        <item x="10"/>
        <item x="2"/>
        <item x="3"/>
        <item x="0"/>
        <item x="9"/>
        <item x="4"/>
        <item x="6"/>
        <item x="11"/>
        <item t="default"/>
      </items>
    </pivotField>
    <pivotField dataField="1" showAll="0"/>
    <pivotField showAll="0"/>
    <pivotField showAll="0"/>
    <pivotField showAll="0"/>
    <pivotField showAll="0"/>
    <pivotField showAll="0"/>
    <pivotField showAll="0"/>
    <pivotField showAll="0"/>
    <pivotField showAll="0">
      <items count="3">
        <item x="0"/>
        <item x="1"/>
        <item t="default"/>
      </items>
    </pivotField>
    <pivotField showAll="0">
      <items count="13">
        <item x="0"/>
        <item x="1"/>
        <item x="2"/>
        <item x="3"/>
        <item x="4"/>
        <item x="5"/>
        <item x="6"/>
        <item x="7"/>
        <item x="8"/>
        <item x="9"/>
        <item x="10"/>
        <item x="1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9"/>
  </rowFields>
  <rowItems count="8">
    <i>
      <x/>
    </i>
    <i>
      <x v="1"/>
    </i>
    <i>
      <x v="2"/>
    </i>
    <i>
      <x v="3"/>
    </i>
    <i>
      <x v="4"/>
    </i>
    <i>
      <x v="5"/>
    </i>
    <i>
      <x v="6"/>
    </i>
    <i t="grand">
      <x/>
    </i>
  </rowItems>
  <colItems count="1">
    <i/>
  </colItems>
  <dataFields count="1">
    <dataField name="Count of LOS Bucket (Length of Stay)" fld="15" subtotal="count" baseField="0" baseItem="0"/>
  </dataField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DCECD15-F450-4BF4-A335-4B497905A5D0}" name="PivotTable4"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ow Labels">
  <location ref="N3:O58" firstHeaderRow="1" firstDataRow="1" firstDataCol="1"/>
  <pivotFields count="31">
    <pivotField numFmtId="15" showAll="0">
      <items count="49">
        <item x="36"/>
        <item x="0"/>
        <item x="37"/>
        <item x="1"/>
        <item x="38"/>
        <item x="2"/>
        <item x="39"/>
        <item x="3"/>
        <item x="40"/>
        <item x="4"/>
        <item x="41"/>
        <item x="5"/>
        <item x="42"/>
        <item x="6"/>
        <item x="43"/>
        <item x="7"/>
        <item x="44"/>
        <item x="8"/>
        <item x="45"/>
        <item x="9"/>
        <item x="46"/>
        <item x="10"/>
        <item x="47"/>
        <item x="11"/>
        <item x="24"/>
        <item x="12"/>
        <item x="25"/>
        <item x="13"/>
        <item x="26"/>
        <item x="14"/>
        <item x="27"/>
        <item x="15"/>
        <item x="28"/>
        <item x="16"/>
        <item x="29"/>
        <item x="17"/>
        <item x="30"/>
        <item x="18"/>
        <item x="31"/>
        <item x="19"/>
        <item x="32"/>
        <item x="20"/>
        <item x="33"/>
        <item x="21"/>
        <item x="34"/>
        <item x="22"/>
        <item x="35"/>
        <item x="23"/>
        <item t="default"/>
      </items>
    </pivotField>
    <pivotField numFmtId="15" showAll="0">
      <items count="84">
        <item x="49"/>
        <item x="77"/>
        <item x="12"/>
        <item x="15"/>
        <item x="39"/>
        <item x="50"/>
        <item x="16"/>
        <item x="40"/>
        <item x="51"/>
        <item x="13"/>
        <item x="17"/>
        <item x="52"/>
        <item x="14"/>
        <item x="18"/>
        <item x="53"/>
        <item x="0"/>
        <item x="19"/>
        <item x="54"/>
        <item x="2"/>
        <item x="20"/>
        <item x="55"/>
        <item x="1"/>
        <item x="21"/>
        <item x="56"/>
        <item x="80"/>
        <item x="22"/>
        <item x="57"/>
        <item x="23"/>
        <item x="58"/>
        <item x="3"/>
        <item x="24"/>
        <item x="59"/>
        <item x="4"/>
        <item x="25"/>
        <item x="60"/>
        <item x="5"/>
        <item x="26"/>
        <item x="61"/>
        <item x="65"/>
        <item x="27"/>
        <item x="81"/>
        <item x="62"/>
        <item x="66"/>
        <item x="28"/>
        <item x="82"/>
        <item x="63"/>
        <item x="67"/>
        <item x="6"/>
        <item x="29"/>
        <item x="64"/>
        <item x="68"/>
        <item x="30"/>
        <item x="41"/>
        <item x="69"/>
        <item x="78"/>
        <item x="31"/>
        <item x="42"/>
        <item x="70"/>
        <item x="8"/>
        <item x="32"/>
        <item x="43"/>
        <item x="71"/>
        <item x="79"/>
        <item x="33"/>
        <item x="44"/>
        <item x="72"/>
        <item x="7"/>
        <item x="34"/>
        <item x="45"/>
        <item x="73"/>
        <item x="35"/>
        <item x="46"/>
        <item x="74"/>
        <item x="9"/>
        <item x="36"/>
        <item x="47"/>
        <item x="75"/>
        <item x="10"/>
        <item x="37"/>
        <item x="48"/>
        <item x="76"/>
        <item x="11"/>
        <item x="38"/>
        <item t="default"/>
      </items>
    </pivotField>
    <pivotField showAll="0"/>
    <pivotField showAll="0"/>
    <pivotField showAll="0"/>
    <pivotField showAll="0"/>
    <pivotField showAll="0"/>
    <pivotField showAll="0"/>
    <pivotField showAll="0"/>
    <pivotField showAll="0"/>
    <pivotField axis="axisRow" showAll="0">
      <items count="55">
        <item x="9"/>
        <item x="46"/>
        <item x="13"/>
        <item x="28"/>
        <item x="24"/>
        <item x="52"/>
        <item x="36"/>
        <item x="20"/>
        <item x="38"/>
        <item x="37"/>
        <item x="49"/>
        <item x="31"/>
        <item x="10"/>
        <item x="41"/>
        <item x="25"/>
        <item x="50"/>
        <item x="26"/>
        <item x="40"/>
        <item x="14"/>
        <item x="19"/>
        <item x="27"/>
        <item x="48"/>
        <item x="39"/>
        <item x="51"/>
        <item x="43"/>
        <item x="1"/>
        <item x="3"/>
        <item x="44"/>
        <item x="16"/>
        <item x="47"/>
        <item x="4"/>
        <item x="33"/>
        <item x="8"/>
        <item x="30"/>
        <item x="29"/>
        <item x="0"/>
        <item x="6"/>
        <item x="42"/>
        <item x="17"/>
        <item x="45"/>
        <item x="7"/>
        <item x="12"/>
        <item x="18"/>
        <item x="5"/>
        <item x="53"/>
        <item x="11"/>
        <item x="34"/>
        <item x="23"/>
        <item x="35"/>
        <item x="21"/>
        <item x="22"/>
        <item x="2"/>
        <item x="15"/>
        <item x="32"/>
        <item t="default"/>
      </items>
    </pivotField>
    <pivotField showAll="0"/>
    <pivotField showAll="0">
      <items count="3">
        <item x="0"/>
        <item x="1"/>
        <item t="default"/>
      </items>
    </pivotField>
    <pivotField showAll="0"/>
    <pivotField showAll="0">
      <items count="13">
        <item x="7"/>
        <item x="8"/>
        <item x="5"/>
        <item x="1"/>
        <item x="10"/>
        <item x="2"/>
        <item x="3"/>
        <item x="0"/>
        <item x="9"/>
        <item x="4"/>
        <item x="6"/>
        <item x="11"/>
        <item t="default"/>
      </items>
    </pivotField>
    <pivotField showAll="0"/>
    <pivotField showAll="0"/>
    <pivotField showAll="0"/>
    <pivotField showAll="0"/>
    <pivotField showAll="0"/>
    <pivotField showAll="0"/>
    <pivotField showAll="0"/>
    <pivotField dataField="1" showAll="0"/>
    <pivotField showAll="0">
      <items count="3">
        <item x="0"/>
        <item x="1"/>
        <item t="default"/>
      </items>
    </pivotField>
    <pivotField showAll="0">
      <items count="13">
        <item x="0"/>
        <item x="1"/>
        <item x="2"/>
        <item x="3"/>
        <item x="4"/>
        <item x="5"/>
        <item x="6"/>
        <item x="7"/>
        <item x="8"/>
        <item x="9"/>
        <item x="10"/>
        <item x="1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0"/>
  </rowFields>
  <rowItems count="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t="grand">
      <x/>
    </i>
  </rowItems>
  <colItems count="1">
    <i/>
  </colItems>
  <dataFields count="1">
    <dataField name="Sum of Total Patients" fld="22" baseField="0" baseItem="0"/>
  </dataField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E1588179-1A5C-4AE3-BAD8-77E845548EBB}" sourceName="Department">
  <pivotTables>
    <pivotTable tabId="2" name="PivotTable11"/>
    <pivotTable tabId="2" name="PivotTable1"/>
    <pivotTable tabId="2" name="PivotTable12"/>
    <pivotTable tabId="2" name="PivotTable2"/>
    <pivotTable tabId="2" name="PivotTable3"/>
    <pivotTable tabId="2" name="PivotTable4"/>
    <pivotTable tabId="2" name="PivotTable5"/>
    <pivotTable tabId="2" name="PivotTable13"/>
  </pivotTables>
  <data>
    <tabular pivotCacheId="140568140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ysicians" xr10:uid="{C46A8D83-3F79-485A-9992-27CED203BE15}" sourceName="Physicians">
  <pivotTables>
    <pivotTable tabId="2" name="PivotTable11"/>
    <pivotTable tabId="2" name="PivotTable1"/>
    <pivotTable tabId="2" name="PivotTable12"/>
    <pivotTable tabId="2" name="PivotTable2"/>
    <pivotTable tabId="2" name="PivotTable3"/>
    <pivotTable tabId="2" name="PivotTable4"/>
    <pivotTable tabId="2" name="PivotTable5"/>
    <pivotTable tabId="2" name="PivotTable13"/>
  </pivotTables>
  <data>
    <tabular pivotCacheId="1405681403">
      <items count="12">
        <i x="7" s="1"/>
        <i x="8" s="1"/>
        <i x="5" s="1"/>
        <i x="1" s="1"/>
        <i x="10" s="1"/>
        <i x="2" s="1"/>
        <i x="3" s="1"/>
        <i x="0" s="1"/>
        <i x="9" s="1"/>
        <i x="4" s="1"/>
        <i x="6"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3347EFF-896C-4118-AA60-87A8835C363C}" sourceName="Year">
  <pivotTables>
    <pivotTable tabId="2" name="PivotTable11"/>
    <pivotTable tabId="2" name="PivotTable1"/>
    <pivotTable tabId="2" name="PivotTable12"/>
    <pivotTable tabId="2" name="PivotTable2"/>
    <pivotTable tabId="2" name="PivotTable3"/>
    <pivotTable tabId="2" name="PivotTable4"/>
    <pivotTable tabId="2" name="PivotTable5"/>
    <pivotTable tabId="2" name="PivotTable13"/>
  </pivotTables>
  <data>
    <tabular pivotCacheId="140568140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A0CBC9C-6923-42D5-9B31-DB10A49DE204}" sourceName="Month">
  <pivotTables>
    <pivotTable tabId="2" name="PivotTable11"/>
    <pivotTable tabId="2" name="PivotTable1"/>
    <pivotTable tabId="2" name="PivotTable12"/>
    <pivotTable tabId="2" name="PivotTable2"/>
    <pivotTable tabId="2" name="PivotTable3"/>
    <pivotTable tabId="2" name="PivotTable4"/>
    <pivotTable tabId="2" name="PivotTable5"/>
    <pivotTable tabId="2" name="PivotTable13"/>
  </pivotTables>
  <data>
    <tabular pivotCacheId="1405681403">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8E6B381D-F6AB-4448-82C5-9388F196EFB0}" cache="Slicer_Department" caption="Department" rowHeight="254906"/>
  <slicer name="Physicians" xr10:uid="{4CD981F2-59CE-4CD3-8A5F-68B640CF281C}" cache="Slicer_Physicians" caption="Physicians" columnCount="6" rowHeight="254906"/>
  <slicer name="Year" xr10:uid="{4354A65E-CCC7-40BD-9F06-A9FB0F6E7291}" cache="Slicer_Year" caption="Year" rowHeight="254906"/>
  <slicer name="Month" xr10:uid="{2BB3B8D6-8E0C-471E-AEF8-77E9120BABDD}" cache="Slicer_Month" caption="Month" columnCount="6" rowHeight="25490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82DDF2-3B47-4D66-BAFB-BE3405FF4572}" name="Table1" displayName="Table1" ref="A1:Y137" totalsRowShown="0" headerRowDxfId="51" dataDxfId="50">
  <autoFilter ref="A1:Y137" xr:uid="{B682DDF2-3B47-4D66-BAFB-BE3405FF4572}"/>
  <tableColumns count="25">
    <tableColumn id="1" xr3:uid="{CD6B22BF-4F7B-4EBB-BAFE-ECD18E74198C}" name="Admission Date" dataDxfId="49" totalsRowDxfId="48"/>
    <tableColumn id="2" xr3:uid="{9F662085-82B9-4E0F-9BD2-67FCB8E840DB}" name="Discharge Date" dataDxfId="47" totalsRowDxfId="46"/>
    <tableColumn id="3" xr3:uid="{FE510995-FDFB-4646-B7FA-ACAC89495BB7}" name="Hospital Name" dataDxfId="45" totalsRowDxfId="44"/>
    <tableColumn id="4" xr3:uid="{9E21CCB0-DB42-4EBB-942C-A347FA4BB688}" name="Hospital Country" dataDxfId="43" totalsRowDxfId="42"/>
    <tableColumn id="5" xr3:uid="{85A52415-5225-4B57-8109-9A90D91372E4}" name="Hospital State" dataDxfId="41" totalsRowDxfId="40"/>
    <tableColumn id="6" xr3:uid="{EE027CA3-6934-4559-8993-311DEA456C17}" name="Patient ID" dataDxfId="39" totalsRowDxfId="38"/>
    <tableColumn id="7" xr3:uid="{6FFC1108-5AE1-4D2A-AD2D-2B152A8F07B5}" name="Patient Name" dataDxfId="37" totalsRowDxfId="36"/>
    <tableColumn id="8" xr3:uid="{EED63F55-EB5B-4367-8FBF-5D571A5C9F7F}" name="Gender" dataDxfId="35" totalsRowDxfId="34"/>
    <tableColumn id="9" xr3:uid="{06C657BB-D9CA-400B-91B9-7EEA4E1A4214}" name="Age" dataDxfId="33" totalsRowDxfId="32"/>
    <tableColumn id="10" xr3:uid="{7CED71FD-45C7-4608-902C-BDE34AC27927}" name="Age Group" dataDxfId="31" totalsRowDxfId="30"/>
    <tableColumn id="11" xr3:uid="{A7CC90AA-E07B-4D28-B63C-7D2BF0841F2E}" name="City" dataDxfId="29" totalsRowDxfId="28"/>
    <tableColumn id="12" xr3:uid="{6AD3EF10-AC19-42C7-B5CD-903106370CF5}" name="Division" dataDxfId="27" totalsRowDxfId="26"/>
    <tableColumn id="13" xr3:uid="{223722AE-9DEF-46AB-BC00-0EF7C024893E}" name="Department" dataDxfId="25" totalsRowDxfId="24"/>
    <tableColumn id="14" xr3:uid="{CE64CE3F-C289-4FDD-A1BC-832CA7F7A8A5}" name="Surgical Specialty" dataDxfId="23" totalsRowDxfId="22"/>
    <tableColumn id="15" xr3:uid="{132C2C58-E40F-491D-AB26-6419AA27EE88}" name="Physicians" dataDxfId="21" totalsRowDxfId="20"/>
    <tableColumn id="16" xr3:uid="{1E779DBF-2125-47A3-A720-3D33EBD6327D}" name="LOS Bucket (Length of Stay)" dataDxfId="19" totalsRowDxfId="18"/>
    <tableColumn id="17" xr3:uid="{302F9EC3-3C04-4193-9E72-759D01F3ADBC}" name="Patients in ICU" dataDxfId="17" totalsRowDxfId="16"/>
    <tableColumn id="18" xr3:uid="{B9D11E55-B643-48F9-9F96-0369B5B14BD9}" name="Total Died" dataDxfId="15" totalsRowDxfId="14"/>
    <tableColumn id="19" xr3:uid="{7739F459-127B-49AA-B732-48D7844EAF17}" name="Re-admit Patients" dataDxfId="13" totalsRowDxfId="12"/>
    <tableColumn id="20" xr3:uid="{6E5C20C6-15E0-45B4-B031-4C8A515583CB}" name="Discharge Type" dataDxfId="11" totalsRowDxfId="10"/>
    <tableColumn id="21" xr3:uid="{CCFF4FBE-8512-4478-BC3B-DA2FC9497ABD}" name="Avg Waiting Time by Division (hrs)" dataDxfId="9" totalsRowDxfId="8"/>
    <tableColumn id="22" xr3:uid="{A43A40AF-E2D3-48D5-9882-27ACAD0B8558}" name="Avg Days of Discharge" dataDxfId="7" totalsRowDxfId="6"/>
    <tableColumn id="25" xr3:uid="{EDB1DFD4-2FEE-4953-96F2-69D56C186E47}" name="Total Patients" dataDxfId="5" totalsRowDxfId="4"/>
    <tableColumn id="23" xr3:uid="{759979ED-D9AC-4845-BA65-51C8274C15D8}" name="Year" dataDxfId="3" totalsRowDxfId="2"/>
    <tableColumn id="24" xr3:uid="{3D190BBA-93FF-43CA-9A45-9E3BB5DBA3D2}" name="Month" dataDxfId="1" totalsRow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592DA-1A39-4C5B-9F7A-A0F5CD22983F}">
  <sheetPr codeName="Sheet1">
    <tabColor theme="9" tint="-0.249977111117893"/>
  </sheetPr>
  <dimension ref="D24"/>
  <sheetViews>
    <sheetView showGridLines="0" tabSelected="1" zoomScale="70" zoomScaleNormal="70" workbookViewId="0">
      <selection activeCell="Z32" sqref="Z32"/>
    </sheetView>
  </sheetViews>
  <sheetFormatPr defaultRowHeight="14.6" x14ac:dyDescent="0.4"/>
  <cols>
    <col min="1" max="16384" width="9.23046875" style="13"/>
  </cols>
  <sheetData>
    <row r="24" spans="4:4" x14ac:dyDescent="0.4">
      <c r="D24" s="13" t="s">
        <v>313</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F799F-F029-4BE0-94EE-F3433DE7ECC2}">
  <sheetPr codeName="Sheet2">
    <tabColor theme="8" tint="0.39997558519241921"/>
  </sheetPr>
  <dimension ref="A2:Y58"/>
  <sheetViews>
    <sheetView zoomScale="90" zoomScaleNormal="90" workbookViewId="0">
      <selection activeCell="Z18" sqref="Z18"/>
    </sheetView>
  </sheetViews>
  <sheetFormatPr defaultRowHeight="14.6" x14ac:dyDescent="0.4"/>
  <cols>
    <col min="1" max="1" width="27.53515625" bestFit="1" customWidth="1"/>
    <col min="2" max="2" width="4.84375" bestFit="1" customWidth="1"/>
    <col min="3" max="3" width="19.3828125" bestFit="1" customWidth="1"/>
    <col min="4" max="4" width="12.4609375" bestFit="1" customWidth="1"/>
    <col min="5" max="5" width="18.4609375" bestFit="1" customWidth="1"/>
    <col min="7" max="7" width="12.4609375" bestFit="1" customWidth="1"/>
    <col min="8" max="8" width="18.4609375" bestFit="1" customWidth="1"/>
    <col min="11" max="11" width="12.4609375" bestFit="1" customWidth="1"/>
    <col min="12" max="12" width="18.4609375" bestFit="1" customWidth="1"/>
    <col min="14" max="14" width="12.765625" bestFit="1" customWidth="1"/>
    <col min="15" max="15" width="18.4609375" bestFit="1" customWidth="1"/>
    <col min="20" max="20" width="12.4609375" bestFit="1" customWidth="1"/>
    <col min="21" max="22" width="22.07421875" bestFit="1" customWidth="1"/>
    <col min="23" max="23" width="12.4609375" bestFit="1" customWidth="1"/>
    <col min="24" max="24" width="31.3828125" bestFit="1" customWidth="1"/>
    <col min="25" max="25" width="13.4609375" customWidth="1"/>
  </cols>
  <sheetData>
    <row r="2" spans="1:25" x14ac:dyDescent="0.4">
      <c r="A2" t="s">
        <v>308</v>
      </c>
    </row>
    <row r="3" spans="1:25" x14ac:dyDescent="0.4">
      <c r="A3" s="4" t="s">
        <v>303</v>
      </c>
      <c r="D3" s="4" t="s">
        <v>300</v>
      </c>
      <c r="E3" t="s">
        <v>302</v>
      </c>
      <c r="G3" s="4" t="s">
        <v>300</v>
      </c>
      <c r="H3" t="s">
        <v>302</v>
      </c>
      <c r="K3" s="4" t="s">
        <v>300</v>
      </c>
      <c r="L3" t="s">
        <v>302</v>
      </c>
      <c r="N3" s="4" t="s">
        <v>300</v>
      </c>
      <c r="O3" t="s">
        <v>302</v>
      </c>
      <c r="Q3" s="11" t="s">
        <v>300</v>
      </c>
      <c r="R3" s="11" t="s">
        <v>302</v>
      </c>
      <c r="T3" s="4" t="s">
        <v>300</v>
      </c>
      <c r="U3" t="s">
        <v>306</v>
      </c>
      <c r="W3" s="4" t="s">
        <v>300</v>
      </c>
      <c r="X3" t="s">
        <v>312</v>
      </c>
    </row>
    <row r="4" spans="1:25" x14ac:dyDescent="0.4">
      <c r="A4" s="5" t="s">
        <v>302</v>
      </c>
      <c r="B4" s="6">
        <v>1219</v>
      </c>
      <c r="D4" s="5" t="s">
        <v>41</v>
      </c>
      <c r="E4" s="6">
        <v>438</v>
      </c>
      <c r="G4" s="5" t="s">
        <v>43</v>
      </c>
      <c r="H4" s="6">
        <v>283</v>
      </c>
      <c r="K4" s="5" t="s">
        <v>45</v>
      </c>
      <c r="L4" s="6">
        <v>390</v>
      </c>
      <c r="N4" s="5" t="s">
        <v>83</v>
      </c>
      <c r="O4" s="6">
        <v>8</v>
      </c>
      <c r="Q4" s="5" t="s">
        <v>83</v>
      </c>
      <c r="R4" s="6">
        <f>IFERROR(GETPIVOTDATA("Total Patients",$N$3,"City",Q4),"")</f>
        <v>8</v>
      </c>
      <c r="T4" s="5" t="s">
        <v>45</v>
      </c>
      <c r="U4" s="6">
        <v>140</v>
      </c>
      <c r="W4" s="5" t="s">
        <v>99</v>
      </c>
      <c r="X4" s="6">
        <v>13</v>
      </c>
    </row>
    <row r="5" spans="1:25" x14ac:dyDescent="0.4">
      <c r="A5" s="5" t="s">
        <v>305</v>
      </c>
      <c r="B5" s="6">
        <v>601</v>
      </c>
      <c r="D5" s="5" t="s">
        <v>29</v>
      </c>
      <c r="E5" s="6">
        <v>781</v>
      </c>
      <c r="G5" s="5" t="s">
        <v>32</v>
      </c>
      <c r="H5" s="6">
        <v>252</v>
      </c>
      <c r="K5" s="5" t="s">
        <v>34</v>
      </c>
      <c r="L5" s="6">
        <v>287</v>
      </c>
      <c r="N5" s="5" t="s">
        <v>288</v>
      </c>
      <c r="O5" s="6">
        <v>5</v>
      </c>
      <c r="Q5" s="5" t="s">
        <v>288</v>
      </c>
      <c r="R5" s="6">
        <f t="shared" ref="R5:R57" si="0">IFERROR(GETPIVOTDATA("Total Patients",$N$3,"City",Q5),"")</f>
        <v>5</v>
      </c>
      <c r="T5" s="5" t="s">
        <v>34</v>
      </c>
      <c r="U5" s="6">
        <v>93</v>
      </c>
      <c r="W5" s="5" t="s">
        <v>91</v>
      </c>
      <c r="X5" s="6">
        <v>9</v>
      </c>
    </row>
    <row r="6" spans="1:25" x14ac:dyDescent="0.4">
      <c r="A6" s="5" t="s">
        <v>304</v>
      </c>
      <c r="B6" s="6">
        <v>144</v>
      </c>
      <c r="D6" s="5" t="s">
        <v>301</v>
      </c>
      <c r="E6" s="6">
        <v>1219</v>
      </c>
      <c r="G6" s="5" t="s">
        <v>55</v>
      </c>
      <c r="H6" s="6">
        <v>205</v>
      </c>
      <c r="K6" s="5" t="s">
        <v>85</v>
      </c>
      <c r="L6" s="6">
        <v>141</v>
      </c>
      <c r="N6" s="5" t="s">
        <v>114</v>
      </c>
      <c r="O6" s="6">
        <v>22</v>
      </c>
      <c r="Q6" s="5" t="s">
        <v>114</v>
      </c>
      <c r="R6" s="6">
        <f t="shared" si="0"/>
        <v>22</v>
      </c>
      <c r="T6" s="5" t="s">
        <v>85</v>
      </c>
      <c r="U6" s="6">
        <v>69</v>
      </c>
      <c r="W6" s="5" t="s">
        <v>82</v>
      </c>
      <c r="X6" s="6">
        <v>13</v>
      </c>
    </row>
    <row r="7" spans="1:25" x14ac:dyDescent="0.4">
      <c r="A7" s="5" t="s">
        <v>306</v>
      </c>
      <c r="B7" s="6">
        <v>474</v>
      </c>
      <c r="G7" s="5" t="s">
        <v>93</v>
      </c>
      <c r="H7" s="6">
        <v>148</v>
      </c>
      <c r="K7" s="5" t="s">
        <v>56</v>
      </c>
      <c r="L7" s="6">
        <v>131</v>
      </c>
      <c r="N7" s="5" t="s">
        <v>181</v>
      </c>
      <c r="O7" s="6">
        <v>1</v>
      </c>
      <c r="Q7" s="5" t="s">
        <v>181</v>
      </c>
      <c r="R7" s="6">
        <f t="shared" si="0"/>
        <v>1</v>
      </c>
      <c r="T7" s="5" t="s">
        <v>64</v>
      </c>
      <c r="U7" s="6">
        <v>53</v>
      </c>
      <c r="W7" s="5" t="s">
        <v>107</v>
      </c>
      <c r="X7" s="6">
        <v>15</v>
      </c>
    </row>
    <row r="8" spans="1:25" x14ac:dyDescent="0.4">
      <c r="A8" s="5" t="s">
        <v>307</v>
      </c>
      <c r="B8" s="9">
        <v>2.6911764705882355</v>
      </c>
      <c r="G8" s="5" t="s">
        <v>84</v>
      </c>
      <c r="H8" s="6">
        <v>141</v>
      </c>
      <c r="K8" s="5" t="s">
        <v>64</v>
      </c>
      <c r="L8" s="6">
        <v>112</v>
      </c>
      <c r="N8" s="5" t="s">
        <v>149</v>
      </c>
      <c r="O8" s="6">
        <v>65</v>
      </c>
      <c r="Q8" s="5" t="s">
        <v>149</v>
      </c>
      <c r="R8" s="6">
        <f t="shared" si="0"/>
        <v>65</v>
      </c>
      <c r="T8" s="5" t="s">
        <v>101</v>
      </c>
      <c r="U8" s="6">
        <v>41</v>
      </c>
      <c r="W8" s="5" t="s">
        <v>30</v>
      </c>
      <c r="X8" s="6">
        <v>40</v>
      </c>
    </row>
    <row r="9" spans="1:25" x14ac:dyDescent="0.4">
      <c r="G9" s="5" t="s">
        <v>64</v>
      </c>
      <c r="H9" s="6">
        <v>112</v>
      </c>
      <c r="K9" s="5" t="s">
        <v>72</v>
      </c>
      <c r="L9" s="6">
        <v>108</v>
      </c>
      <c r="N9" s="5" t="s">
        <v>298</v>
      </c>
      <c r="O9" s="6">
        <v>14</v>
      </c>
      <c r="Q9" s="5" t="s">
        <v>298</v>
      </c>
      <c r="R9" s="6">
        <f t="shared" si="0"/>
        <v>14</v>
      </c>
      <c r="T9" s="5" t="s">
        <v>72</v>
      </c>
      <c r="U9" s="6">
        <v>40</v>
      </c>
      <c r="W9" s="5" t="s">
        <v>53</v>
      </c>
      <c r="X9" s="6">
        <v>32</v>
      </c>
    </row>
    <row r="10" spans="1:25" x14ac:dyDescent="0.4">
      <c r="G10" s="5" t="s">
        <v>71</v>
      </c>
      <c r="H10" s="6">
        <v>78</v>
      </c>
      <c r="K10" s="5" t="s">
        <v>101</v>
      </c>
      <c r="L10" s="6">
        <v>50</v>
      </c>
      <c r="N10" s="5" t="s">
        <v>239</v>
      </c>
      <c r="O10" s="6">
        <v>33</v>
      </c>
      <c r="Q10" s="5" t="s">
        <v>239</v>
      </c>
      <c r="R10" s="6">
        <f t="shared" si="0"/>
        <v>33</v>
      </c>
      <c r="T10" s="5" t="s">
        <v>56</v>
      </c>
      <c r="U10" s="6">
        <v>38</v>
      </c>
      <c r="W10" s="5" t="s">
        <v>62</v>
      </c>
      <c r="X10" s="6">
        <v>14</v>
      </c>
      <c r="Y10" t="s">
        <v>311</v>
      </c>
    </row>
    <row r="11" spans="1:25" x14ac:dyDescent="0.4">
      <c r="G11" s="5" t="s">
        <v>301</v>
      </c>
      <c r="H11" s="6">
        <v>1219</v>
      </c>
      <c r="K11" s="5" t="s">
        <v>301</v>
      </c>
      <c r="L11" s="6">
        <v>1219</v>
      </c>
      <c r="N11" s="5" t="s">
        <v>131</v>
      </c>
      <c r="O11" s="6">
        <v>19</v>
      </c>
      <c r="Q11" s="5" t="s">
        <v>131</v>
      </c>
      <c r="R11" s="6">
        <f t="shared" si="0"/>
        <v>19</v>
      </c>
      <c r="T11" s="5" t="s">
        <v>301</v>
      </c>
      <c r="U11" s="6">
        <v>474</v>
      </c>
      <c r="V11" t="s">
        <v>311</v>
      </c>
      <c r="W11" s="5" t="s">
        <v>301</v>
      </c>
      <c r="X11" s="6">
        <v>136</v>
      </c>
    </row>
    <row r="12" spans="1:25" x14ac:dyDescent="0.4">
      <c r="N12" s="5" t="s">
        <v>250</v>
      </c>
      <c r="O12" s="6">
        <v>12</v>
      </c>
      <c r="Q12" s="5" t="s">
        <v>250</v>
      </c>
      <c r="R12" s="6">
        <f t="shared" si="0"/>
        <v>12</v>
      </c>
    </row>
    <row r="13" spans="1:25" x14ac:dyDescent="0.4">
      <c r="N13" s="5" t="s">
        <v>244</v>
      </c>
      <c r="O13" s="6">
        <v>11</v>
      </c>
      <c r="Q13" s="5" t="s">
        <v>244</v>
      </c>
      <c r="R13" s="6">
        <f t="shared" si="0"/>
        <v>11</v>
      </c>
    </row>
    <row r="14" spans="1:25" x14ac:dyDescent="0.4">
      <c r="D14">
        <f>IFERROR(GETPIVOTDATA("Total Patients",$D$3,"Gender","Male"),0)</f>
        <v>781</v>
      </c>
      <c r="E14">
        <f>IFERROR(GETPIVOTDATA("Total Patients",$D$3,"Gender","Female"),0)</f>
        <v>438</v>
      </c>
      <c r="N14" s="5" t="s">
        <v>295</v>
      </c>
      <c r="O14" s="6">
        <v>19</v>
      </c>
      <c r="Q14" s="5" t="s">
        <v>295</v>
      </c>
      <c r="R14" s="6">
        <f t="shared" si="0"/>
        <v>19</v>
      </c>
    </row>
    <row r="15" spans="1:25" x14ac:dyDescent="0.4">
      <c r="A15" s="4" t="s">
        <v>303</v>
      </c>
      <c r="D15" s="10" t="s">
        <v>29</v>
      </c>
      <c r="E15" s="10" t="s">
        <v>41</v>
      </c>
      <c r="G15" s="11" t="s">
        <v>300</v>
      </c>
      <c r="H15" s="11" t="s">
        <v>302</v>
      </c>
      <c r="K15" s="11" t="s">
        <v>300</v>
      </c>
      <c r="L15" s="11" t="s">
        <v>302</v>
      </c>
      <c r="N15" s="5" t="s">
        <v>209</v>
      </c>
      <c r="O15" s="6">
        <v>32</v>
      </c>
      <c r="Q15" s="5" t="s">
        <v>209</v>
      </c>
      <c r="R15" s="6">
        <f t="shared" si="0"/>
        <v>32</v>
      </c>
      <c r="T15" s="12" t="s">
        <v>300</v>
      </c>
      <c r="U15" s="11" t="s">
        <v>306</v>
      </c>
      <c r="W15" s="11" t="s">
        <v>300</v>
      </c>
      <c r="X15" s="11" t="s">
        <v>314</v>
      </c>
      <c r="Y15" s="12" t="s">
        <v>315</v>
      </c>
    </row>
    <row r="16" spans="1:25" x14ac:dyDescent="0.4">
      <c r="A16" s="5" t="s">
        <v>302</v>
      </c>
      <c r="B16" s="6">
        <v>1219</v>
      </c>
      <c r="D16" s="7">
        <f>IFERROR(GETPIVOTDATA("Total Patients",$D$3,"Gender",D15)/SUM($D$14:$E$14),0)</f>
        <v>0.64068908941755542</v>
      </c>
      <c r="E16" s="7">
        <f>IFERROR(GETPIVOTDATA("Total Patients",$D$3,"Gender",E15)/SUM($D$14:$E$14),0)</f>
        <v>0.35931091058244463</v>
      </c>
      <c r="G16" t="str">
        <f>IF(G4="","",G4)</f>
        <v>Oncology</v>
      </c>
      <c r="H16">
        <f>IFERROR(GETPIVOTDATA("Total Patients",$G$3,"Division",G16),"")</f>
        <v>283</v>
      </c>
      <c r="K16" s="5" t="s">
        <v>45</v>
      </c>
      <c r="L16" s="6">
        <f>IFERROR(GETPIVOTDATA("Total Patients",$K$3,"Surgical Specialty",K16),"")</f>
        <v>390</v>
      </c>
      <c r="N16" s="5" t="s">
        <v>92</v>
      </c>
      <c r="O16" s="6">
        <v>15</v>
      </c>
      <c r="Q16" s="5" t="s">
        <v>92</v>
      </c>
      <c r="R16" s="6">
        <f t="shared" si="0"/>
        <v>15</v>
      </c>
      <c r="T16" s="5" t="s">
        <v>45</v>
      </c>
      <c r="U16" s="6">
        <f>IFERROR(GETPIVOTDATA("Re-admit Patients",$T$3,"Surgical Specialty",T16),"")</f>
        <v>140</v>
      </c>
      <c r="W16" s="5" t="s">
        <v>99</v>
      </c>
      <c r="X16" s="6">
        <f>IFERROR(GETPIVOTDATA("LOS Bucket (Length of Stay)",$W$3,"Age Group",W16),"")</f>
        <v>13</v>
      </c>
      <c r="Y16" s="6">
        <f>X16</f>
        <v>13</v>
      </c>
    </row>
    <row r="17" spans="1:25" x14ac:dyDescent="0.4">
      <c r="A17" s="5" t="s">
        <v>305</v>
      </c>
      <c r="B17" s="6">
        <v>601</v>
      </c>
      <c r="D17" s="8">
        <v>1</v>
      </c>
      <c r="E17" s="8">
        <v>1</v>
      </c>
      <c r="G17" t="str">
        <f t="shared" ref="G17:G22" si="1">IF(G5="","",G5)</f>
        <v>Telemetry</v>
      </c>
      <c r="H17">
        <f t="shared" ref="H17:H22" si="2">IFERROR(GETPIVOTDATA("Total Patients",$G$3,"Division",G17),"")</f>
        <v>252</v>
      </c>
      <c r="K17" s="5" t="s">
        <v>34</v>
      </c>
      <c r="L17" s="6">
        <f t="shared" ref="L17:L22" si="3">IFERROR(GETPIVOTDATA("Total Patients",$K$3,"Surgical Specialty",K17),"")</f>
        <v>287</v>
      </c>
      <c r="N17" s="5" t="s">
        <v>273</v>
      </c>
      <c r="O17" s="6">
        <v>14</v>
      </c>
      <c r="Q17" s="5" t="s">
        <v>273</v>
      </c>
      <c r="R17" s="6">
        <f t="shared" si="0"/>
        <v>14</v>
      </c>
      <c r="T17" s="5" t="s">
        <v>34</v>
      </c>
      <c r="U17" s="6">
        <f t="shared" ref="U17:U22" si="4">IFERROR(GETPIVOTDATA("Re-admit Patients",$T$3,"Surgical Specialty",T17),"")</f>
        <v>93</v>
      </c>
      <c r="W17" s="5" t="s">
        <v>91</v>
      </c>
      <c r="X17" s="6">
        <f t="shared" ref="X17:X22" si="5">IFERROR(GETPIVOTDATA("LOS Bucket (Length of Stay)",$W$3,"Age Group",W17),"")</f>
        <v>9</v>
      </c>
      <c r="Y17" s="6">
        <f t="shared" ref="Y17:Y22" si="6">X17</f>
        <v>9</v>
      </c>
    </row>
    <row r="18" spans="1:25" x14ac:dyDescent="0.4">
      <c r="A18" s="5" t="s">
        <v>304</v>
      </c>
      <c r="B18" s="6">
        <v>144</v>
      </c>
      <c r="G18" t="str">
        <f t="shared" si="1"/>
        <v>Cardiology</v>
      </c>
      <c r="H18">
        <f t="shared" si="2"/>
        <v>205</v>
      </c>
      <c r="K18" s="5" t="s">
        <v>85</v>
      </c>
      <c r="L18" s="6">
        <f t="shared" si="3"/>
        <v>141</v>
      </c>
      <c r="N18" s="5" t="s">
        <v>162</v>
      </c>
      <c r="O18" s="6">
        <v>4</v>
      </c>
      <c r="Q18" s="5" t="s">
        <v>162</v>
      </c>
      <c r="R18" s="6">
        <f t="shared" si="0"/>
        <v>4</v>
      </c>
      <c r="T18" s="5" t="s">
        <v>85</v>
      </c>
      <c r="U18" s="6">
        <f t="shared" si="4"/>
        <v>69</v>
      </c>
      <c r="W18" s="5" t="s">
        <v>82</v>
      </c>
      <c r="X18" s="6">
        <f t="shared" si="5"/>
        <v>13</v>
      </c>
      <c r="Y18" s="6">
        <f t="shared" si="6"/>
        <v>13</v>
      </c>
    </row>
    <row r="19" spans="1:25" x14ac:dyDescent="0.4">
      <c r="A19" s="5" t="s">
        <v>306</v>
      </c>
      <c r="B19" s="6">
        <v>474</v>
      </c>
      <c r="G19" t="str">
        <f t="shared" si="1"/>
        <v>Pediatrics</v>
      </c>
      <c r="H19">
        <f t="shared" si="2"/>
        <v>148</v>
      </c>
      <c r="K19" s="5" t="s">
        <v>56</v>
      </c>
      <c r="L19" s="6">
        <f t="shared" si="3"/>
        <v>131</v>
      </c>
      <c r="N19" s="5" t="s">
        <v>296</v>
      </c>
      <c r="O19" s="6">
        <v>5</v>
      </c>
      <c r="Q19" s="5" t="s">
        <v>296</v>
      </c>
      <c r="R19" s="6">
        <f t="shared" si="0"/>
        <v>5</v>
      </c>
      <c r="T19" s="5" t="s">
        <v>64</v>
      </c>
      <c r="U19" s="6">
        <f t="shared" si="4"/>
        <v>53</v>
      </c>
      <c r="W19" s="5" t="s">
        <v>107</v>
      </c>
      <c r="X19" s="6">
        <f t="shared" si="5"/>
        <v>15</v>
      </c>
      <c r="Y19" s="6">
        <f t="shared" si="6"/>
        <v>15</v>
      </c>
    </row>
    <row r="20" spans="1:25" x14ac:dyDescent="0.4">
      <c r="A20" s="5" t="s">
        <v>307</v>
      </c>
      <c r="B20" s="9">
        <v>2.6911764705882355</v>
      </c>
      <c r="D20">
        <f>GETPIVOTDATA("Sum of Re-admit Patients",$A$3)</f>
        <v>474</v>
      </c>
      <c r="E20">
        <f>GETPIVOTDATA("Sum of Total Patients",$A$3)</f>
        <v>1219</v>
      </c>
      <c r="G20" t="str">
        <f t="shared" si="1"/>
        <v>Emergency</v>
      </c>
      <c r="H20">
        <f t="shared" si="2"/>
        <v>141</v>
      </c>
      <c r="K20" s="5" t="s">
        <v>64</v>
      </c>
      <c r="L20" s="6">
        <f t="shared" si="3"/>
        <v>112</v>
      </c>
      <c r="N20" s="5" t="s">
        <v>166</v>
      </c>
      <c r="O20" s="6">
        <v>9</v>
      </c>
      <c r="Q20" s="5" t="s">
        <v>166</v>
      </c>
      <c r="R20" s="6">
        <f t="shared" si="0"/>
        <v>9</v>
      </c>
      <c r="T20" s="5" t="s">
        <v>101</v>
      </c>
      <c r="U20" s="6">
        <f t="shared" si="4"/>
        <v>41</v>
      </c>
      <c r="W20" s="5" t="s">
        <v>30</v>
      </c>
      <c r="X20" s="6">
        <f t="shared" si="5"/>
        <v>40</v>
      </c>
      <c r="Y20" s="6">
        <f t="shared" si="6"/>
        <v>40</v>
      </c>
    </row>
    <row r="21" spans="1:25" x14ac:dyDescent="0.4">
      <c r="D21" s="10" t="s">
        <v>309</v>
      </c>
      <c r="E21" s="10" t="s">
        <v>310</v>
      </c>
      <c r="G21" t="str">
        <f t="shared" si="1"/>
        <v>Orthopedic</v>
      </c>
      <c r="H21">
        <f t="shared" si="2"/>
        <v>112</v>
      </c>
      <c r="K21" s="5" t="s">
        <v>72</v>
      </c>
      <c r="L21" s="6">
        <f t="shared" si="3"/>
        <v>108</v>
      </c>
      <c r="N21" s="5" t="s">
        <v>267</v>
      </c>
      <c r="O21" s="6">
        <v>29</v>
      </c>
      <c r="Q21" s="5" t="s">
        <v>267</v>
      </c>
      <c r="R21" s="6">
        <f t="shared" si="0"/>
        <v>29</v>
      </c>
      <c r="T21" s="5" t="s">
        <v>72</v>
      </c>
      <c r="U21" s="6">
        <f t="shared" si="4"/>
        <v>40</v>
      </c>
      <c r="W21" s="5" t="s">
        <v>53</v>
      </c>
      <c r="X21" s="6">
        <f t="shared" si="5"/>
        <v>32</v>
      </c>
      <c r="Y21" s="6">
        <f t="shared" si="6"/>
        <v>32</v>
      </c>
    </row>
    <row r="22" spans="1:25" x14ac:dyDescent="0.4">
      <c r="D22" s="7">
        <f>IFERROR(D20/E20,0)</f>
        <v>0.38884331419196061</v>
      </c>
      <c r="E22" s="7">
        <v>1</v>
      </c>
      <c r="G22" t="str">
        <f t="shared" si="1"/>
        <v>Obstetrics</v>
      </c>
      <c r="H22">
        <f t="shared" si="2"/>
        <v>78</v>
      </c>
      <c r="K22" s="5" t="s">
        <v>101</v>
      </c>
      <c r="L22" s="6">
        <f t="shared" si="3"/>
        <v>50</v>
      </c>
      <c r="N22" s="5" t="s">
        <v>117</v>
      </c>
      <c r="O22" s="6">
        <v>45</v>
      </c>
      <c r="Q22" s="5" t="s">
        <v>117</v>
      </c>
      <c r="R22" s="6">
        <f t="shared" si="0"/>
        <v>45</v>
      </c>
      <c r="T22" s="5" t="s">
        <v>56</v>
      </c>
      <c r="U22" s="6">
        <f t="shared" si="4"/>
        <v>38</v>
      </c>
      <c r="W22" s="5" t="s">
        <v>62</v>
      </c>
      <c r="X22" s="6">
        <f t="shared" si="5"/>
        <v>14</v>
      </c>
      <c r="Y22" s="6">
        <f t="shared" si="6"/>
        <v>14</v>
      </c>
    </row>
    <row r="23" spans="1:25" x14ac:dyDescent="0.4">
      <c r="N23" s="5" t="s">
        <v>125</v>
      </c>
      <c r="O23" s="6">
        <v>6</v>
      </c>
      <c r="Q23" s="5" t="s">
        <v>125</v>
      </c>
      <c r="R23" s="6">
        <f t="shared" si="0"/>
        <v>6</v>
      </c>
    </row>
    <row r="24" spans="1:25" x14ac:dyDescent="0.4">
      <c r="N24" s="5" t="s">
        <v>170</v>
      </c>
      <c r="O24" s="6">
        <v>13</v>
      </c>
      <c r="Q24" s="5" t="s">
        <v>170</v>
      </c>
      <c r="R24" s="6">
        <f t="shared" si="0"/>
        <v>13</v>
      </c>
    </row>
    <row r="25" spans="1:25" x14ac:dyDescent="0.4">
      <c r="N25" s="5" t="s">
        <v>294</v>
      </c>
      <c r="O25" s="6">
        <v>12</v>
      </c>
      <c r="Q25" s="5" t="s">
        <v>294</v>
      </c>
      <c r="R25" s="6">
        <f t="shared" si="0"/>
        <v>12</v>
      </c>
    </row>
    <row r="26" spans="1:25" x14ac:dyDescent="0.4">
      <c r="N26" s="5" t="s">
        <v>263</v>
      </c>
      <c r="O26" s="6">
        <v>27</v>
      </c>
      <c r="Q26" s="5" t="s">
        <v>263</v>
      </c>
      <c r="R26" s="6">
        <f t="shared" si="0"/>
        <v>27</v>
      </c>
    </row>
    <row r="27" spans="1:25" x14ac:dyDescent="0.4">
      <c r="N27" s="5" t="s">
        <v>297</v>
      </c>
      <c r="O27" s="6">
        <v>26</v>
      </c>
      <c r="Q27" s="5" t="s">
        <v>297</v>
      </c>
      <c r="R27" s="6">
        <f t="shared" si="0"/>
        <v>26</v>
      </c>
    </row>
    <row r="28" spans="1:25" x14ac:dyDescent="0.4">
      <c r="N28" s="5" t="s">
        <v>283</v>
      </c>
      <c r="O28" s="6">
        <v>4</v>
      </c>
      <c r="Q28" s="5" t="s">
        <v>283</v>
      </c>
      <c r="R28" s="6">
        <f t="shared" si="0"/>
        <v>4</v>
      </c>
    </row>
    <row r="29" spans="1:25" x14ac:dyDescent="0.4">
      <c r="N29" s="5" t="s">
        <v>42</v>
      </c>
      <c r="O29" s="6">
        <v>70</v>
      </c>
      <c r="Q29" s="5" t="s">
        <v>42</v>
      </c>
      <c r="R29" s="6">
        <f t="shared" si="0"/>
        <v>70</v>
      </c>
    </row>
    <row r="30" spans="1:25" x14ac:dyDescent="0.4">
      <c r="N30" s="5" t="s">
        <v>63</v>
      </c>
      <c r="O30" s="6">
        <v>12</v>
      </c>
      <c r="Q30" s="5" t="s">
        <v>63</v>
      </c>
      <c r="R30" s="6">
        <f t="shared" si="0"/>
        <v>12</v>
      </c>
    </row>
    <row r="31" spans="1:25" x14ac:dyDescent="0.4">
      <c r="N31" s="5" t="s">
        <v>286</v>
      </c>
      <c r="O31" s="6">
        <v>14</v>
      </c>
      <c r="Q31" s="5" t="s">
        <v>286</v>
      </c>
      <c r="R31" s="6">
        <f t="shared" si="0"/>
        <v>14</v>
      </c>
    </row>
    <row r="32" spans="1:25" x14ac:dyDescent="0.4">
      <c r="N32" s="5" t="s">
        <v>119</v>
      </c>
      <c r="O32" s="6">
        <v>21</v>
      </c>
      <c r="Q32" s="5" t="s">
        <v>119</v>
      </c>
      <c r="R32" s="6">
        <f t="shared" si="0"/>
        <v>21</v>
      </c>
    </row>
    <row r="33" spans="14:18" x14ac:dyDescent="0.4">
      <c r="N33" s="5" t="s">
        <v>289</v>
      </c>
      <c r="O33" s="6">
        <v>4</v>
      </c>
      <c r="Q33" s="5" t="s">
        <v>289</v>
      </c>
      <c r="R33" s="6">
        <f t="shared" si="0"/>
        <v>4</v>
      </c>
    </row>
    <row r="34" spans="14:18" x14ac:dyDescent="0.4">
      <c r="N34" s="5" t="s">
        <v>70</v>
      </c>
      <c r="O34" s="6">
        <v>16</v>
      </c>
      <c r="Q34" s="5" t="s">
        <v>70</v>
      </c>
      <c r="R34" s="6">
        <f t="shared" si="0"/>
        <v>16</v>
      </c>
    </row>
    <row r="35" spans="14:18" x14ac:dyDescent="0.4">
      <c r="N35" s="5" t="s">
        <v>225</v>
      </c>
      <c r="O35" s="6">
        <v>31</v>
      </c>
      <c r="Q35" s="5" t="s">
        <v>225</v>
      </c>
      <c r="R35" s="6">
        <f t="shared" si="0"/>
        <v>31</v>
      </c>
    </row>
    <row r="36" spans="14:18" x14ac:dyDescent="0.4">
      <c r="N36" s="5" t="s">
        <v>78</v>
      </c>
      <c r="O36" s="6">
        <v>11</v>
      </c>
      <c r="Q36" s="5" t="s">
        <v>78</v>
      </c>
      <c r="R36" s="6">
        <f t="shared" si="0"/>
        <v>11</v>
      </c>
    </row>
    <row r="37" spans="14:18" x14ac:dyDescent="0.4">
      <c r="N37" s="5" t="s">
        <v>198</v>
      </c>
      <c r="O37" s="6">
        <v>1</v>
      </c>
      <c r="Q37" s="5" t="s">
        <v>198</v>
      </c>
      <c r="R37" s="6">
        <f t="shared" si="0"/>
        <v>1</v>
      </c>
    </row>
    <row r="38" spans="14:18" x14ac:dyDescent="0.4">
      <c r="N38" s="5" t="s">
        <v>188</v>
      </c>
      <c r="O38" s="6">
        <v>34</v>
      </c>
      <c r="Q38" s="5" t="s">
        <v>188</v>
      </c>
      <c r="R38" s="6">
        <f t="shared" si="0"/>
        <v>34</v>
      </c>
    </row>
    <row r="39" spans="14:18" x14ac:dyDescent="0.4">
      <c r="N39" s="5" t="s">
        <v>31</v>
      </c>
      <c r="O39" s="6">
        <v>27</v>
      </c>
      <c r="Q39" s="5" t="s">
        <v>31</v>
      </c>
      <c r="R39" s="6">
        <f t="shared" si="0"/>
        <v>27</v>
      </c>
    </row>
    <row r="40" spans="14:18" x14ac:dyDescent="0.4">
      <c r="N40" s="5" t="s">
        <v>76</v>
      </c>
      <c r="O40" s="6">
        <v>28</v>
      </c>
      <c r="Q40" s="5" t="s">
        <v>76</v>
      </c>
      <c r="R40" s="6">
        <f t="shared" si="0"/>
        <v>28</v>
      </c>
    </row>
    <row r="41" spans="14:18" x14ac:dyDescent="0.4">
      <c r="N41" s="5" t="s">
        <v>278</v>
      </c>
      <c r="O41" s="6">
        <v>19</v>
      </c>
      <c r="Q41" s="5" t="s">
        <v>278</v>
      </c>
      <c r="R41" s="6">
        <f t="shared" si="0"/>
        <v>19</v>
      </c>
    </row>
    <row r="42" spans="14:18" x14ac:dyDescent="0.4">
      <c r="N42" s="5" t="s">
        <v>120</v>
      </c>
      <c r="O42" s="6">
        <v>170</v>
      </c>
      <c r="Q42" s="5" t="s">
        <v>120</v>
      </c>
      <c r="R42" s="6">
        <f t="shared" si="0"/>
        <v>170</v>
      </c>
    </row>
    <row r="43" spans="14:18" x14ac:dyDescent="0.4">
      <c r="N43" s="5" t="s">
        <v>287</v>
      </c>
      <c r="O43" s="6">
        <v>36</v>
      </c>
      <c r="Q43" s="5" t="s">
        <v>287</v>
      </c>
      <c r="R43" s="6">
        <f t="shared" si="0"/>
        <v>36</v>
      </c>
    </row>
    <row r="44" spans="14:18" x14ac:dyDescent="0.4">
      <c r="N44" s="5" t="s">
        <v>77</v>
      </c>
      <c r="O44" s="6">
        <v>16</v>
      </c>
      <c r="Q44" s="5" t="s">
        <v>77</v>
      </c>
      <c r="R44" s="6">
        <f t="shared" si="0"/>
        <v>16</v>
      </c>
    </row>
    <row r="45" spans="14:18" x14ac:dyDescent="0.4">
      <c r="N45" s="5" t="s">
        <v>108</v>
      </c>
      <c r="O45" s="6">
        <v>14</v>
      </c>
      <c r="Q45" s="5" t="s">
        <v>108</v>
      </c>
      <c r="R45" s="6">
        <f t="shared" si="0"/>
        <v>14</v>
      </c>
    </row>
    <row r="46" spans="14:18" x14ac:dyDescent="0.4">
      <c r="N46" s="5" t="s">
        <v>121</v>
      </c>
      <c r="O46" s="6">
        <v>4</v>
      </c>
      <c r="Q46" s="5" t="s">
        <v>121</v>
      </c>
      <c r="R46" s="6">
        <f t="shared" si="0"/>
        <v>4</v>
      </c>
    </row>
    <row r="47" spans="14:18" x14ac:dyDescent="0.4">
      <c r="N47" s="5" t="s">
        <v>75</v>
      </c>
      <c r="O47" s="6">
        <v>26</v>
      </c>
      <c r="Q47" s="5" t="s">
        <v>75</v>
      </c>
      <c r="R47" s="6">
        <f t="shared" si="0"/>
        <v>26</v>
      </c>
    </row>
    <row r="48" spans="14:18" x14ac:dyDescent="0.4">
      <c r="N48" s="5" t="s">
        <v>299</v>
      </c>
      <c r="O48" s="6">
        <v>10</v>
      </c>
      <c r="Q48" s="5" t="s">
        <v>299</v>
      </c>
      <c r="R48" s="6">
        <f t="shared" si="0"/>
        <v>10</v>
      </c>
    </row>
    <row r="49" spans="14:18" x14ac:dyDescent="0.4">
      <c r="N49" s="5" t="s">
        <v>100</v>
      </c>
      <c r="O49" s="6">
        <v>24</v>
      </c>
      <c r="Q49" s="5" t="s">
        <v>100</v>
      </c>
      <c r="R49" s="6">
        <f t="shared" si="0"/>
        <v>24</v>
      </c>
    </row>
    <row r="50" spans="14:18" x14ac:dyDescent="0.4">
      <c r="N50" s="5" t="s">
        <v>229</v>
      </c>
      <c r="O50" s="6">
        <v>17</v>
      </c>
      <c r="Q50" s="5" t="s">
        <v>229</v>
      </c>
      <c r="R50" s="6">
        <f t="shared" si="0"/>
        <v>17</v>
      </c>
    </row>
    <row r="51" spans="14:18" x14ac:dyDescent="0.4">
      <c r="N51" s="5" t="s">
        <v>145</v>
      </c>
      <c r="O51" s="6">
        <v>32</v>
      </c>
      <c r="Q51" s="5" t="s">
        <v>145</v>
      </c>
      <c r="R51" s="6">
        <f t="shared" si="0"/>
        <v>32</v>
      </c>
    </row>
    <row r="52" spans="14:18" x14ac:dyDescent="0.4">
      <c r="N52" s="5" t="s">
        <v>232</v>
      </c>
      <c r="O52" s="6">
        <v>10</v>
      </c>
      <c r="Q52" s="5" t="s">
        <v>232</v>
      </c>
      <c r="R52" s="6">
        <f t="shared" si="0"/>
        <v>10</v>
      </c>
    </row>
    <row r="53" spans="14:18" x14ac:dyDescent="0.4">
      <c r="N53" s="5" t="s">
        <v>137</v>
      </c>
      <c r="O53" s="6">
        <v>16</v>
      </c>
      <c r="Q53" s="5" t="s">
        <v>137</v>
      </c>
      <c r="R53" s="6">
        <f t="shared" si="0"/>
        <v>16</v>
      </c>
    </row>
    <row r="54" spans="14:18" x14ac:dyDescent="0.4">
      <c r="N54" s="5" t="s">
        <v>141</v>
      </c>
      <c r="O54" s="6">
        <v>24</v>
      </c>
      <c r="Q54" s="5" t="s">
        <v>141</v>
      </c>
      <c r="R54" s="6">
        <f t="shared" si="0"/>
        <v>24</v>
      </c>
    </row>
    <row r="55" spans="14:18" x14ac:dyDescent="0.4">
      <c r="N55" s="5" t="s">
        <v>54</v>
      </c>
      <c r="O55" s="6">
        <v>13</v>
      </c>
      <c r="Q55" s="5" t="s">
        <v>54</v>
      </c>
      <c r="R55" s="6">
        <f t="shared" si="0"/>
        <v>13</v>
      </c>
    </row>
    <row r="56" spans="14:18" x14ac:dyDescent="0.4">
      <c r="N56" s="5" t="s">
        <v>118</v>
      </c>
      <c r="O56" s="6">
        <v>40</v>
      </c>
      <c r="Q56" s="5" t="s">
        <v>118</v>
      </c>
      <c r="R56" s="6">
        <f t="shared" si="0"/>
        <v>40</v>
      </c>
    </row>
    <row r="57" spans="14:18" x14ac:dyDescent="0.4">
      <c r="N57" s="5" t="s">
        <v>213</v>
      </c>
      <c r="O57" s="6">
        <v>29</v>
      </c>
      <c r="Q57" s="5" t="s">
        <v>213</v>
      </c>
      <c r="R57" s="6">
        <f t="shared" si="0"/>
        <v>29</v>
      </c>
    </row>
    <row r="58" spans="14:18" x14ac:dyDescent="0.4">
      <c r="N58" s="5" t="s">
        <v>301</v>
      </c>
      <c r="O58" s="6">
        <v>1219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BB022-A336-49E8-898B-23190029F427}">
  <sheetPr codeName="Sheet3">
    <tabColor theme="5" tint="-0.249977111117893"/>
  </sheetPr>
  <dimension ref="A1:Y137"/>
  <sheetViews>
    <sheetView zoomScale="80" zoomScaleNormal="80" workbookViewId="0">
      <selection activeCell="AB14" sqref="AB14"/>
    </sheetView>
  </sheetViews>
  <sheetFormatPr defaultRowHeight="14.6" x14ac:dyDescent="0.4"/>
  <cols>
    <col min="1" max="1" width="10.84375" bestFit="1" customWidth="1"/>
    <col min="2" max="2" width="11.69140625" customWidth="1"/>
  </cols>
  <sheetData>
    <row r="1" spans="1:25" ht="72.900000000000006" x14ac:dyDescent="0.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row>
    <row r="2" spans="1:25" x14ac:dyDescent="0.4">
      <c r="A2" s="2">
        <v>45660</v>
      </c>
      <c r="B2" s="2">
        <v>45780</v>
      </c>
      <c r="C2" s="3" t="s">
        <v>25</v>
      </c>
      <c r="D2" s="3" t="s">
        <v>26</v>
      </c>
      <c r="E2" s="3" t="s">
        <v>27</v>
      </c>
      <c r="F2" s="3">
        <v>1001</v>
      </c>
      <c r="G2" s="3" t="s">
        <v>28</v>
      </c>
      <c r="H2" s="3" t="s">
        <v>29</v>
      </c>
      <c r="I2" s="3">
        <v>45</v>
      </c>
      <c r="J2" s="3" t="s">
        <v>30</v>
      </c>
      <c r="K2" s="3" t="s">
        <v>31</v>
      </c>
      <c r="L2" s="3" t="s">
        <v>32</v>
      </c>
      <c r="M2" s="3" t="s">
        <v>33</v>
      </c>
      <c r="N2" s="3" t="s">
        <v>34</v>
      </c>
      <c r="O2" s="3" t="s">
        <v>35</v>
      </c>
      <c r="P2" s="3" t="s">
        <v>36</v>
      </c>
      <c r="Q2" s="3">
        <v>13</v>
      </c>
      <c r="R2" s="3">
        <v>7</v>
      </c>
      <c r="S2" s="3">
        <v>7</v>
      </c>
      <c r="T2" s="3" t="s">
        <v>37</v>
      </c>
      <c r="U2" s="3">
        <v>2.5</v>
      </c>
      <c r="V2" s="3">
        <v>7</v>
      </c>
      <c r="W2" s="3">
        <v>27</v>
      </c>
      <c r="X2" s="3">
        <v>2025</v>
      </c>
      <c r="Y2" s="3" t="s">
        <v>38</v>
      </c>
    </row>
    <row r="3" spans="1:25" x14ac:dyDescent="0.4">
      <c r="A3" s="2">
        <v>45691</v>
      </c>
      <c r="B3" s="2">
        <v>45841</v>
      </c>
      <c r="C3" s="3" t="s">
        <v>39</v>
      </c>
      <c r="D3" s="3" t="s">
        <v>26</v>
      </c>
      <c r="E3" s="3" t="s">
        <v>27</v>
      </c>
      <c r="F3" s="3">
        <v>1002</v>
      </c>
      <c r="G3" s="3" t="s">
        <v>40</v>
      </c>
      <c r="H3" s="3" t="s">
        <v>41</v>
      </c>
      <c r="I3" s="3">
        <v>32</v>
      </c>
      <c r="J3" s="3" t="s">
        <v>30</v>
      </c>
      <c r="K3" s="3" t="s">
        <v>42</v>
      </c>
      <c r="L3" s="3" t="s">
        <v>43</v>
      </c>
      <c r="M3" s="3" t="s">
        <v>44</v>
      </c>
      <c r="N3" s="3" t="s">
        <v>45</v>
      </c>
      <c r="O3" s="3" t="s">
        <v>46</v>
      </c>
      <c r="P3" s="3" t="s">
        <v>47</v>
      </c>
      <c r="Q3" s="3">
        <v>17</v>
      </c>
      <c r="R3" s="3">
        <v>12</v>
      </c>
      <c r="S3" s="3">
        <v>5</v>
      </c>
      <c r="T3" s="3" t="s">
        <v>48</v>
      </c>
      <c r="U3" s="3">
        <v>3</v>
      </c>
      <c r="V3" s="3">
        <v>5</v>
      </c>
      <c r="W3" s="3">
        <v>34</v>
      </c>
      <c r="X3" s="3">
        <v>2025</v>
      </c>
      <c r="Y3" s="3" t="s">
        <v>49</v>
      </c>
    </row>
    <row r="4" spans="1:25" x14ac:dyDescent="0.4">
      <c r="A4" s="2">
        <v>45719</v>
      </c>
      <c r="B4" s="2">
        <v>45811</v>
      </c>
      <c r="C4" s="3" t="s">
        <v>50</v>
      </c>
      <c r="D4" s="3" t="s">
        <v>26</v>
      </c>
      <c r="E4" s="3" t="s">
        <v>51</v>
      </c>
      <c r="F4" s="3">
        <v>1003</v>
      </c>
      <c r="G4" s="3" t="s">
        <v>52</v>
      </c>
      <c r="H4" s="3" t="s">
        <v>41</v>
      </c>
      <c r="I4" s="3">
        <v>60</v>
      </c>
      <c r="J4" s="3" t="s">
        <v>53</v>
      </c>
      <c r="K4" s="3" t="s">
        <v>54</v>
      </c>
      <c r="L4" s="3" t="s">
        <v>55</v>
      </c>
      <c r="M4" s="3" t="s">
        <v>33</v>
      </c>
      <c r="N4" s="3" t="s">
        <v>56</v>
      </c>
      <c r="O4" s="3" t="s">
        <v>57</v>
      </c>
      <c r="P4" s="3" t="s">
        <v>36</v>
      </c>
      <c r="Q4" s="3">
        <v>10</v>
      </c>
      <c r="R4" s="3">
        <v>3</v>
      </c>
      <c r="S4" s="3">
        <v>0</v>
      </c>
      <c r="T4" s="3" t="s">
        <v>37</v>
      </c>
      <c r="U4" s="3">
        <v>1.8</v>
      </c>
      <c r="V4" s="3">
        <v>6</v>
      </c>
      <c r="W4" s="3">
        <v>13</v>
      </c>
      <c r="X4" s="3">
        <v>2025</v>
      </c>
      <c r="Y4" s="3" t="s">
        <v>58</v>
      </c>
    </row>
    <row r="5" spans="1:25" x14ac:dyDescent="0.4">
      <c r="A5" s="2">
        <v>45750</v>
      </c>
      <c r="B5" s="2">
        <v>45933</v>
      </c>
      <c r="C5" s="3" t="s">
        <v>59</v>
      </c>
      <c r="D5" s="3" t="s">
        <v>26</v>
      </c>
      <c r="E5" s="3" t="s">
        <v>60</v>
      </c>
      <c r="F5" s="3">
        <v>1004</v>
      </c>
      <c r="G5" s="3" t="s">
        <v>61</v>
      </c>
      <c r="H5" s="3" t="s">
        <v>29</v>
      </c>
      <c r="I5" s="3">
        <v>70</v>
      </c>
      <c r="J5" s="3" t="s">
        <v>62</v>
      </c>
      <c r="K5" s="3" t="s">
        <v>63</v>
      </c>
      <c r="L5" s="3" t="s">
        <v>64</v>
      </c>
      <c r="M5" s="3" t="s">
        <v>33</v>
      </c>
      <c r="N5" s="3" t="s">
        <v>64</v>
      </c>
      <c r="O5" s="3" t="s">
        <v>65</v>
      </c>
      <c r="P5" s="3" t="s">
        <v>47</v>
      </c>
      <c r="Q5" s="3">
        <v>8</v>
      </c>
      <c r="R5" s="3">
        <v>2</v>
      </c>
      <c r="S5" s="3">
        <v>2</v>
      </c>
      <c r="T5" s="3" t="s">
        <v>66</v>
      </c>
      <c r="U5" s="3">
        <v>2.1</v>
      </c>
      <c r="V5" s="3">
        <v>8</v>
      </c>
      <c r="W5" s="3">
        <v>12</v>
      </c>
      <c r="X5" s="3">
        <v>2025</v>
      </c>
      <c r="Y5" s="3" t="s">
        <v>67</v>
      </c>
    </row>
    <row r="6" spans="1:25" x14ac:dyDescent="0.4">
      <c r="A6" s="2">
        <v>45780</v>
      </c>
      <c r="B6" s="2">
        <v>45964</v>
      </c>
      <c r="C6" s="3" t="s">
        <v>68</v>
      </c>
      <c r="D6" s="3" t="s">
        <v>26</v>
      </c>
      <c r="E6" s="3" t="s">
        <v>27</v>
      </c>
      <c r="F6" s="3">
        <v>1005</v>
      </c>
      <c r="G6" s="3" t="s">
        <v>69</v>
      </c>
      <c r="H6" s="3" t="s">
        <v>29</v>
      </c>
      <c r="I6" s="3">
        <v>38</v>
      </c>
      <c r="J6" s="3" t="s">
        <v>30</v>
      </c>
      <c r="K6" s="3" t="s">
        <v>70</v>
      </c>
      <c r="L6" s="3" t="s">
        <v>71</v>
      </c>
      <c r="M6" s="3" t="s">
        <v>44</v>
      </c>
      <c r="N6" s="3" t="s">
        <v>72</v>
      </c>
      <c r="O6" s="3" t="s">
        <v>73</v>
      </c>
      <c r="P6" s="3" t="s">
        <v>36</v>
      </c>
      <c r="Q6" s="3">
        <v>9</v>
      </c>
      <c r="R6" s="3">
        <v>1</v>
      </c>
      <c r="S6" s="3">
        <v>6</v>
      </c>
      <c r="T6" s="3" t="s">
        <v>37</v>
      </c>
      <c r="U6" s="3">
        <v>2.9</v>
      </c>
      <c r="V6" s="3">
        <v>4</v>
      </c>
      <c r="W6" s="3">
        <v>16</v>
      </c>
      <c r="X6" s="3">
        <v>2025</v>
      </c>
      <c r="Y6" s="3" t="s">
        <v>74</v>
      </c>
    </row>
    <row r="7" spans="1:25" x14ac:dyDescent="0.4">
      <c r="A7" s="2">
        <v>45660</v>
      </c>
      <c r="B7" s="2">
        <v>45780</v>
      </c>
      <c r="C7" s="3" t="s">
        <v>25</v>
      </c>
      <c r="D7" s="3" t="s">
        <v>26</v>
      </c>
      <c r="E7" s="3" t="s">
        <v>27</v>
      </c>
      <c r="F7" s="3">
        <v>1001</v>
      </c>
      <c r="G7" s="3" t="s">
        <v>28</v>
      </c>
      <c r="H7" s="3" t="s">
        <v>29</v>
      </c>
      <c r="I7" s="3">
        <v>45</v>
      </c>
      <c r="J7" s="3" t="s">
        <v>30</v>
      </c>
      <c r="K7" s="3" t="s">
        <v>75</v>
      </c>
      <c r="L7" s="3" t="s">
        <v>32</v>
      </c>
      <c r="M7" s="3" t="s">
        <v>33</v>
      </c>
      <c r="N7" s="3" t="s">
        <v>34</v>
      </c>
      <c r="O7" s="3" t="s">
        <v>35</v>
      </c>
      <c r="P7" s="3" t="s">
        <v>36</v>
      </c>
      <c r="Q7" s="3">
        <v>13</v>
      </c>
      <c r="R7" s="3">
        <v>7</v>
      </c>
      <c r="S7" s="3">
        <v>2</v>
      </c>
      <c r="T7" s="3" t="s">
        <v>37</v>
      </c>
      <c r="U7" s="3">
        <v>2.5</v>
      </c>
      <c r="V7" s="3">
        <v>7</v>
      </c>
      <c r="W7" s="3">
        <v>22</v>
      </c>
      <c r="X7" s="3">
        <v>2025</v>
      </c>
      <c r="Y7" s="3" t="s">
        <v>38</v>
      </c>
    </row>
    <row r="8" spans="1:25" x14ac:dyDescent="0.4">
      <c r="A8" s="2">
        <v>45691</v>
      </c>
      <c r="B8" s="2">
        <v>45841</v>
      </c>
      <c r="C8" s="3" t="s">
        <v>39</v>
      </c>
      <c r="D8" s="3" t="s">
        <v>26</v>
      </c>
      <c r="E8" s="3" t="s">
        <v>27</v>
      </c>
      <c r="F8" s="3">
        <v>1002</v>
      </c>
      <c r="G8" s="3" t="s">
        <v>40</v>
      </c>
      <c r="H8" s="3" t="s">
        <v>41</v>
      </c>
      <c r="I8" s="3">
        <v>32</v>
      </c>
      <c r="J8" s="3" t="s">
        <v>30</v>
      </c>
      <c r="K8" s="3" t="s">
        <v>42</v>
      </c>
      <c r="L8" s="3" t="s">
        <v>43</v>
      </c>
      <c r="M8" s="3" t="s">
        <v>44</v>
      </c>
      <c r="N8" s="3" t="s">
        <v>45</v>
      </c>
      <c r="O8" s="3" t="s">
        <v>46</v>
      </c>
      <c r="P8" s="3" t="s">
        <v>47</v>
      </c>
      <c r="Q8" s="3">
        <v>17</v>
      </c>
      <c r="R8" s="3">
        <v>12</v>
      </c>
      <c r="S8" s="3">
        <v>0</v>
      </c>
      <c r="T8" s="3" t="s">
        <v>48</v>
      </c>
      <c r="U8" s="3">
        <v>3</v>
      </c>
      <c r="V8" s="3">
        <v>5</v>
      </c>
      <c r="W8" s="3">
        <v>29</v>
      </c>
      <c r="X8" s="3">
        <v>2025</v>
      </c>
      <c r="Y8" s="3" t="s">
        <v>49</v>
      </c>
    </row>
    <row r="9" spans="1:25" x14ac:dyDescent="0.4">
      <c r="A9" s="2">
        <v>45719</v>
      </c>
      <c r="B9" s="2">
        <v>45811</v>
      </c>
      <c r="C9" s="3" t="s">
        <v>50</v>
      </c>
      <c r="D9" s="3" t="s">
        <v>26</v>
      </c>
      <c r="E9" s="3" t="s">
        <v>51</v>
      </c>
      <c r="F9" s="3">
        <v>1003</v>
      </c>
      <c r="G9" s="3" t="s">
        <v>52</v>
      </c>
      <c r="H9" s="3" t="s">
        <v>41</v>
      </c>
      <c r="I9" s="3">
        <v>60</v>
      </c>
      <c r="J9" s="3" t="s">
        <v>53</v>
      </c>
      <c r="K9" s="3" t="s">
        <v>76</v>
      </c>
      <c r="L9" s="3" t="s">
        <v>55</v>
      </c>
      <c r="M9" s="3" t="s">
        <v>33</v>
      </c>
      <c r="N9" s="3" t="s">
        <v>56</v>
      </c>
      <c r="O9" s="3" t="s">
        <v>57</v>
      </c>
      <c r="P9" s="3" t="s">
        <v>36</v>
      </c>
      <c r="Q9" s="3">
        <v>10</v>
      </c>
      <c r="R9" s="3">
        <v>3</v>
      </c>
      <c r="S9" s="3">
        <v>3</v>
      </c>
      <c r="T9" s="3" t="s">
        <v>37</v>
      </c>
      <c r="U9" s="3">
        <v>1.8</v>
      </c>
      <c r="V9" s="3">
        <v>6</v>
      </c>
      <c r="W9" s="3">
        <v>16</v>
      </c>
      <c r="X9" s="3">
        <v>2025</v>
      </c>
      <c r="Y9" s="3" t="s">
        <v>58</v>
      </c>
    </row>
    <row r="10" spans="1:25" x14ac:dyDescent="0.4">
      <c r="A10" s="2">
        <v>45750</v>
      </c>
      <c r="B10" s="2">
        <v>45933</v>
      </c>
      <c r="C10" s="3" t="s">
        <v>59</v>
      </c>
      <c r="D10" s="3" t="s">
        <v>26</v>
      </c>
      <c r="E10" s="3" t="s">
        <v>60</v>
      </c>
      <c r="F10" s="3">
        <v>1004</v>
      </c>
      <c r="G10" s="3" t="s">
        <v>61</v>
      </c>
      <c r="H10" s="3" t="s">
        <v>29</v>
      </c>
      <c r="I10" s="3">
        <v>70</v>
      </c>
      <c r="J10" s="3" t="s">
        <v>62</v>
      </c>
      <c r="K10" s="3" t="s">
        <v>77</v>
      </c>
      <c r="L10" s="3" t="s">
        <v>64</v>
      </c>
      <c r="M10" s="3" t="s">
        <v>33</v>
      </c>
      <c r="N10" s="3" t="s">
        <v>64</v>
      </c>
      <c r="O10" s="3" t="s">
        <v>65</v>
      </c>
      <c r="P10" s="3" t="s">
        <v>47</v>
      </c>
      <c r="Q10" s="3">
        <v>8</v>
      </c>
      <c r="R10" s="3">
        <v>2</v>
      </c>
      <c r="S10" s="3">
        <v>6</v>
      </c>
      <c r="T10" s="3" t="s">
        <v>66</v>
      </c>
      <c r="U10" s="3">
        <v>2.1</v>
      </c>
      <c r="V10" s="3">
        <v>8</v>
      </c>
      <c r="W10" s="3">
        <v>16</v>
      </c>
      <c r="X10" s="3">
        <v>2025</v>
      </c>
      <c r="Y10" s="3" t="s">
        <v>67</v>
      </c>
    </row>
    <row r="11" spans="1:25" x14ac:dyDescent="0.4">
      <c r="A11" s="2">
        <v>45780</v>
      </c>
      <c r="B11" s="2">
        <v>45964</v>
      </c>
      <c r="C11" s="3" t="s">
        <v>68</v>
      </c>
      <c r="D11" s="3" t="s">
        <v>26</v>
      </c>
      <c r="E11" s="3" t="s">
        <v>27</v>
      </c>
      <c r="F11" s="3">
        <v>1005</v>
      </c>
      <c r="G11" s="3" t="s">
        <v>69</v>
      </c>
      <c r="H11" s="3" t="s">
        <v>41</v>
      </c>
      <c r="I11" s="3">
        <v>38</v>
      </c>
      <c r="J11" s="3" t="s">
        <v>30</v>
      </c>
      <c r="K11" s="3" t="s">
        <v>78</v>
      </c>
      <c r="L11" s="3" t="s">
        <v>71</v>
      </c>
      <c r="M11" s="3" t="s">
        <v>44</v>
      </c>
      <c r="N11" s="3" t="s">
        <v>72</v>
      </c>
      <c r="O11" s="3" t="s">
        <v>73</v>
      </c>
      <c r="P11" s="3" t="s">
        <v>36</v>
      </c>
      <c r="Q11" s="3">
        <v>9</v>
      </c>
      <c r="R11" s="3">
        <v>1</v>
      </c>
      <c r="S11" s="3">
        <v>1</v>
      </c>
      <c r="T11" s="3" t="s">
        <v>37</v>
      </c>
      <c r="U11" s="3">
        <v>2.9</v>
      </c>
      <c r="V11" s="3">
        <v>4</v>
      </c>
      <c r="W11" s="3">
        <v>11</v>
      </c>
      <c r="X11" s="3">
        <v>2025</v>
      </c>
      <c r="Y11" s="3" t="s">
        <v>74</v>
      </c>
    </row>
    <row r="12" spans="1:25" x14ac:dyDescent="0.4">
      <c r="A12" s="2">
        <v>45811</v>
      </c>
      <c r="B12" s="2">
        <v>45994</v>
      </c>
      <c r="C12" s="3" t="s">
        <v>79</v>
      </c>
      <c r="D12" s="3" t="s">
        <v>26</v>
      </c>
      <c r="E12" s="3" t="s">
        <v>80</v>
      </c>
      <c r="F12" s="3">
        <v>1006</v>
      </c>
      <c r="G12" s="3" t="s">
        <v>81</v>
      </c>
      <c r="H12" s="3" t="s">
        <v>29</v>
      </c>
      <c r="I12" s="3">
        <v>25</v>
      </c>
      <c r="J12" s="3" t="s">
        <v>82</v>
      </c>
      <c r="K12" s="3" t="s">
        <v>83</v>
      </c>
      <c r="L12" s="3" t="s">
        <v>84</v>
      </c>
      <c r="M12" s="3" t="s">
        <v>33</v>
      </c>
      <c r="N12" s="3" t="s">
        <v>85</v>
      </c>
      <c r="O12" s="3" t="s">
        <v>86</v>
      </c>
      <c r="P12" s="3" t="s">
        <v>36</v>
      </c>
      <c r="Q12" s="3">
        <v>5</v>
      </c>
      <c r="R12" s="3">
        <v>0</v>
      </c>
      <c r="S12" s="3">
        <v>0</v>
      </c>
      <c r="T12" s="3" t="s">
        <v>37</v>
      </c>
      <c r="U12" s="3">
        <v>1.5</v>
      </c>
      <c r="V12" s="3">
        <v>3</v>
      </c>
      <c r="W12" s="3">
        <v>5</v>
      </c>
      <c r="X12" s="3">
        <v>2025</v>
      </c>
      <c r="Y12" s="3" t="s">
        <v>87</v>
      </c>
    </row>
    <row r="13" spans="1:25" x14ac:dyDescent="0.4">
      <c r="A13" s="2">
        <v>45841</v>
      </c>
      <c r="B13" s="2">
        <v>46084</v>
      </c>
      <c r="C13" s="3" t="s">
        <v>88</v>
      </c>
      <c r="D13" s="3" t="s">
        <v>26</v>
      </c>
      <c r="E13" s="3" t="s">
        <v>89</v>
      </c>
      <c r="F13" s="3">
        <v>1007</v>
      </c>
      <c r="G13" s="3" t="s">
        <v>90</v>
      </c>
      <c r="H13" s="3" t="s">
        <v>29</v>
      </c>
      <c r="I13" s="3">
        <v>18</v>
      </c>
      <c r="J13" s="3" t="s">
        <v>91</v>
      </c>
      <c r="K13" s="3" t="s">
        <v>92</v>
      </c>
      <c r="L13" s="3" t="s">
        <v>93</v>
      </c>
      <c r="M13" s="3" t="s">
        <v>44</v>
      </c>
      <c r="N13" s="3" t="s">
        <v>45</v>
      </c>
      <c r="O13" s="3" t="s">
        <v>94</v>
      </c>
      <c r="P13" s="3" t="s">
        <v>36</v>
      </c>
      <c r="Q13" s="3">
        <v>2</v>
      </c>
      <c r="R13" s="3">
        <v>0</v>
      </c>
      <c r="S13" s="3">
        <v>1</v>
      </c>
      <c r="T13" s="3" t="s">
        <v>48</v>
      </c>
      <c r="U13" s="3">
        <v>1</v>
      </c>
      <c r="V13" s="3">
        <v>1</v>
      </c>
      <c r="W13" s="3">
        <v>3</v>
      </c>
      <c r="X13" s="3">
        <v>2025</v>
      </c>
      <c r="Y13" s="3" t="s">
        <v>95</v>
      </c>
    </row>
    <row r="14" spans="1:25" x14ac:dyDescent="0.4">
      <c r="A14" s="2">
        <v>45872</v>
      </c>
      <c r="B14" s="2">
        <v>46237</v>
      </c>
      <c r="C14" s="3" t="s">
        <v>96</v>
      </c>
      <c r="D14" s="3" t="s">
        <v>26</v>
      </c>
      <c r="E14" s="3" t="s">
        <v>97</v>
      </c>
      <c r="F14" s="3">
        <v>1008</v>
      </c>
      <c r="G14" s="3" t="s">
        <v>98</v>
      </c>
      <c r="H14" s="3" t="s">
        <v>29</v>
      </c>
      <c r="I14" s="3">
        <v>12</v>
      </c>
      <c r="J14" s="3" t="s">
        <v>99</v>
      </c>
      <c r="K14" s="3" t="s">
        <v>100</v>
      </c>
      <c r="L14" s="3" t="s">
        <v>93</v>
      </c>
      <c r="M14" s="3" t="s">
        <v>33</v>
      </c>
      <c r="N14" s="3" t="s">
        <v>101</v>
      </c>
      <c r="O14" s="3" t="s">
        <v>102</v>
      </c>
      <c r="P14" s="3" t="s">
        <v>47</v>
      </c>
      <c r="Q14" s="3">
        <v>1</v>
      </c>
      <c r="R14" s="3">
        <v>0</v>
      </c>
      <c r="S14" s="3">
        <v>2</v>
      </c>
      <c r="T14" s="3" t="s">
        <v>37</v>
      </c>
      <c r="U14" s="3">
        <v>2.2000000000000002</v>
      </c>
      <c r="V14" s="3">
        <v>2</v>
      </c>
      <c r="W14" s="3">
        <v>3</v>
      </c>
      <c r="X14" s="3">
        <v>2025</v>
      </c>
      <c r="Y14" s="3" t="s">
        <v>103</v>
      </c>
    </row>
    <row r="15" spans="1:25" x14ac:dyDescent="0.4">
      <c r="A15" s="2">
        <v>45903</v>
      </c>
      <c r="B15" s="2">
        <v>46176</v>
      </c>
      <c r="C15" s="3" t="s">
        <v>104</v>
      </c>
      <c r="D15" s="3" t="s">
        <v>26</v>
      </c>
      <c r="E15" s="3" t="s">
        <v>105</v>
      </c>
      <c r="F15" s="3">
        <v>1009</v>
      </c>
      <c r="G15" s="3" t="s">
        <v>106</v>
      </c>
      <c r="H15" s="3" t="s">
        <v>41</v>
      </c>
      <c r="I15" s="3">
        <v>29</v>
      </c>
      <c r="J15" s="3" t="s">
        <v>107</v>
      </c>
      <c r="K15" s="3" t="s">
        <v>108</v>
      </c>
      <c r="L15" s="3" t="s">
        <v>32</v>
      </c>
      <c r="M15" s="3" t="s">
        <v>44</v>
      </c>
      <c r="N15" s="3" t="s">
        <v>34</v>
      </c>
      <c r="O15" s="3" t="s">
        <v>109</v>
      </c>
      <c r="P15" s="3" t="s">
        <v>36</v>
      </c>
      <c r="Q15" s="3">
        <v>4</v>
      </c>
      <c r="R15" s="3">
        <v>0</v>
      </c>
      <c r="S15" s="3">
        <v>1</v>
      </c>
      <c r="T15" s="3" t="s">
        <v>48</v>
      </c>
      <c r="U15" s="3">
        <v>1.8</v>
      </c>
      <c r="V15" s="3">
        <v>3</v>
      </c>
      <c r="W15" s="3">
        <v>5</v>
      </c>
      <c r="X15" s="3">
        <v>2025</v>
      </c>
      <c r="Y15" s="3" t="s">
        <v>110</v>
      </c>
    </row>
    <row r="16" spans="1:25" x14ac:dyDescent="0.4">
      <c r="A16" s="2">
        <v>45933</v>
      </c>
      <c r="B16" s="2">
        <v>46298</v>
      </c>
      <c r="C16" s="3" t="s">
        <v>111</v>
      </c>
      <c r="D16" s="3" t="s">
        <v>26</v>
      </c>
      <c r="E16" s="3" t="s">
        <v>112</v>
      </c>
      <c r="F16" s="3">
        <v>1010</v>
      </c>
      <c r="G16" s="3" t="s">
        <v>113</v>
      </c>
      <c r="H16" s="3" t="s">
        <v>29</v>
      </c>
      <c r="I16" s="3">
        <v>15</v>
      </c>
      <c r="J16" s="3" t="s">
        <v>99</v>
      </c>
      <c r="K16" s="3" t="s">
        <v>114</v>
      </c>
      <c r="L16" s="3" t="s">
        <v>43</v>
      </c>
      <c r="M16" s="3" t="s">
        <v>33</v>
      </c>
      <c r="N16" s="3" t="s">
        <v>45</v>
      </c>
      <c r="O16" s="3" t="s">
        <v>115</v>
      </c>
      <c r="P16" s="3" t="s">
        <v>36</v>
      </c>
      <c r="Q16" s="3">
        <v>3</v>
      </c>
      <c r="R16" s="3">
        <v>0</v>
      </c>
      <c r="S16" s="3">
        <v>0</v>
      </c>
      <c r="T16" s="3" t="s">
        <v>37</v>
      </c>
      <c r="U16" s="3">
        <v>2.5</v>
      </c>
      <c r="V16" s="3">
        <v>3</v>
      </c>
      <c r="W16" s="3">
        <v>3</v>
      </c>
      <c r="X16" s="3">
        <v>2025</v>
      </c>
      <c r="Y16" s="3" t="s">
        <v>116</v>
      </c>
    </row>
    <row r="17" spans="1:25" x14ac:dyDescent="0.4">
      <c r="A17" s="2">
        <v>45660</v>
      </c>
      <c r="B17" s="2">
        <v>45780</v>
      </c>
      <c r="C17" s="3" t="s">
        <v>25</v>
      </c>
      <c r="D17" s="3" t="s">
        <v>26</v>
      </c>
      <c r="E17" s="3" t="s">
        <v>27</v>
      </c>
      <c r="F17" s="3">
        <v>1001</v>
      </c>
      <c r="G17" s="3" t="s">
        <v>28</v>
      </c>
      <c r="H17" s="3" t="s">
        <v>29</v>
      </c>
      <c r="I17" s="3">
        <v>45</v>
      </c>
      <c r="J17" s="3" t="s">
        <v>30</v>
      </c>
      <c r="K17" s="3" t="s">
        <v>117</v>
      </c>
      <c r="L17" s="3" t="s">
        <v>32</v>
      </c>
      <c r="M17" s="3" t="s">
        <v>33</v>
      </c>
      <c r="N17" s="3" t="s">
        <v>34</v>
      </c>
      <c r="O17" s="3" t="s">
        <v>35</v>
      </c>
      <c r="P17" s="3" t="s">
        <v>36</v>
      </c>
      <c r="Q17" s="3">
        <v>13</v>
      </c>
      <c r="R17" s="3">
        <v>7</v>
      </c>
      <c r="S17" s="3">
        <v>3</v>
      </c>
      <c r="T17" s="3" t="s">
        <v>37</v>
      </c>
      <c r="U17" s="3">
        <v>2.5</v>
      </c>
      <c r="V17" s="3">
        <v>7</v>
      </c>
      <c r="W17" s="3">
        <v>23</v>
      </c>
      <c r="X17" s="3">
        <v>2025</v>
      </c>
      <c r="Y17" s="3" t="s">
        <v>38</v>
      </c>
    </row>
    <row r="18" spans="1:25" x14ac:dyDescent="0.4">
      <c r="A18" s="2">
        <v>45691</v>
      </c>
      <c r="B18" s="2">
        <v>45841</v>
      </c>
      <c r="C18" s="3" t="s">
        <v>39</v>
      </c>
      <c r="D18" s="3" t="s">
        <v>26</v>
      </c>
      <c r="E18" s="3" t="s">
        <v>27</v>
      </c>
      <c r="F18" s="3">
        <v>1002</v>
      </c>
      <c r="G18" s="3" t="s">
        <v>40</v>
      </c>
      <c r="H18" s="3" t="s">
        <v>41</v>
      </c>
      <c r="I18" s="3">
        <v>32</v>
      </c>
      <c r="J18" s="3" t="s">
        <v>30</v>
      </c>
      <c r="K18" s="3" t="s">
        <v>118</v>
      </c>
      <c r="L18" s="3" t="s">
        <v>43</v>
      </c>
      <c r="M18" s="3" t="s">
        <v>44</v>
      </c>
      <c r="N18" s="3" t="s">
        <v>45</v>
      </c>
      <c r="O18" s="3" t="s">
        <v>46</v>
      </c>
      <c r="P18" s="3" t="s">
        <v>47</v>
      </c>
      <c r="Q18" s="3">
        <v>17</v>
      </c>
      <c r="R18" s="3">
        <v>12</v>
      </c>
      <c r="S18" s="3">
        <v>1</v>
      </c>
      <c r="T18" s="3" t="s">
        <v>48</v>
      </c>
      <c r="U18" s="3">
        <v>3</v>
      </c>
      <c r="V18" s="3">
        <v>5</v>
      </c>
      <c r="W18" s="3">
        <v>30</v>
      </c>
      <c r="X18" s="3">
        <v>2025</v>
      </c>
      <c r="Y18" s="3" t="s">
        <v>49</v>
      </c>
    </row>
    <row r="19" spans="1:25" x14ac:dyDescent="0.4">
      <c r="A19" s="2">
        <v>45719</v>
      </c>
      <c r="B19" s="2">
        <v>45811</v>
      </c>
      <c r="C19" s="3" t="s">
        <v>50</v>
      </c>
      <c r="D19" s="3" t="s">
        <v>26</v>
      </c>
      <c r="E19" s="3" t="s">
        <v>51</v>
      </c>
      <c r="F19" s="3">
        <v>1003</v>
      </c>
      <c r="G19" s="3" t="s">
        <v>52</v>
      </c>
      <c r="H19" s="3" t="s">
        <v>29</v>
      </c>
      <c r="I19" s="3">
        <v>60</v>
      </c>
      <c r="J19" s="3" t="s">
        <v>53</v>
      </c>
      <c r="K19" s="3" t="s">
        <v>119</v>
      </c>
      <c r="L19" s="3" t="s">
        <v>55</v>
      </c>
      <c r="M19" s="3" t="s">
        <v>33</v>
      </c>
      <c r="N19" s="3" t="s">
        <v>56</v>
      </c>
      <c r="O19" s="3" t="s">
        <v>57</v>
      </c>
      <c r="P19" s="3" t="s">
        <v>36</v>
      </c>
      <c r="Q19" s="3">
        <v>10</v>
      </c>
      <c r="R19" s="3">
        <v>3</v>
      </c>
      <c r="S19" s="3">
        <v>4</v>
      </c>
      <c r="T19" s="3" t="s">
        <v>37</v>
      </c>
      <c r="U19" s="3">
        <v>1.8</v>
      </c>
      <c r="V19" s="3">
        <v>6</v>
      </c>
      <c r="W19" s="3">
        <v>17</v>
      </c>
      <c r="X19" s="3">
        <v>2025</v>
      </c>
      <c r="Y19" s="3" t="s">
        <v>58</v>
      </c>
    </row>
    <row r="20" spans="1:25" x14ac:dyDescent="0.4">
      <c r="A20" s="2">
        <v>45750</v>
      </c>
      <c r="B20" s="2">
        <v>45933</v>
      </c>
      <c r="C20" s="3" t="s">
        <v>59</v>
      </c>
      <c r="D20" s="3" t="s">
        <v>26</v>
      </c>
      <c r="E20" s="3" t="s">
        <v>60</v>
      </c>
      <c r="F20" s="3">
        <v>1004</v>
      </c>
      <c r="G20" s="3" t="s">
        <v>61</v>
      </c>
      <c r="H20" s="3" t="s">
        <v>29</v>
      </c>
      <c r="I20" s="3">
        <v>70</v>
      </c>
      <c r="J20" s="3" t="s">
        <v>62</v>
      </c>
      <c r="K20" s="3" t="s">
        <v>120</v>
      </c>
      <c r="L20" s="3" t="s">
        <v>64</v>
      </c>
      <c r="M20" s="3" t="s">
        <v>33</v>
      </c>
      <c r="N20" s="3" t="s">
        <v>64</v>
      </c>
      <c r="O20" s="3" t="s">
        <v>65</v>
      </c>
      <c r="P20" s="3" t="s">
        <v>47</v>
      </c>
      <c r="Q20" s="3">
        <v>8</v>
      </c>
      <c r="R20" s="3">
        <v>2</v>
      </c>
      <c r="S20" s="3">
        <v>11</v>
      </c>
      <c r="T20" s="3" t="s">
        <v>66</v>
      </c>
      <c r="U20" s="3">
        <v>2.1</v>
      </c>
      <c r="V20" s="3">
        <v>8</v>
      </c>
      <c r="W20" s="3">
        <v>21</v>
      </c>
      <c r="X20" s="3">
        <v>2025</v>
      </c>
      <c r="Y20" s="3" t="s">
        <v>67</v>
      </c>
    </row>
    <row r="21" spans="1:25" x14ac:dyDescent="0.4">
      <c r="A21" s="2">
        <v>45780</v>
      </c>
      <c r="B21" s="2">
        <v>45964</v>
      </c>
      <c r="C21" s="3" t="s">
        <v>68</v>
      </c>
      <c r="D21" s="3" t="s">
        <v>26</v>
      </c>
      <c r="E21" s="3" t="s">
        <v>27</v>
      </c>
      <c r="F21" s="3">
        <v>1005</v>
      </c>
      <c r="G21" s="3" t="s">
        <v>69</v>
      </c>
      <c r="H21" s="3" t="s">
        <v>41</v>
      </c>
      <c r="I21" s="3">
        <v>38</v>
      </c>
      <c r="J21" s="3" t="s">
        <v>30</v>
      </c>
      <c r="K21" s="3" t="s">
        <v>120</v>
      </c>
      <c r="L21" s="3" t="s">
        <v>71</v>
      </c>
      <c r="M21" s="3" t="s">
        <v>44</v>
      </c>
      <c r="N21" s="3" t="s">
        <v>72</v>
      </c>
      <c r="O21" s="3" t="s">
        <v>73</v>
      </c>
      <c r="P21" s="3" t="s">
        <v>36</v>
      </c>
      <c r="Q21" s="3">
        <v>9</v>
      </c>
      <c r="R21" s="3">
        <v>1</v>
      </c>
      <c r="S21" s="3">
        <v>13</v>
      </c>
      <c r="T21" s="3" t="s">
        <v>37</v>
      </c>
      <c r="U21" s="3">
        <v>2.9</v>
      </c>
      <c r="V21" s="3">
        <v>4</v>
      </c>
      <c r="W21" s="3">
        <v>23</v>
      </c>
      <c r="X21" s="3">
        <v>2025</v>
      </c>
      <c r="Y21" s="3" t="s">
        <v>74</v>
      </c>
    </row>
    <row r="22" spans="1:25" x14ac:dyDescent="0.4">
      <c r="A22" s="2">
        <v>45811</v>
      </c>
      <c r="B22" s="2">
        <v>45994</v>
      </c>
      <c r="C22" s="3" t="s">
        <v>79</v>
      </c>
      <c r="D22" s="3" t="s">
        <v>26</v>
      </c>
      <c r="E22" s="3" t="s">
        <v>80</v>
      </c>
      <c r="F22" s="3">
        <v>1006</v>
      </c>
      <c r="G22" s="3" t="s">
        <v>81</v>
      </c>
      <c r="H22" s="3" t="s">
        <v>29</v>
      </c>
      <c r="I22" s="3">
        <v>25</v>
      </c>
      <c r="J22" s="3" t="s">
        <v>82</v>
      </c>
      <c r="K22" s="3" t="s">
        <v>120</v>
      </c>
      <c r="L22" s="3" t="s">
        <v>84</v>
      </c>
      <c r="M22" s="3" t="s">
        <v>33</v>
      </c>
      <c r="N22" s="3" t="s">
        <v>85</v>
      </c>
      <c r="O22" s="3" t="s">
        <v>86</v>
      </c>
      <c r="P22" s="3" t="s">
        <v>36</v>
      </c>
      <c r="Q22" s="3">
        <v>5</v>
      </c>
      <c r="R22" s="3">
        <v>0</v>
      </c>
      <c r="S22" s="3">
        <v>11</v>
      </c>
      <c r="T22" s="3" t="s">
        <v>37</v>
      </c>
      <c r="U22" s="3">
        <v>1.5</v>
      </c>
      <c r="V22" s="3">
        <v>3</v>
      </c>
      <c r="W22" s="3">
        <v>16</v>
      </c>
      <c r="X22" s="3">
        <v>2025</v>
      </c>
      <c r="Y22" s="3" t="s">
        <v>87</v>
      </c>
    </row>
    <row r="23" spans="1:25" x14ac:dyDescent="0.4">
      <c r="A23" s="2">
        <v>45841</v>
      </c>
      <c r="B23" s="2">
        <v>46084</v>
      </c>
      <c r="C23" s="3" t="s">
        <v>88</v>
      </c>
      <c r="D23" s="3" t="s">
        <v>26</v>
      </c>
      <c r="E23" s="3" t="s">
        <v>89</v>
      </c>
      <c r="F23" s="3">
        <v>1007</v>
      </c>
      <c r="G23" s="3" t="s">
        <v>90</v>
      </c>
      <c r="H23" s="3" t="s">
        <v>41</v>
      </c>
      <c r="I23" s="3">
        <v>18</v>
      </c>
      <c r="J23" s="3" t="s">
        <v>91</v>
      </c>
      <c r="K23" s="3" t="s">
        <v>120</v>
      </c>
      <c r="L23" s="3" t="s">
        <v>93</v>
      </c>
      <c r="M23" s="3" t="s">
        <v>44</v>
      </c>
      <c r="N23" s="3" t="s">
        <v>45</v>
      </c>
      <c r="O23" s="3" t="s">
        <v>94</v>
      </c>
      <c r="P23" s="3" t="s">
        <v>36</v>
      </c>
      <c r="Q23" s="3">
        <v>2</v>
      </c>
      <c r="R23" s="3">
        <v>0</v>
      </c>
      <c r="S23" s="3">
        <v>14</v>
      </c>
      <c r="T23" s="3" t="s">
        <v>48</v>
      </c>
      <c r="U23" s="3">
        <v>1</v>
      </c>
      <c r="V23" s="3">
        <v>1</v>
      </c>
      <c r="W23" s="3">
        <v>16</v>
      </c>
      <c r="X23" s="3">
        <v>2025</v>
      </c>
      <c r="Y23" s="3" t="s">
        <v>95</v>
      </c>
    </row>
    <row r="24" spans="1:25" x14ac:dyDescent="0.4">
      <c r="A24" s="2">
        <v>45872</v>
      </c>
      <c r="B24" s="2">
        <v>46237</v>
      </c>
      <c r="C24" s="3" t="s">
        <v>96</v>
      </c>
      <c r="D24" s="3" t="s">
        <v>26</v>
      </c>
      <c r="E24" s="3" t="s">
        <v>97</v>
      </c>
      <c r="F24" s="3">
        <v>1008</v>
      </c>
      <c r="G24" s="3" t="s">
        <v>98</v>
      </c>
      <c r="H24" s="3" t="s">
        <v>29</v>
      </c>
      <c r="I24" s="3">
        <v>12</v>
      </c>
      <c r="J24" s="3" t="s">
        <v>99</v>
      </c>
      <c r="K24" s="3" t="s">
        <v>120</v>
      </c>
      <c r="L24" s="3" t="s">
        <v>93</v>
      </c>
      <c r="M24" s="3" t="s">
        <v>33</v>
      </c>
      <c r="N24" s="3" t="s">
        <v>101</v>
      </c>
      <c r="O24" s="3" t="s">
        <v>102</v>
      </c>
      <c r="P24" s="3" t="s">
        <v>47</v>
      </c>
      <c r="Q24" s="3">
        <v>1</v>
      </c>
      <c r="R24" s="3">
        <v>0</v>
      </c>
      <c r="S24" s="3">
        <v>15</v>
      </c>
      <c r="T24" s="3" t="s">
        <v>37</v>
      </c>
      <c r="U24" s="3">
        <v>2.2000000000000002</v>
      </c>
      <c r="V24" s="3">
        <v>2</v>
      </c>
      <c r="W24" s="3">
        <v>16</v>
      </c>
      <c r="X24" s="3">
        <v>2025</v>
      </c>
      <c r="Y24" s="3" t="s">
        <v>103</v>
      </c>
    </row>
    <row r="25" spans="1:25" x14ac:dyDescent="0.4">
      <c r="A25" s="2">
        <v>45903</v>
      </c>
      <c r="B25" s="2">
        <v>46176</v>
      </c>
      <c r="C25" s="3" t="s">
        <v>104</v>
      </c>
      <c r="D25" s="3" t="s">
        <v>26</v>
      </c>
      <c r="E25" s="3" t="s">
        <v>105</v>
      </c>
      <c r="F25" s="3">
        <v>1009</v>
      </c>
      <c r="G25" s="3" t="s">
        <v>106</v>
      </c>
      <c r="H25" s="3" t="s">
        <v>29</v>
      </c>
      <c r="I25" s="3">
        <v>29</v>
      </c>
      <c r="J25" s="3" t="s">
        <v>107</v>
      </c>
      <c r="K25" s="3" t="s">
        <v>118</v>
      </c>
      <c r="L25" s="3" t="s">
        <v>32</v>
      </c>
      <c r="M25" s="3" t="s">
        <v>44</v>
      </c>
      <c r="N25" s="3" t="s">
        <v>34</v>
      </c>
      <c r="O25" s="3" t="s">
        <v>109</v>
      </c>
      <c r="P25" s="3" t="s">
        <v>36</v>
      </c>
      <c r="Q25" s="3">
        <v>4</v>
      </c>
      <c r="R25" s="3">
        <v>0</v>
      </c>
      <c r="S25" s="3">
        <v>6</v>
      </c>
      <c r="T25" s="3" t="s">
        <v>48</v>
      </c>
      <c r="U25" s="3">
        <v>1.8</v>
      </c>
      <c r="V25" s="3">
        <v>3</v>
      </c>
      <c r="W25" s="3">
        <v>10</v>
      </c>
      <c r="X25" s="3">
        <v>2025</v>
      </c>
      <c r="Y25" s="3" t="s">
        <v>110</v>
      </c>
    </row>
    <row r="26" spans="1:25" x14ac:dyDescent="0.4">
      <c r="A26" s="2">
        <v>45933</v>
      </c>
      <c r="B26" s="2">
        <v>46298</v>
      </c>
      <c r="C26" s="3" t="s">
        <v>111</v>
      </c>
      <c r="D26" s="3" t="s">
        <v>26</v>
      </c>
      <c r="E26" s="3" t="s">
        <v>112</v>
      </c>
      <c r="F26" s="3">
        <v>1010</v>
      </c>
      <c r="G26" s="3" t="s">
        <v>113</v>
      </c>
      <c r="H26" s="3" t="s">
        <v>29</v>
      </c>
      <c r="I26" s="3">
        <v>15</v>
      </c>
      <c r="J26" s="3" t="s">
        <v>99</v>
      </c>
      <c r="K26" s="3" t="s">
        <v>121</v>
      </c>
      <c r="L26" s="3" t="s">
        <v>43</v>
      </c>
      <c r="M26" s="3" t="s">
        <v>33</v>
      </c>
      <c r="N26" s="3" t="s">
        <v>45</v>
      </c>
      <c r="O26" s="3" t="s">
        <v>115</v>
      </c>
      <c r="P26" s="3" t="s">
        <v>36</v>
      </c>
      <c r="Q26" s="3">
        <v>3</v>
      </c>
      <c r="R26" s="3">
        <v>0</v>
      </c>
      <c r="S26" s="3">
        <v>1</v>
      </c>
      <c r="T26" s="3" t="s">
        <v>37</v>
      </c>
      <c r="U26" s="3">
        <v>2.5</v>
      </c>
      <c r="V26" s="3">
        <v>3</v>
      </c>
      <c r="W26" s="3">
        <v>4</v>
      </c>
      <c r="X26" s="3">
        <v>2025</v>
      </c>
      <c r="Y26" s="3" t="s">
        <v>116</v>
      </c>
    </row>
    <row r="27" spans="1:25" x14ac:dyDescent="0.4">
      <c r="A27" s="2">
        <v>45964</v>
      </c>
      <c r="B27" s="2">
        <v>46329</v>
      </c>
      <c r="C27" s="3" t="s">
        <v>122</v>
      </c>
      <c r="D27" s="3" t="s">
        <v>26</v>
      </c>
      <c r="E27" s="3" t="s">
        <v>123</v>
      </c>
      <c r="F27" s="3">
        <v>1011</v>
      </c>
      <c r="G27" s="3" t="s">
        <v>124</v>
      </c>
      <c r="H27" s="3" t="s">
        <v>29</v>
      </c>
      <c r="I27" s="3">
        <v>22</v>
      </c>
      <c r="J27" s="3" t="s">
        <v>82</v>
      </c>
      <c r="K27" s="3" t="s">
        <v>125</v>
      </c>
      <c r="L27" s="3" t="s">
        <v>84</v>
      </c>
      <c r="M27" s="3" t="s">
        <v>33</v>
      </c>
      <c r="N27" s="3" t="s">
        <v>85</v>
      </c>
      <c r="O27" s="3" t="s">
        <v>126</v>
      </c>
      <c r="P27" s="3" t="s">
        <v>36</v>
      </c>
      <c r="Q27" s="3">
        <v>4</v>
      </c>
      <c r="R27" s="3">
        <v>0</v>
      </c>
      <c r="S27" s="3">
        <v>2</v>
      </c>
      <c r="T27" s="3" t="s">
        <v>48</v>
      </c>
      <c r="U27" s="3">
        <v>2.2999999999999998</v>
      </c>
      <c r="V27" s="3">
        <v>3</v>
      </c>
      <c r="W27" s="3">
        <v>6</v>
      </c>
      <c r="X27" s="3">
        <v>2025</v>
      </c>
      <c r="Y27" s="3" t="s">
        <v>127</v>
      </c>
    </row>
    <row r="28" spans="1:25" x14ac:dyDescent="0.4">
      <c r="A28" s="2">
        <v>45994</v>
      </c>
      <c r="B28" s="2">
        <v>46359</v>
      </c>
      <c r="C28" s="3" t="s">
        <v>128</v>
      </c>
      <c r="D28" s="3" t="s">
        <v>26</v>
      </c>
      <c r="E28" s="3" t="s">
        <v>129</v>
      </c>
      <c r="F28" s="3">
        <v>1012</v>
      </c>
      <c r="G28" s="3" t="s">
        <v>130</v>
      </c>
      <c r="H28" s="3" t="s">
        <v>29</v>
      </c>
      <c r="I28" s="3">
        <v>27</v>
      </c>
      <c r="J28" s="3" t="s">
        <v>107</v>
      </c>
      <c r="K28" s="3" t="s">
        <v>131</v>
      </c>
      <c r="L28" s="3" t="s">
        <v>32</v>
      </c>
      <c r="M28" s="3" t="s">
        <v>44</v>
      </c>
      <c r="N28" s="3" t="s">
        <v>34</v>
      </c>
      <c r="O28" s="3" t="s">
        <v>132</v>
      </c>
      <c r="P28" s="3" t="s">
        <v>36</v>
      </c>
      <c r="Q28" s="3">
        <v>3</v>
      </c>
      <c r="R28" s="3">
        <v>0</v>
      </c>
      <c r="S28" s="3">
        <v>5</v>
      </c>
      <c r="T28" s="3" t="s">
        <v>37</v>
      </c>
      <c r="U28" s="3">
        <v>2.1</v>
      </c>
      <c r="V28" s="3">
        <v>2</v>
      </c>
      <c r="W28" s="3">
        <v>8</v>
      </c>
      <c r="X28" s="3">
        <v>2025</v>
      </c>
      <c r="Y28" s="3" t="s">
        <v>133</v>
      </c>
    </row>
    <row r="29" spans="1:25" x14ac:dyDescent="0.4">
      <c r="A29" s="2">
        <v>46025</v>
      </c>
      <c r="B29" s="2">
        <v>45660</v>
      </c>
      <c r="C29" s="3" t="s">
        <v>134</v>
      </c>
      <c r="D29" s="3" t="s">
        <v>26</v>
      </c>
      <c r="E29" s="3" t="s">
        <v>135</v>
      </c>
      <c r="F29" s="3">
        <v>1013</v>
      </c>
      <c r="G29" s="3" t="s">
        <v>136</v>
      </c>
      <c r="H29" s="3" t="s">
        <v>29</v>
      </c>
      <c r="I29" s="3">
        <v>19</v>
      </c>
      <c r="J29" s="3" t="s">
        <v>91</v>
      </c>
      <c r="K29" s="3" t="s">
        <v>137</v>
      </c>
      <c r="L29" s="3" t="s">
        <v>93</v>
      </c>
      <c r="M29" s="3" t="s">
        <v>33</v>
      </c>
      <c r="N29" s="3" t="s">
        <v>45</v>
      </c>
      <c r="O29" s="3" t="s">
        <v>109</v>
      </c>
      <c r="P29" s="3" t="s">
        <v>36</v>
      </c>
      <c r="Q29" s="3">
        <v>1</v>
      </c>
      <c r="R29" s="3">
        <v>0</v>
      </c>
      <c r="S29" s="3">
        <v>6</v>
      </c>
      <c r="T29" s="3" t="s">
        <v>37</v>
      </c>
      <c r="U29" s="3">
        <v>1.5</v>
      </c>
      <c r="V29" s="3">
        <v>1</v>
      </c>
      <c r="W29" s="3">
        <v>7</v>
      </c>
      <c r="X29" s="3">
        <v>2026</v>
      </c>
      <c r="Y29" s="3" t="s">
        <v>38</v>
      </c>
    </row>
    <row r="30" spans="1:25" x14ac:dyDescent="0.4">
      <c r="A30" s="2">
        <v>46056</v>
      </c>
      <c r="B30" s="2">
        <v>45719</v>
      </c>
      <c r="C30" s="3" t="s">
        <v>138</v>
      </c>
      <c r="D30" s="3" t="s">
        <v>26</v>
      </c>
      <c r="E30" s="3" t="s">
        <v>139</v>
      </c>
      <c r="F30" s="3">
        <v>1014</v>
      </c>
      <c r="G30" s="3" t="s">
        <v>140</v>
      </c>
      <c r="H30" s="3" t="s">
        <v>29</v>
      </c>
      <c r="I30" s="3">
        <v>24</v>
      </c>
      <c r="J30" s="3" t="s">
        <v>82</v>
      </c>
      <c r="K30" s="3" t="s">
        <v>141</v>
      </c>
      <c r="L30" s="3" t="s">
        <v>43</v>
      </c>
      <c r="M30" s="3" t="s">
        <v>44</v>
      </c>
      <c r="N30" s="3" t="s">
        <v>72</v>
      </c>
      <c r="O30" s="3" t="s">
        <v>35</v>
      </c>
      <c r="P30" s="3" t="s">
        <v>47</v>
      </c>
      <c r="Q30" s="3">
        <v>2</v>
      </c>
      <c r="R30" s="3">
        <v>0</v>
      </c>
      <c r="S30" s="3">
        <v>1</v>
      </c>
      <c r="T30" s="3" t="s">
        <v>48</v>
      </c>
      <c r="U30" s="3">
        <v>2</v>
      </c>
      <c r="V30" s="3">
        <v>2</v>
      </c>
      <c r="W30" s="3">
        <v>3</v>
      </c>
      <c r="X30" s="3">
        <v>2026</v>
      </c>
      <c r="Y30" s="3" t="s">
        <v>49</v>
      </c>
    </row>
    <row r="31" spans="1:25" x14ac:dyDescent="0.4">
      <c r="A31" s="2">
        <v>46084</v>
      </c>
      <c r="B31" s="2">
        <v>45750</v>
      </c>
      <c r="C31" s="3" t="s">
        <v>142</v>
      </c>
      <c r="D31" s="3" t="s">
        <v>26</v>
      </c>
      <c r="E31" s="3" t="s">
        <v>143</v>
      </c>
      <c r="F31" s="3">
        <v>1015</v>
      </c>
      <c r="G31" s="3" t="s">
        <v>144</v>
      </c>
      <c r="H31" s="3" t="s">
        <v>29</v>
      </c>
      <c r="I31" s="3">
        <v>14</v>
      </c>
      <c r="J31" s="3" t="s">
        <v>99</v>
      </c>
      <c r="K31" s="3" t="s">
        <v>145</v>
      </c>
      <c r="L31" s="3" t="s">
        <v>93</v>
      </c>
      <c r="M31" s="3" t="s">
        <v>33</v>
      </c>
      <c r="N31" s="3" t="s">
        <v>101</v>
      </c>
      <c r="O31" s="3" t="s">
        <v>46</v>
      </c>
      <c r="P31" s="3" t="s">
        <v>36</v>
      </c>
      <c r="Q31" s="3">
        <v>3</v>
      </c>
      <c r="R31" s="3">
        <v>0</v>
      </c>
      <c r="S31" s="3">
        <v>6</v>
      </c>
      <c r="T31" s="3" t="s">
        <v>37</v>
      </c>
      <c r="U31" s="3">
        <v>2.4</v>
      </c>
      <c r="V31" s="3">
        <v>2</v>
      </c>
      <c r="W31" s="3">
        <v>9</v>
      </c>
      <c r="X31" s="3">
        <v>2026</v>
      </c>
      <c r="Y31" s="3" t="s">
        <v>58</v>
      </c>
    </row>
    <row r="32" spans="1:25" x14ac:dyDescent="0.4">
      <c r="A32" s="2">
        <v>46115</v>
      </c>
      <c r="B32" s="2">
        <v>45780</v>
      </c>
      <c r="C32" s="3" t="s">
        <v>146</v>
      </c>
      <c r="D32" s="3" t="s">
        <v>26</v>
      </c>
      <c r="E32" s="3" t="s">
        <v>147</v>
      </c>
      <c r="F32" s="3">
        <v>1016</v>
      </c>
      <c r="G32" s="3" t="s">
        <v>148</v>
      </c>
      <c r="H32" s="3" t="s">
        <v>29</v>
      </c>
      <c r="I32" s="3">
        <v>30</v>
      </c>
      <c r="J32" s="3" t="s">
        <v>107</v>
      </c>
      <c r="K32" s="3" t="s">
        <v>149</v>
      </c>
      <c r="L32" s="3" t="s">
        <v>32</v>
      </c>
      <c r="M32" s="3" t="s">
        <v>44</v>
      </c>
      <c r="N32" s="3" t="s">
        <v>34</v>
      </c>
      <c r="O32" s="3" t="s">
        <v>57</v>
      </c>
      <c r="P32" s="3" t="s">
        <v>36</v>
      </c>
      <c r="Q32" s="3">
        <v>4</v>
      </c>
      <c r="R32" s="3">
        <v>0</v>
      </c>
      <c r="S32" s="3">
        <v>3</v>
      </c>
      <c r="T32" s="3" t="s">
        <v>48</v>
      </c>
      <c r="U32" s="3">
        <v>1.7</v>
      </c>
      <c r="V32" s="3">
        <v>3</v>
      </c>
      <c r="W32" s="3">
        <v>7</v>
      </c>
      <c r="X32" s="3">
        <v>2026</v>
      </c>
      <c r="Y32" s="3" t="s">
        <v>67</v>
      </c>
    </row>
    <row r="33" spans="1:25" x14ac:dyDescent="0.4">
      <c r="A33" s="2">
        <v>46145</v>
      </c>
      <c r="B33" s="2">
        <v>45811</v>
      </c>
      <c r="C33" s="3" t="s">
        <v>150</v>
      </c>
      <c r="D33" s="3" t="s">
        <v>26</v>
      </c>
      <c r="E33" s="3" t="s">
        <v>151</v>
      </c>
      <c r="F33" s="3">
        <v>1017</v>
      </c>
      <c r="G33" s="3" t="s">
        <v>152</v>
      </c>
      <c r="H33" s="3" t="s">
        <v>29</v>
      </c>
      <c r="I33" s="3">
        <v>35</v>
      </c>
      <c r="J33" s="3" t="s">
        <v>30</v>
      </c>
      <c r="K33" s="3" t="s">
        <v>120</v>
      </c>
      <c r="L33" s="3" t="s">
        <v>43</v>
      </c>
      <c r="M33" s="3" t="s">
        <v>33</v>
      </c>
      <c r="N33" s="3" t="s">
        <v>45</v>
      </c>
      <c r="O33" s="3" t="s">
        <v>102</v>
      </c>
      <c r="P33" s="3" t="s">
        <v>47</v>
      </c>
      <c r="Q33" s="3">
        <v>5</v>
      </c>
      <c r="R33" s="3">
        <v>0</v>
      </c>
      <c r="S33" s="3">
        <v>16</v>
      </c>
      <c r="T33" s="3" t="s">
        <v>37</v>
      </c>
      <c r="U33" s="3">
        <v>2.6</v>
      </c>
      <c r="V33" s="3">
        <v>4</v>
      </c>
      <c r="W33" s="3">
        <v>21</v>
      </c>
      <c r="X33" s="3">
        <v>2026</v>
      </c>
      <c r="Y33" s="3" t="s">
        <v>74</v>
      </c>
    </row>
    <row r="34" spans="1:25" x14ac:dyDescent="0.4">
      <c r="A34" s="2">
        <v>46176</v>
      </c>
      <c r="B34" s="2">
        <v>45841</v>
      </c>
      <c r="C34" s="3" t="s">
        <v>153</v>
      </c>
      <c r="D34" s="3" t="s">
        <v>26</v>
      </c>
      <c r="E34" s="3" t="s">
        <v>154</v>
      </c>
      <c r="F34" s="3">
        <v>1018</v>
      </c>
      <c r="G34" s="3" t="s">
        <v>155</v>
      </c>
      <c r="H34" s="3" t="s">
        <v>29</v>
      </c>
      <c r="I34" s="3">
        <v>48</v>
      </c>
      <c r="J34" s="3" t="s">
        <v>53</v>
      </c>
      <c r="K34" s="3" t="s">
        <v>120</v>
      </c>
      <c r="L34" s="3" t="s">
        <v>55</v>
      </c>
      <c r="M34" s="3" t="s">
        <v>44</v>
      </c>
      <c r="N34" s="3" t="s">
        <v>56</v>
      </c>
      <c r="O34" s="3" t="s">
        <v>86</v>
      </c>
      <c r="P34" s="3" t="s">
        <v>36</v>
      </c>
      <c r="Q34" s="3">
        <v>3</v>
      </c>
      <c r="R34" s="3">
        <v>1</v>
      </c>
      <c r="S34" s="3">
        <v>11</v>
      </c>
      <c r="T34" s="3" t="s">
        <v>48</v>
      </c>
      <c r="U34" s="3">
        <v>2.2999999999999998</v>
      </c>
      <c r="V34" s="3">
        <v>2</v>
      </c>
      <c r="W34" s="3">
        <v>15</v>
      </c>
      <c r="X34" s="3">
        <v>2026</v>
      </c>
      <c r="Y34" s="3" t="s">
        <v>87</v>
      </c>
    </row>
    <row r="35" spans="1:25" x14ac:dyDescent="0.4">
      <c r="A35" s="2">
        <v>46206</v>
      </c>
      <c r="B35" s="2">
        <v>45661</v>
      </c>
      <c r="C35" s="3" t="s">
        <v>156</v>
      </c>
      <c r="D35" s="3" t="s">
        <v>26</v>
      </c>
      <c r="E35" s="3" t="s">
        <v>157</v>
      </c>
      <c r="F35" s="3">
        <v>1019</v>
      </c>
      <c r="G35" s="3" t="s">
        <v>158</v>
      </c>
      <c r="H35" s="3" t="s">
        <v>29</v>
      </c>
      <c r="I35" s="3">
        <v>53</v>
      </c>
      <c r="J35" s="3" t="s">
        <v>53</v>
      </c>
      <c r="K35" s="3" t="s">
        <v>120</v>
      </c>
      <c r="L35" s="3" t="s">
        <v>64</v>
      </c>
      <c r="M35" s="3" t="s">
        <v>33</v>
      </c>
      <c r="N35" s="3" t="s">
        <v>64</v>
      </c>
      <c r="O35" s="3" t="s">
        <v>94</v>
      </c>
      <c r="P35" s="3" t="s">
        <v>36</v>
      </c>
      <c r="Q35" s="3">
        <v>2</v>
      </c>
      <c r="R35" s="3">
        <v>0</v>
      </c>
      <c r="S35" s="3">
        <v>16</v>
      </c>
      <c r="T35" s="3" t="s">
        <v>37</v>
      </c>
      <c r="U35" s="3">
        <v>1.9</v>
      </c>
      <c r="V35" s="3">
        <v>2</v>
      </c>
      <c r="W35" s="3">
        <v>18</v>
      </c>
      <c r="X35" s="3">
        <v>2026</v>
      </c>
      <c r="Y35" s="3" t="s">
        <v>95</v>
      </c>
    </row>
    <row r="36" spans="1:25" x14ac:dyDescent="0.4">
      <c r="A36" s="2">
        <v>46237</v>
      </c>
      <c r="B36" s="2">
        <v>45692</v>
      </c>
      <c r="C36" s="3" t="s">
        <v>159</v>
      </c>
      <c r="D36" s="3" t="s">
        <v>26</v>
      </c>
      <c r="E36" s="3" t="s">
        <v>160</v>
      </c>
      <c r="F36" s="3">
        <v>1020</v>
      </c>
      <c r="G36" s="3" t="s">
        <v>161</v>
      </c>
      <c r="H36" s="3" t="s">
        <v>29</v>
      </c>
      <c r="I36" s="3">
        <v>66</v>
      </c>
      <c r="J36" s="3" t="s">
        <v>62</v>
      </c>
      <c r="K36" s="3" t="s">
        <v>162</v>
      </c>
      <c r="L36" s="3" t="s">
        <v>84</v>
      </c>
      <c r="M36" s="3" t="s">
        <v>44</v>
      </c>
      <c r="N36" s="3" t="s">
        <v>85</v>
      </c>
      <c r="O36" s="3" t="s">
        <v>35</v>
      </c>
      <c r="P36" s="3" t="s">
        <v>36</v>
      </c>
      <c r="Q36" s="3">
        <v>3</v>
      </c>
      <c r="R36" s="3">
        <v>1</v>
      </c>
      <c r="S36" s="3">
        <v>0</v>
      </c>
      <c r="T36" s="3" t="s">
        <v>37</v>
      </c>
      <c r="U36" s="3">
        <v>2.8</v>
      </c>
      <c r="V36" s="3">
        <v>3</v>
      </c>
      <c r="W36" s="3">
        <v>4</v>
      </c>
      <c r="X36" s="3">
        <v>2026</v>
      </c>
      <c r="Y36" s="3" t="s">
        <v>103</v>
      </c>
    </row>
    <row r="37" spans="1:25" x14ac:dyDescent="0.4">
      <c r="A37" s="2">
        <v>46268</v>
      </c>
      <c r="B37" s="2">
        <v>45720</v>
      </c>
      <c r="C37" s="3" t="s">
        <v>163</v>
      </c>
      <c r="D37" s="3" t="s">
        <v>26</v>
      </c>
      <c r="E37" s="3" t="s">
        <v>164</v>
      </c>
      <c r="F37" s="3">
        <v>1021</v>
      </c>
      <c r="G37" s="3" t="s">
        <v>165</v>
      </c>
      <c r="H37" s="3" t="s">
        <v>29</v>
      </c>
      <c r="I37" s="3">
        <v>37</v>
      </c>
      <c r="J37" s="3" t="s">
        <v>30</v>
      </c>
      <c r="K37" s="3" t="s">
        <v>166</v>
      </c>
      <c r="L37" s="3" t="s">
        <v>32</v>
      </c>
      <c r="M37" s="3" t="s">
        <v>33</v>
      </c>
      <c r="N37" s="3" t="s">
        <v>34</v>
      </c>
      <c r="O37" s="3" t="s">
        <v>109</v>
      </c>
      <c r="P37" s="3" t="s">
        <v>36</v>
      </c>
      <c r="Q37" s="3">
        <v>4</v>
      </c>
      <c r="R37" s="3">
        <v>0</v>
      </c>
      <c r="S37" s="3">
        <v>5</v>
      </c>
      <c r="T37" s="3" t="s">
        <v>37</v>
      </c>
      <c r="U37" s="3">
        <v>2.6</v>
      </c>
      <c r="V37" s="3">
        <v>2</v>
      </c>
      <c r="W37" s="3">
        <v>9</v>
      </c>
      <c r="X37" s="3">
        <v>2026</v>
      </c>
      <c r="Y37" s="3" t="s">
        <v>110</v>
      </c>
    </row>
    <row r="38" spans="1:25" x14ac:dyDescent="0.4">
      <c r="A38" s="2">
        <v>46298</v>
      </c>
      <c r="B38" s="2">
        <v>45751</v>
      </c>
      <c r="C38" s="3" t="s">
        <v>167</v>
      </c>
      <c r="D38" s="3" t="s">
        <v>26</v>
      </c>
      <c r="E38" s="3" t="s">
        <v>168</v>
      </c>
      <c r="F38" s="3">
        <v>1022</v>
      </c>
      <c r="G38" s="3" t="s">
        <v>169</v>
      </c>
      <c r="H38" s="3" t="s">
        <v>29</v>
      </c>
      <c r="I38" s="3">
        <v>29</v>
      </c>
      <c r="J38" s="3" t="s">
        <v>107</v>
      </c>
      <c r="K38" s="3" t="s">
        <v>170</v>
      </c>
      <c r="L38" s="3" t="s">
        <v>43</v>
      </c>
      <c r="M38" s="3" t="s">
        <v>44</v>
      </c>
      <c r="N38" s="3" t="s">
        <v>72</v>
      </c>
      <c r="O38" s="3" t="s">
        <v>57</v>
      </c>
      <c r="P38" s="3" t="s">
        <v>47</v>
      </c>
      <c r="Q38" s="3">
        <v>2</v>
      </c>
      <c r="R38" s="3">
        <v>0</v>
      </c>
      <c r="S38" s="3">
        <v>0</v>
      </c>
      <c r="T38" s="3" t="s">
        <v>48</v>
      </c>
      <c r="U38" s="3">
        <v>1.7</v>
      </c>
      <c r="V38" s="3">
        <v>3</v>
      </c>
      <c r="W38" s="3">
        <v>2</v>
      </c>
      <c r="X38" s="3">
        <v>2026</v>
      </c>
      <c r="Y38" s="3" t="s">
        <v>116</v>
      </c>
    </row>
    <row r="39" spans="1:25" x14ac:dyDescent="0.4">
      <c r="A39" s="2">
        <v>46329</v>
      </c>
      <c r="B39" s="2">
        <v>45781</v>
      </c>
      <c r="C39" s="3" t="s">
        <v>171</v>
      </c>
      <c r="D39" s="3" t="s">
        <v>26</v>
      </c>
      <c r="E39" s="3" t="s">
        <v>172</v>
      </c>
      <c r="F39" s="3">
        <v>1023</v>
      </c>
      <c r="G39" s="3" t="s">
        <v>173</v>
      </c>
      <c r="H39" s="3" t="s">
        <v>29</v>
      </c>
      <c r="I39" s="3">
        <v>16</v>
      </c>
      <c r="J39" s="3" t="s">
        <v>91</v>
      </c>
      <c r="K39" s="3" t="s">
        <v>120</v>
      </c>
      <c r="L39" s="3" t="s">
        <v>93</v>
      </c>
      <c r="M39" s="3" t="s">
        <v>33</v>
      </c>
      <c r="N39" s="3" t="s">
        <v>101</v>
      </c>
      <c r="O39" s="3" t="s">
        <v>86</v>
      </c>
      <c r="P39" s="3" t="s">
        <v>36</v>
      </c>
      <c r="Q39" s="3">
        <v>1</v>
      </c>
      <c r="R39" s="3">
        <v>0</v>
      </c>
      <c r="S39" s="3">
        <v>10</v>
      </c>
      <c r="T39" s="3" t="s">
        <v>37</v>
      </c>
      <c r="U39" s="3">
        <v>2.1</v>
      </c>
      <c r="V39" s="3">
        <v>1</v>
      </c>
      <c r="W39" s="3">
        <v>11</v>
      </c>
      <c r="X39" s="3">
        <v>2026</v>
      </c>
      <c r="Y39" s="3" t="s">
        <v>127</v>
      </c>
    </row>
    <row r="40" spans="1:25" x14ac:dyDescent="0.4">
      <c r="A40" s="2">
        <v>46359</v>
      </c>
      <c r="B40" s="2">
        <v>45812</v>
      </c>
      <c r="C40" s="3" t="s">
        <v>174</v>
      </c>
      <c r="D40" s="3" t="s">
        <v>26</v>
      </c>
      <c r="E40" s="3" t="s">
        <v>175</v>
      </c>
      <c r="F40" s="3">
        <v>1024</v>
      </c>
      <c r="G40" s="3" t="s">
        <v>176</v>
      </c>
      <c r="H40" s="3" t="s">
        <v>29</v>
      </c>
      <c r="I40" s="3">
        <v>40</v>
      </c>
      <c r="J40" s="3" t="s">
        <v>30</v>
      </c>
      <c r="K40" s="3" t="s">
        <v>120</v>
      </c>
      <c r="L40" s="3" t="s">
        <v>84</v>
      </c>
      <c r="M40" s="3" t="s">
        <v>44</v>
      </c>
      <c r="N40" s="3" t="s">
        <v>85</v>
      </c>
      <c r="O40" s="3" t="s">
        <v>46</v>
      </c>
      <c r="P40" s="3" t="s">
        <v>36</v>
      </c>
      <c r="Q40" s="3">
        <v>3</v>
      </c>
      <c r="R40" s="3">
        <v>0</v>
      </c>
      <c r="S40" s="3">
        <v>10</v>
      </c>
      <c r="T40" s="3" t="s">
        <v>37</v>
      </c>
      <c r="U40" s="3">
        <v>1.5</v>
      </c>
      <c r="V40" s="3">
        <v>2</v>
      </c>
      <c r="W40" s="3">
        <v>13</v>
      </c>
      <c r="X40" s="3">
        <v>2026</v>
      </c>
      <c r="Y40" s="3" t="s">
        <v>133</v>
      </c>
    </row>
    <row r="41" spans="1:25" x14ac:dyDescent="0.4">
      <c r="A41" s="2">
        <v>45660</v>
      </c>
      <c r="B41" s="2">
        <v>45842</v>
      </c>
      <c r="C41" s="3" t="s">
        <v>177</v>
      </c>
      <c r="D41" s="3" t="s">
        <v>26</v>
      </c>
      <c r="E41" s="3" t="s">
        <v>112</v>
      </c>
      <c r="F41" s="3">
        <v>1025</v>
      </c>
      <c r="G41" s="3" t="s">
        <v>178</v>
      </c>
      <c r="H41" s="3" t="s">
        <v>41</v>
      </c>
      <c r="I41" s="3">
        <v>34</v>
      </c>
      <c r="J41" s="3" t="s">
        <v>30</v>
      </c>
      <c r="K41" s="3" t="s">
        <v>42</v>
      </c>
      <c r="L41" s="3" t="s">
        <v>55</v>
      </c>
      <c r="M41" s="3" t="s">
        <v>33</v>
      </c>
      <c r="N41" s="3" t="s">
        <v>56</v>
      </c>
      <c r="O41" s="3" t="s">
        <v>35</v>
      </c>
      <c r="P41" s="3" t="s">
        <v>47</v>
      </c>
      <c r="Q41" s="3">
        <v>4</v>
      </c>
      <c r="R41" s="3">
        <v>1</v>
      </c>
      <c r="S41" s="3">
        <v>2</v>
      </c>
      <c r="T41" s="3" t="s">
        <v>37</v>
      </c>
      <c r="U41" s="3">
        <v>2.9</v>
      </c>
      <c r="V41" s="3">
        <v>3</v>
      </c>
      <c r="W41" s="3">
        <v>7</v>
      </c>
      <c r="X41" s="3">
        <v>2025</v>
      </c>
      <c r="Y41" s="3" t="s">
        <v>38</v>
      </c>
    </row>
    <row r="42" spans="1:25" x14ac:dyDescent="0.4">
      <c r="A42" s="2">
        <v>45691</v>
      </c>
      <c r="B42" s="2">
        <v>45873</v>
      </c>
      <c r="C42" s="3" t="s">
        <v>179</v>
      </c>
      <c r="D42" s="3" t="s">
        <v>26</v>
      </c>
      <c r="E42" s="3" t="s">
        <v>27</v>
      </c>
      <c r="F42" s="3">
        <v>1026</v>
      </c>
      <c r="G42" s="3" t="s">
        <v>180</v>
      </c>
      <c r="H42" s="3" t="s">
        <v>29</v>
      </c>
      <c r="I42" s="3">
        <v>12</v>
      </c>
      <c r="J42" s="3" t="s">
        <v>99</v>
      </c>
      <c r="K42" s="3" t="s">
        <v>181</v>
      </c>
      <c r="L42" s="3" t="s">
        <v>93</v>
      </c>
      <c r="M42" s="3" t="s">
        <v>44</v>
      </c>
      <c r="N42" s="3" t="s">
        <v>45</v>
      </c>
      <c r="O42" s="3" t="s">
        <v>109</v>
      </c>
      <c r="P42" s="3" t="s">
        <v>36</v>
      </c>
      <c r="Q42" s="3">
        <v>1</v>
      </c>
      <c r="R42" s="3">
        <v>0</v>
      </c>
      <c r="S42" s="3">
        <v>0</v>
      </c>
      <c r="T42" s="3" t="s">
        <v>48</v>
      </c>
      <c r="U42" s="3">
        <v>1.3</v>
      </c>
      <c r="V42" s="3">
        <v>1</v>
      </c>
      <c r="W42" s="3">
        <v>1</v>
      </c>
      <c r="X42" s="3">
        <v>2025</v>
      </c>
      <c r="Y42" s="3" t="s">
        <v>49</v>
      </c>
    </row>
    <row r="43" spans="1:25" x14ac:dyDescent="0.4">
      <c r="A43" s="2">
        <v>45719</v>
      </c>
      <c r="B43" s="2">
        <v>45904</v>
      </c>
      <c r="C43" s="3" t="s">
        <v>182</v>
      </c>
      <c r="D43" s="3" t="s">
        <v>26</v>
      </c>
      <c r="E43" s="3" t="s">
        <v>183</v>
      </c>
      <c r="F43" s="3">
        <v>1027</v>
      </c>
      <c r="G43" s="3" t="s">
        <v>184</v>
      </c>
      <c r="H43" s="3" t="s">
        <v>41</v>
      </c>
      <c r="I43" s="3">
        <v>47</v>
      </c>
      <c r="J43" s="3" t="s">
        <v>53</v>
      </c>
      <c r="K43" s="3" t="s">
        <v>119</v>
      </c>
      <c r="L43" s="3" t="s">
        <v>43</v>
      </c>
      <c r="M43" s="3" t="s">
        <v>33</v>
      </c>
      <c r="N43" s="3" t="s">
        <v>45</v>
      </c>
      <c r="O43" s="3" t="s">
        <v>94</v>
      </c>
      <c r="P43" s="3" t="s">
        <v>47</v>
      </c>
      <c r="Q43" s="3">
        <v>3</v>
      </c>
      <c r="R43" s="3">
        <v>1</v>
      </c>
      <c r="S43" s="3">
        <v>0</v>
      </c>
      <c r="T43" s="3" t="s">
        <v>37</v>
      </c>
      <c r="U43" s="3">
        <v>2.8</v>
      </c>
      <c r="V43" s="3">
        <v>2</v>
      </c>
      <c r="W43" s="3">
        <v>4</v>
      </c>
      <c r="X43" s="3">
        <v>2025</v>
      </c>
      <c r="Y43" s="3" t="s">
        <v>58</v>
      </c>
    </row>
    <row r="44" spans="1:25" x14ac:dyDescent="0.4">
      <c r="A44" s="2">
        <v>45750</v>
      </c>
      <c r="B44" s="2">
        <v>45934</v>
      </c>
      <c r="C44" s="3" t="s">
        <v>185</v>
      </c>
      <c r="D44" s="3" t="s">
        <v>26</v>
      </c>
      <c r="E44" s="3" t="s">
        <v>186</v>
      </c>
      <c r="F44" s="3">
        <v>1028</v>
      </c>
      <c r="G44" s="3" t="s">
        <v>187</v>
      </c>
      <c r="H44" s="3" t="s">
        <v>29</v>
      </c>
      <c r="I44" s="3">
        <v>58</v>
      </c>
      <c r="J44" s="3" t="s">
        <v>53</v>
      </c>
      <c r="K44" s="3" t="s">
        <v>188</v>
      </c>
      <c r="L44" s="3" t="s">
        <v>55</v>
      </c>
      <c r="M44" s="3" t="s">
        <v>44</v>
      </c>
      <c r="N44" s="3" t="s">
        <v>34</v>
      </c>
      <c r="O44" s="3" t="s">
        <v>126</v>
      </c>
      <c r="P44" s="3" t="s">
        <v>36</v>
      </c>
      <c r="Q44" s="3">
        <v>2</v>
      </c>
      <c r="R44" s="3">
        <v>0</v>
      </c>
      <c r="S44" s="3">
        <v>0</v>
      </c>
      <c r="T44" s="3" t="s">
        <v>48</v>
      </c>
      <c r="U44" s="3">
        <v>2.5</v>
      </c>
      <c r="V44" s="3">
        <v>2</v>
      </c>
      <c r="W44" s="3">
        <v>2</v>
      </c>
      <c r="X44" s="3">
        <v>2025</v>
      </c>
      <c r="Y44" s="3" t="s">
        <v>67</v>
      </c>
    </row>
    <row r="45" spans="1:25" x14ac:dyDescent="0.4">
      <c r="A45" s="2">
        <v>45780</v>
      </c>
      <c r="B45" s="2">
        <v>45965</v>
      </c>
      <c r="C45" s="3" t="s">
        <v>189</v>
      </c>
      <c r="D45" s="3" t="s">
        <v>26</v>
      </c>
      <c r="E45" s="3" t="s">
        <v>190</v>
      </c>
      <c r="F45" s="3">
        <v>1029</v>
      </c>
      <c r="G45" s="3" t="s">
        <v>191</v>
      </c>
      <c r="H45" s="3" t="s">
        <v>41</v>
      </c>
      <c r="I45" s="3">
        <v>50</v>
      </c>
      <c r="J45" s="3" t="s">
        <v>53</v>
      </c>
      <c r="K45" s="3" t="s">
        <v>188</v>
      </c>
      <c r="L45" s="3" t="s">
        <v>64</v>
      </c>
      <c r="M45" s="3" t="s">
        <v>33</v>
      </c>
      <c r="N45" s="3" t="s">
        <v>64</v>
      </c>
      <c r="O45" s="3" t="s">
        <v>57</v>
      </c>
      <c r="P45" s="3" t="s">
        <v>36</v>
      </c>
      <c r="Q45" s="3">
        <v>3</v>
      </c>
      <c r="R45" s="3">
        <v>0</v>
      </c>
      <c r="S45" s="3">
        <v>6</v>
      </c>
      <c r="T45" s="3" t="s">
        <v>37</v>
      </c>
      <c r="U45" s="3">
        <v>1.7</v>
      </c>
      <c r="V45" s="3">
        <v>3</v>
      </c>
      <c r="W45" s="3">
        <v>9</v>
      </c>
      <c r="X45" s="3">
        <v>2025</v>
      </c>
      <c r="Y45" s="3" t="s">
        <v>74</v>
      </c>
    </row>
    <row r="46" spans="1:25" x14ac:dyDescent="0.4">
      <c r="A46" s="2">
        <v>45811</v>
      </c>
      <c r="B46" s="2">
        <v>45995</v>
      </c>
      <c r="C46" s="3" t="s">
        <v>192</v>
      </c>
      <c r="D46" s="3" t="s">
        <v>26</v>
      </c>
      <c r="E46" s="3" t="s">
        <v>193</v>
      </c>
      <c r="F46" s="3">
        <v>1030</v>
      </c>
      <c r="G46" s="3" t="s">
        <v>194</v>
      </c>
      <c r="H46" s="3" t="s">
        <v>29</v>
      </c>
      <c r="I46" s="3">
        <v>22</v>
      </c>
      <c r="J46" s="3" t="s">
        <v>82</v>
      </c>
      <c r="K46" s="3" t="s">
        <v>188</v>
      </c>
      <c r="L46" s="3" t="s">
        <v>84</v>
      </c>
      <c r="M46" s="3" t="s">
        <v>44</v>
      </c>
      <c r="N46" s="3" t="s">
        <v>85</v>
      </c>
      <c r="O46" s="3" t="s">
        <v>35</v>
      </c>
      <c r="P46" s="3" t="s">
        <v>36</v>
      </c>
      <c r="Q46" s="3">
        <v>4</v>
      </c>
      <c r="R46" s="3">
        <v>0</v>
      </c>
      <c r="S46" s="3">
        <v>4</v>
      </c>
      <c r="T46" s="3" t="s">
        <v>48</v>
      </c>
      <c r="U46" s="3">
        <v>1.4</v>
      </c>
      <c r="V46" s="3">
        <v>2</v>
      </c>
      <c r="W46" s="3">
        <v>8</v>
      </c>
      <c r="X46" s="3">
        <v>2025</v>
      </c>
      <c r="Y46" s="3" t="s">
        <v>87</v>
      </c>
    </row>
    <row r="47" spans="1:25" x14ac:dyDescent="0.4">
      <c r="A47" s="2">
        <v>45841</v>
      </c>
      <c r="B47" s="2">
        <v>46026</v>
      </c>
      <c r="C47" s="3" t="s">
        <v>195</v>
      </c>
      <c r="D47" s="3" t="s">
        <v>26</v>
      </c>
      <c r="E47" s="3" t="s">
        <v>196</v>
      </c>
      <c r="F47" s="3">
        <v>1031</v>
      </c>
      <c r="G47" s="3" t="s">
        <v>197</v>
      </c>
      <c r="H47" s="3" t="s">
        <v>41</v>
      </c>
      <c r="I47" s="3">
        <v>19</v>
      </c>
      <c r="J47" s="3" t="s">
        <v>91</v>
      </c>
      <c r="K47" s="3" t="s">
        <v>198</v>
      </c>
      <c r="L47" s="3" t="s">
        <v>93</v>
      </c>
      <c r="M47" s="3" t="s">
        <v>33</v>
      </c>
      <c r="N47" s="3" t="s">
        <v>45</v>
      </c>
      <c r="O47" s="3" t="s">
        <v>46</v>
      </c>
      <c r="P47" s="3" t="s">
        <v>47</v>
      </c>
      <c r="Q47" s="3">
        <v>1</v>
      </c>
      <c r="R47" s="3">
        <v>0</v>
      </c>
      <c r="S47" s="3">
        <v>0</v>
      </c>
      <c r="T47" s="3" t="s">
        <v>37</v>
      </c>
      <c r="U47" s="3">
        <v>2.2999999999999998</v>
      </c>
      <c r="V47" s="3">
        <v>2</v>
      </c>
      <c r="W47" s="3">
        <v>1</v>
      </c>
      <c r="X47" s="3">
        <v>2025</v>
      </c>
      <c r="Y47" s="3" t="s">
        <v>95</v>
      </c>
    </row>
    <row r="48" spans="1:25" x14ac:dyDescent="0.4">
      <c r="A48" s="2">
        <v>45691</v>
      </c>
      <c r="B48" s="2">
        <v>46057</v>
      </c>
      <c r="C48" s="3" t="s">
        <v>199</v>
      </c>
      <c r="D48" s="3" t="s">
        <v>26</v>
      </c>
      <c r="E48" s="3" t="s">
        <v>157</v>
      </c>
      <c r="F48" s="3">
        <v>1032</v>
      </c>
      <c r="G48" s="3" t="s">
        <v>200</v>
      </c>
      <c r="H48" s="3" t="s">
        <v>29</v>
      </c>
      <c r="I48" s="3">
        <v>27</v>
      </c>
      <c r="J48" s="3" t="s">
        <v>107</v>
      </c>
      <c r="K48" s="3" t="s">
        <v>188</v>
      </c>
      <c r="L48" s="3" t="s">
        <v>32</v>
      </c>
      <c r="M48" s="3" t="s">
        <v>44</v>
      </c>
      <c r="N48" s="3" t="s">
        <v>34</v>
      </c>
      <c r="O48" s="3" t="s">
        <v>109</v>
      </c>
      <c r="P48" s="3" t="s">
        <v>36</v>
      </c>
      <c r="Q48" s="3">
        <v>3</v>
      </c>
      <c r="R48" s="3">
        <v>0</v>
      </c>
      <c r="S48" s="3">
        <v>4</v>
      </c>
      <c r="T48" s="3" t="s">
        <v>48</v>
      </c>
      <c r="U48" s="3">
        <v>1.8</v>
      </c>
      <c r="V48" s="3">
        <v>3</v>
      </c>
      <c r="W48" s="3">
        <v>7</v>
      </c>
      <c r="X48" s="3">
        <v>2025</v>
      </c>
      <c r="Y48" s="3" t="s">
        <v>49</v>
      </c>
    </row>
    <row r="49" spans="1:25" x14ac:dyDescent="0.4">
      <c r="A49" s="2">
        <v>45719</v>
      </c>
      <c r="B49" s="2">
        <v>46085</v>
      </c>
      <c r="C49" s="3" t="s">
        <v>201</v>
      </c>
      <c r="D49" s="3" t="s">
        <v>26</v>
      </c>
      <c r="E49" s="3" t="s">
        <v>202</v>
      </c>
      <c r="F49" s="3">
        <v>1033</v>
      </c>
      <c r="G49" s="3" t="s">
        <v>203</v>
      </c>
      <c r="H49" s="3" t="s">
        <v>41</v>
      </c>
      <c r="I49" s="3">
        <v>34</v>
      </c>
      <c r="J49" s="3" t="s">
        <v>30</v>
      </c>
      <c r="K49" s="3" t="s">
        <v>188</v>
      </c>
      <c r="L49" s="3" t="s">
        <v>43</v>
      </c>
      <c r="M49" s="3" t="s">
        <v>33</v>
      </c>
      <c r="N49" s="3" t="s">
        <v>72</v>
      </c>
      <c r="O49" s="3" t="s">
        <v>86</v>
      </c>
      <c r="P49" s="3" t="s">
        <v>36</v>
      </c>
      <c r="Q49" s="3">
        <v>2</v>
      </c>
      <c r="R49" s="3">
        <v>0</v>
      </c>
      <c r="S49" s="3">
        <v>6</v>
      </c>
      <c r="T49" s="3" t="s">
        <v>37</v>
      </c>
      <c r="U49" s="3">
        <v>1.6</v>
      </c>
      <c r="V49" s="3">
        <v>2</v>
      </c>
      <c r="W49" s="3">
        <v>8</v>
      </c>
      <c r="X49" s="3">
        <v>2025</v>
      </c>
      <c r="Y49" s="3" t="s">
        <v>58</v>
      </c>
    </row>
    <row r="50" spans="1:25" x14ac:dyDescent="0.4">
      <c r="A50" s="2">
        <v>45750</v>
      </c>
      <c r="B50" s="2">
        <v>46116</v>
      </c>
      <c r="C50" s="3" t="s">
        <v>204</v>
      </c>
      <c r="D50" s="3" t="s">
        <v>26</v>
      </c>
      <c r="E50" s="3" t="s">
        <v>129</v>
      </c>
      <c r="F50" s="3">
        <v>1034</v>
      </c>
      <c r="G50" s="3" t="s">
        <v>205</v>
      </c>
      <c r="H50" s="3" t="s">
        <v>29</v>
      </c>
      <c r="I50" s="3">
        <v>43</v>
      </c>
      <c r="J50" s="3" t="s">
        <v>30</v>
      </c>
      <c r="K50" s="3" t="s">
        <v>170</v>
      </c>
      <c r="L50" s="3" t="s">
        <v>55</v>
      </c>
      <c r="M50" s="3" t="s">
        <v>44</v>
      </c>
      <c r="N50" s="3" t="s">
        <v>56</v>
      </c>
      <c r="O50" s="3" t="s">
        <v>94</v>
      </c>
      <c r="P50" s="3" t="s">
        <v>36</v>
      </c>
      <c r="Q50" s="3">
        <v>1</v>
      </c>
      <c r="R50" s="3">
        <v>0</v>
      </c>
      <c r="S50" s="3">
        <v>6</v>
      </c>
      <c r="T50" s="3" t="s">
        <v>48</v>
      </c>
      <c r="U50" s="3">
        <v>1.9</v>
      </c>
      <c r="V50" s="3">
        <v>2</v>
      </c>
      <c r="W50" s="3">
        <v>7</v>
      </c>
      <c r="X50" s="3">
        <v>2025</v>
      </c>
      <c r="Y50" s="3" t="s">
        <v>67</v>
      </c>
    </row>
    <row r="51" spans="1:25" x14ac:dyDescent="0.4">
      <c r="A51" s="2">
        <v>45780</v>
      </c>
      <c r="B51" s="2">
        <v>46146</v>
      </c>
      <c r="C51" s="3" t="s">
        <v>206</v>
      </c>
      <c r="D51" s="3" t="s">
        <v>26</v>
      </c>
      <c r="E51" s="3" t="s">
        <v>207</v>
      </c>
      <c r="F51" s="3">
        <v>1035</v>
      </c>
      <c r="G51" s="3" t="s">
        <v>208</v>
      </c>
      <c r="H51" s="3" t="s">
        <v>41</v>
      </c>
      <c r="I51" s="3">
        <v>52</v>
      </c>
      <c r="J51" s="3" t="s">
        <v>53</v>
      </c>
      <c r="K51" s="3" t="s">
        <v>209</v>
      </c>
      <c r="L51" s="3" t="s">
        <v>84</v>
      </c>
      <c r="M51" s="3" t="s">
        <v>33</v>
      </c>
      <c r="N51" s="3" t="s">
        <v>85</v>
      </c>
      <c r="O51" s="3" t="s">
        <v>57</v>
      </c>
      <c r="P51" s="3" t="s">
        <v>47</v>
      </c>
      <c r="Q51" s="3">
        <v>3</v>
      </c>
      <c r="R51" s="3">
        <v>1</v>
      </c>
      <c r="S51" s="3">
        <v>0</v>
      </c>
      <c r="T51" s="3" t="s">
        <v>37</v>
      </c>
      <c r="U51" s="3">
        <v>2.5</v>
      </c>
      <c r="V51" s="3">
        <v>3</v>
      </c>
      <c r="W51" s="3">
        <v>4</v>
      </c>
      <c r="X51" s="3">
        <v>2025</v>
      </c>
      <c r="Y51" s="3" t="s">
        <v>74</v>
      </c>
    </row>
    <row r="52" spans="1:25" x14ac:dyDescent="0.4">
      <c r="A52" s="2">
        <v>45811</v>
      </c>
      <c r="B52" s="2">
        <v>46177</v>
      </c>
      <c r="C52" s="3" t="s">
        <v>210</v>
      </c>
      <c r="D52" s="3" t="s">
        <v>26</v>
      </c>
      <c r="E52" s="3" t="s">
        <v>211</v>
      </c>
      <c r="F52" s="3">
        <v>1036</v>
      </c>
      <c r="G52" s="3" t="s">
        <v>212</v>
      </c>
      <c r="H52" s="3" t="s">
        <v>29</v>
      </c>
      <c r="I52" s="3">
        <v>60</v>
      </c>
      <c r="J52" s="3" t="s">
        <v>62</v>
      </c>
      <c r="K52" s="3" t="s">
        <v>213</v>
      </c>
      <c r="L52" s="3" t="s">
        <v>32</v>
      </c>
      <c r="M52" s="3" t="s">
        <v>44</v>
      </c>
      <c r="N52" s="3" t="s">
        <v>34</v>
      </c>
      <c r="O52" s="3" t="s">
        <v>35</v>
      </c>
      <c r="P52" s="3" t="s">
        <v>36</v>
      </c>
      <c r="Q52" s="3">
        <v>4</v>
      </c>
      <c r="R52" s="3">
        <v>0</v>
      </c>
      <c r="S52" s="3">
        <v>4</v>
      </c>
      <c r="T52" s="3" t="s">
        <v>48</v>
      </c>
      <c r="U52" s="3">
        <v>2.4</v>
      </c>
      <c r="V52" s="3">
        <v>2</v>
      </c>
      <c r="W52" s="3">
        <v>8</v>
      </c>
      <c r="X52" s="3">
        <v>2025</v>
      </c>
      <c r="Y52" s="3" t="s">
        <v>87</v>
      </c>
    </row>
    <row r="53" spans="1:25" x14ac:dyDescent="0.4">
      <c r="A53" s="2">
        <v>45841</v>
      </c>
      <c r="B53" s="2">
        <v>46207</v>
      </c>
      <c r="C53" s="3" t="s">
        <v>214</v>
      </c>
      <c r="D53" s="3" t="s">
        <v>26</v>
      </c>
      <c r="E53" s="3" t="s">
        <v>51</v>
      </c>
      <c r="F53" s="3">
        <v>1037</v>
      </c>
      <c r="G53" s="3" t="s">
        <v>215</v>
      </c>
      <c r="H53" s="3" t="s">
        <v>41</v>
      </c>
      <c r="I53" s="3">
        <v>39</v>
      </c>
      <c r="J53" s="3" t="s">
        <v>30</v>
      </c>
      <c r="K53" s="3" t="s">
        <v>213</v>
      </c>
      <c r="L53" s="3" t="s">
        <v>43</v>
      </c>
      <c r="M53" s="3" t="s">
        <v>33</v>
      </c>
      <c r="N53" s="3" t="s">
        <v>45</v>
      </c>
      <c r="O53" s="3" t="s">
        <v>46</v>
      </c>
      <c r="P53" s="3" t="s">
        <v>36</v>
      </c>
      <c r="Q53" s="3">
        <v>3</v>
      </c>
      <c r="R53" s="3">
        <v>0</v>
      </c>
      <c r="S53" s="3">
        <v>0</v>
      </c>
      <c r="T53" s="3" t="s">
        <v>37</v>
      </c>
      <c r="U53" s="3">
        <v>1.3</v>
      </c>
      <c r="V53" s="3">
        <v>1</v>
      </c>
      <c r="W53" s="3">
        <v>3</v>
      </c>
      <c r="X53" s="3">
        <v>2025</v>
      </c>
      <c r="Y53" s="3" t="s">
        <v>95</v>
      </c>
    </row>
    <row r="54" spans="1:25" x14ac:dyDescent="0.4">
      <c r="A54" s="2">
        <v>45872</v>
      </c>
      <c r="B54" s="2">
        <v>46238</v>
      </c>
      <c r="C54" s="3" t="s">
        <v>216</v>
      </c>
      <c r="D54" s="3" t="s">
        <v>26</v>
      </c>
      <c r="E54" s="3" t="s">
        <v>217</v>
      </c>
      <c r="F54" s="3">
        <v>1038</v>
      </c>
      <c r="G54" s="3" t="s">
        <v>161</v>
      </c>
      <c r="H54" s="3" t="s">
        <v>29</v>
      </c>
      <c r="I54" s="3">
        <v>45</v>
      </c>
      <c r="J54" s="3" t="s">
        <v>53</v>
      </c>
      <c r="K54" s="3" t="s">
        <v>213</v>
      </c>
      <c r="L54" s="3" t="s">
        <v>64</v>
      </c>
      <c r="M54" s="3" t="s">
        <v>44</v>
      </c>
      <c r="N54" s="3" t="s">
        <v>64</v>
      </c>
      <c r="O54" s="3" t="s">
        <v>109</v>
      </c>
      <c r="P54" s="3" t="s">
        <v>36</v>
      </c>
      <c r="Q54" s="3">
        <v>2</v>
      </c>
      <c r="R54" s="3">
        <v>0</v>
      </c>
      <c r="S54" s="3">
        <v>6</v>
      </c>
      <c r="T54" s="3" t="s">
        <v>48</v>
      </c>
      <c r="U54" s="3">
        <v>1.8</v>
      </c>
      <c r="V54" s="3">
        <v>3</v>
      </c>
      <c r="W54" s="3">
        <v>8</v>
      </c>
      <c r="X54" s="3">
        <v>2025</v>
      </c>
      <c r="Y54" s="3" t="s">
        <v>103</v>
      </c>
    </row>
    <row r="55" spans="1:25" x14ac:dyDescent="0.4">
      <c r="A55" s="2">
        <v>45903</v>
      </c>
      <c r="B55" s="2">
        <v>46269</v>
      </c>
      <c r="C55" s="3" t="s">
        <v>218</v>
      </c>
      <c r="D55" s="3" t="s">
        <v>26</v>
      </c>
      <c r="E55" s="3" t="s">
        <v>147</v>
      </c>
      <c r="F55" s="3">
        <v>1039</v>
      </c>
      <c r="G55" s="3" t="s">
        <v>158</v>
      </c>
      <c r="H55" s="3" t="s">
        <v>41</v>
      </c>
      <c r="I55" s="3">
        <v>55</v>
      </c>
      <c r="J55" s="3" t="s">
        <v>53</v>
      </c>
      <c r="K55" s="3" t="s">
        <v>209</v>
      </c>
      <c r="L55" s="3" t="s">
        <v>93</v>
      </c>
      <c r="M55" s="3" t="s">
        <v>33</v>
      </c>
      <c r="N55" s="3" t="s">
        <v>101</v>
      </c>
      <c r="O55" s="3" t="s">
        <v>94</v>
      </c>
      <c r="P55" s="3" t="s">
        <v>36</v>
      </c>
      <c r="Q55" s="3">
        <v>1</v>
      </c>
      <c r="R55" s="3">
        <v>0</v>
      </c>
      <c r="S55" s="3">
        <v>6</v>
      </c>
      <c r="T55" s="3" t="s">
        <v>37</v>
      </c>
      <c r="U55" s="3">
        <v>2</v>
      </c>
      <c r="V55" s="3">
        <v>2</v>
      </c>
      <c r="W55" s="3">
        <v>7</v>
      </c>
      <c r="X55" s="3">
        <v>2025</v>
      </c>
      <c r="Y55" s="3" t="s">
        <v>110</v>
      </c>
    </row>
    <row r="56" spans="1:25" x14ac:dyDescent="0.4">
      <c r="A56" s="2">
        <v>45691</v>
      </c>
      <c r="B56" s="2">
        <v>46299</v>
      </c>
      <c r="C56" s="3" t="s">
        <v>219</v>
      </c>
      <c r="D56" s="3" t="s">
        <v>26</v>
      </c>
      <c r="E56" s="3" t="s">
        <v>186</v>
      </c>
      <c r="F56" s="3">
        <v>1040</v>
      </c>
      <c r="G56" s="3" t="s">
        <v>180</v>
      </c>
      <c r="H56" s="3" t="s">
        <v>29</v>
      </c>
      <c r="I56" s="3">
        <v>42</v>
      </c>
      <c r="J56" s="3" t="s">
        <v>30</v>
      </c>
      <c r="K56" s="3" t="s">
        <v>141</v>
      </c>
      <c r="L56" s="3" t="s">
        <v>55</v>
      </c>
      <c r="M56" s="3" t="s">
        <v>44</v>
      </c>
      <c r="N56" s="3" t="s">
        <v>34</v>
      </c>
      <c r="O56" s="3" t="s">
        <v>35</v>
      </c>
      <c r="P56" s="3" t="s">
        <v>36</v>
      </c>
      <c r="Q56" s="3">
        <v>3</v>
      </c>
      <c r="R56" s="3">
        <v>0</v>
      </c>
      <c r="S56" s="3">
        <v>4</v>
      </c>
      <c r="T56" s="3" t="s">
        <v>48</v>
      </c>
      <c r="U56" s="3">
        <v>2.1</v>
      </c>
      <c r="V56" s="3">
        <v>2</v>
      </c>
      <c r="W56" s="3">
        <v>7</v>
      </c>
      <c r="X56" s="3">
        <v>2025</v>
      </c>
      <c r="Y56" s="3" t="s">
        <v>49</v>
      </c>
    </row>
    <row r="57" spans="1:25" x14ac:dyDescent="0.4">
      <c r="A57" s="2">
        <v>45660</v>
      </c>
      <c r="B57" s="2">
        <v>46330</v>
      </c>
      <c r="C57" s="3" t="s">
        <v>220</v>
      </c>
      <c r="D57" s="3" t="s">
        <v>26</v>
      </c>
      <c r="E57" s="3" t="s">
        <v>221</v>
      </c>
      <c r="F57" s="3">
        <v>1041</v>
      </c>
      <c r="G57" s="3" t="s">
        <v>222</v>
      </c>
      <c r="H57" s="3" t="s">
        <v>41</v>
      </c>
      <c r="I57" s="3">
        <v>29</v>
      </c>
      <c r="J57" s="3" t="s">
        <v>107</v>
      </c>
      <c r="K57" s="3" t="s">
        <v>149</v>
      </c>
      <c r="L57" s="3" t="s">
        <v>32</v>
      </c>
      <c r="M57" s="3" t="s">
        <v>33</v>
      </c>
      <c r="N57" s="3" t="s">
        <v>45</v>
      </c>
      <c r="O57" s="3" t="s">
        <v>57</v>
      </c>
      <c r="P57" s="3" t="s">
        <v>36</v>
      </c>
      <c r="Q57" s="3">
        <v>4</v>
      </c>
      <c r="R57" s="3">
        <v>1</v>
      </c>
      <c r="S57" s="3">
        <v>1</v>
      </c>
      <c r="T57" s="3" t="s">
        <v>37</v>
      </c>
      <c r="U57" s="3">
        <v>2.2999999999999998</v>
      </c>
      <c r="V57" s="3">
        <v>2</v>
      </c>
      <c r="W57" s="3">
        <v>6</v>
      </c>
      <c r="X57" s="3">
        <v>2025</v>
      </c>
      <c r="Y57" s="3" t="s">
        <v>38</v>
      </c>
    </row>
    <row r="58" spans="1:25" x14ac:dyDescent="0.4">
      <c r="A58" s="2">
        <v>45691</v>
      </c>
      <c r="B58" s="2">
        <v>46360</v>
      </c>
      <c r="C58" s="3" t="s">
        <v>223</v>
      </c>
      <c r="D58" s="3" t="s">
        <v>26</v>
      </c>
      <c r="E58" s="3" t="s">
        <v>139</v>
      </c>
      <c r="F58" s="3">
        <v>1042</v>
      </c>
      <c r="G58" s="3" t="s">
        <v>224</v>
      </c>
      <c r="H58" s="3" t="s">
        <v>29</v>
      </c>
      <c r="I58" s="3">
        <v>36</v>
      </c>
      <c r="J58" s="3" t="s">
        <v>30</v>
      </c>
      <c r="K58" s="3" t="s">
        <v>225</v>
      </c>
      <c r="L58" s="3" t="s">
        <v>84</v>
      </c>
      <c r="M58" s="3" t="s">
        <v>44</v>
      </c>
      <c r="N58" s="3" t="s">
        <v>85</v>
      </c>
      <c r="O58" s="3" t="s">
        <v>109</v>
      </c>
      <c r="P58" s="3" t="s">
        <v>36</v>
      </c>
      <c r="Q58" s="3">
        <v>2</v>
      </c>
      <c r="R58" s="3">
        <v>0</v>
      </c>
      <c r="S58" s="3">
        <v>6</v>
      </c>
      <c r="T58" s="3" t="s">
        <v>37</v>
      </c>
      <c r="U58" s="3">
        <v>1.6</v>
      </c>
      <c r="V58" s="3">
        <v>2</v>
      </c>
      <c r="W58" s="3">
        <v>8</v>
      </c>
      <c r="X58" s="3">
        <v>2025</v>
      </c>
      <c r="Y58" s="3" t="s">
        <v>49</v>
      </c>
    </row>
    <row r="59" spans="1:25" x14ac:dyDescent="0.4">
      <c r="A59" s="2">
        <v>45719</v>
      </c>
      <c r="B59" s="2">
        <v>45661</v>
      </c>
      <c r="C59" s="3" t="s">
        <v>226</v>
      </c>
      <c r="D59" s="3" t="s">
        <v>26</v>
      </c>
      <c r="E59" s="3" t="s">
        <v>227</v>
      </c>
      <c r="F59" s="3">
        <v>1043</v>
      </c>
      <c r="G59" s="3" t="s">
        <v>228</v>
      </c>
      <c r="H59" s="3" t="s">
        <v>41</v>
      </c>
      <c r="I59" s="3">
        <v>48</v>
      </c>
      <c r="J59" s="3" t="s">
        <v>53</v>
      </c>
      <c r="K59" s="3" t="s">
        <v>229</v>
      </c>
      <c r="L59" s="3" t="s">
        <v>43</v>
      </c>
      <c r="M59" s="3" t="s">
        <v>33</v>
      </c>
      <c r="N59" s="3" t="s">
        <v>72</v>
      </c>
      <c r="O59" s="3" t="s">
        <v>86</v>
      </c>
      <c r="P59" s="3" t="s">
        <v>36</v>
      </c>
      <c r="Q59" s="3">
        <v>3</v>
      </c>
      <c r="R59" s="3">
        <v>0</v>
      </c>
      <c r="S59" s="3">
        <v>4</v>
      </c>
      <c r="T59" s="3" t="s">
        <v>37</v>
      </c>
      <c r="U59" s="3">
        <v>1.8</v>
      </c>
      <c r="V59" s="3">
        <v>2</v>
      </c>
      <c r="W59" s="3">
        <v>7</v>
      </c>
      <c r="X59" s="3">
        <v>2025</v>
      </c>
      <c r="Y59" s="3" t="s">
        <v>58</v>
      </c>
    </row>
    <row r="60" spans="1:25" x14ac:dyDescent="0.4">
      <c r="A60" s="2">
        <v>45750</v>
      </c>
      <c r="B60" s="2">
        <v>45692</v>
      </c>
      <c r="C60" s="3" t="s">
        <v>230</v>
      </c>
      <c r="D60" s="3" t="s">
        <v>26</v>
      </c>
      <c r="E60" s="3" t="s">
        <v>202</v>
      </c>
      <c r="F60" s="3">
        <v>1044</v>
      </c>
      <c r="G60" s="3" t="s">
        <v>231</v>
      </c>
      <c r="H60" s="3" t="s">
        <v>29</v>
      </c>
      <c r="I60" s="3">
        <v>34</v>
      </c>
      <c r="J60" s="3" t="s">
        <v>30</v>
      </c>
      <c r="K60" s="3" t="s">
        <v>232</v>
      </c>
      <c r="L60" s="3" t="s">
        <v>55</v>
      </c>
      <c r="M60" s="3" t="s">
        <v>44</v>
      </c>
      <c r="N60" s="3" t="s">
        <v>56</v>
      </c>
      <c r="O60" s="3" t="s">
        <v>35</v>
      </c>
      <c r="P60" s="3" t="s">
        <v>36</v>
      </c>
      <c r="Q60" s="3">
        <v>4</v>
      </c>
      <c r="R60" s="3">
        <v>0</v>
      </c>
      <c r="S60" s="3">
        <v>0</v>
      </c>
      <c r="T60" s="3" t="s">
        <v>48</v>
      </c>
      <c r="U60" s="3">
        <v>1.4</v>
      </c>
      <c r="V60" s="3">
        <v>2</v>
      </c>
      <c r="W60" s="3">
        <v>4</v>
      </c>
      <c r="X60" s="3">
        <v>2025</v>
      </c>
      <c r="Y60" s="3" t="s">
        <v>67</v>
      </c>
    </row>
    <row r="61" spans="1:25" x14ac:dyDescent="0.4">
      <c r="A61" s="2">
        <v>45780</v>
      </c>
      <c r="B61" s="2">
        <v>45720</v>
      </c>
      <c r="C61" s="3" t="s">
        <v>233</v>
      </c>
      <c r="D61" s="3" t="s">
        <v>26</v>
      </c>
      <c r="E61" s="3" t="s">
        <v>234</v>
      </c>
      <c r="F61" s="3">
        <v>1045</v>
      </c>
      <c r="G61" s="3" t="s">
        <v>235</v>
      </c>
      <c r="H61" s="3" t="s">
        <v>41</v>
      </c>
      <c r="I61" s="3">
        <v>57</v>
      </c>
      <c r="J61" s="3" t="s">
        <v>53</v>
      </c>
      <c r="K61" s="3" t="s">
        <v>213</v>
      </c>
      <c r="L61" s="3" t="s">
        <v>84</v>
      </c>
      <c r="M61" s="3" t="s">
        <v>33</v>
      </c>
      <c r="N61" s="3" t="s">
        <v>85</v>
      </c>
      <c r="O61" s="3" t="s">
        <v>57</v>
      </c>
      <c r="P61" s="3" t="s">
        <v>36</v>
      </c>
      <c r="Q61" s="3">
        <v>3</v>
      </c>
      <c r="R61" s="3">
        <v>1</v>
      </c>
      <c r="S61" s="3">
        <v>2</v>
      </c>
      <c r="T61" s="3" t="s">
        <v>37</v>
      </c>
      <c r="U61" s="3">
        <v>2.7</v>
      </c>
      <c r="V61" s="3">
        <v>3</v>
      </c>
      <c r="W61" s="3">
        <v>6</v>
      </c>
      <c r="X61" s="3">
        <v>2025</v>
      </c>
      <c r="Y61" s="3" t="s">
        <v>74</v>
      </c>
    </row>
    <row r="62" spans="1:25" x14ac:dyDescent="0.4">
      <c r="A62" s="2">
        <v>45811</v>
      </c>
      <c r="B62" s="2">
        <v>45751</v>
      </c>
      <c r="C62" s="3" t="s">
        <v>150</v>
      </c>
      <c r="D62" s="3" t="s">
        <v>26</v>
      </c>
      <c r="E62" s="3" t="s">
        <v>147</v>
      </c>
      <c r="F62" s="3">
        <v>1046</v>
      </c>
      <c r="G62" s="3" t="s">
        <v>236</v>
      </c>
      <c r="H62" s="3" t="s">
        <v>29</v>
      </c>
      <c r="I62" s="3">
        <v>39</v>
      </c>
      <c r="J62" s="3" t="s">
        <v>30</v>
      </c>
      <c r="K62" s="3" t="s">
        <v>213</v>
      </c>
      <c r="L62" s="3" t="s">
        <v>93</v>
      </c>
      <c r="M62" s="3" t="s">
        <v>44</v>
      </c>
      <c r="N62" s="3" t="s">
        <v>45</v>
      </c>
      <c r="O62" s="3" t="s">
        <v>46</v>
      </c>
      <c r="P62" s="3" t="s">
        <v>36</v>
      </c>
      <c r="Q62" s="3">
        <v>2</v>
      </c>
      <c r="R62" s="3">
        <v>0</v>
      </c>
      <c r="S62" s="3">
        <v>2</v>
      </c>
      <c r="T62" s="3" t="s">
        <v>37</v>
      </c>
      <c r="U62" s="3">
        <v>1.5</v>
      </c>
      <c r="V62" s="3">
        <v>2</v>
      </c>
      <c r="W62" s="3">
        <v>4</v>
      </c>
      <c r="X62" s="3">
        <v>2025</v>
      </c>
      <c r="Y62" s="3" t="s">
        <v>87</v>
      </c>
    </row>
    <row r="63" spans="1:25" x14ac:dyDescent="0.4">
      <c r="A63" s="2">
        <v>45841</v>
      </c>
      <c r="B63" s="2">
        <v>45781</v>
      </c>
      <c r="C63" s="3" t="s">
        <v>237</v>
      </c>
      <c r="D63" s="3" t="s">
        <v>26</v>
      </c>
      <c r="E63" s="3" t="s">
        <v>157</v>
      </c>
      <c r="F63" s="3">
        <v>1047</v>
      </c>
      <c r="G63" s="3" t="s">
        <v>238</v>
      </c>
      <c r="H63" s="3" t="s">
        <v>41</v>
      </c>
      <c r="I63" s="3">
        <v>31</v>
      </c>
      <c r="J63" s="3" t="s">
        <v>107</v>
      </c>
      <c r="K63" s="3" t="s">
        <v>239</v>
      </c>
      <c r="L63" s="3" t="s">
        <v>32</v>
      </c>
      <c r="M63" s="3" t="s">
        <v>33</v>
      </c>
      <c r="N63" s="3" t="s">
        <v>34</v>
      </c>
      <c r="O63" s="3" t="s">
        <v>109</v>
      </c>
      <c r="P63" s="3" t="s">
        <v>36</v>
      </c>
      <c r="Q63" s="3">
        <v>4</v>
      </c>
      <c r="R63" s="3">
        <v>0</v>
      </c>
      <c r="S63" s="3">
        <v>6</v>
      </c>
      <c r="T63" s="3" t="s">
        <v>37</v>
      </c>
      <c r="U63" s="3">
        <v>2.1</v>
      </c>
      <c r="V63" s="3">
        <v>2</v>
      </c>
      <c r="W63" s="3">
        <v>10</v>
      </c>
      <c r="X63" s="3">
        <v>2025</v>
      </c>
      <c r="Y63" s="3" t="s">
        <v>95</v>
      </c>
    </row>
    <row r="64" spans="1:25" x14ac:dyDescent="0.4">
      <c r="A64" s="2">
        <v>45872</v>
      </c>
      <c r="B64" s="2">
        <v>45812</v>
      </c>
      <c r="C64" s="3" t="s">
        <v>240</v>
      </c>
      <c r="D64" s="3" t="s">
        <v>26</v>
      </c>
      <c r="E64" s="3" t="s">
        <v>129</v>
      </c>
      <c r="F64" s="3">
        <v>1048</v>
      </c>
      <c r="G64" s="3" t="s">
        <v>241</v>
      </c>
      <c r="H64" s="3" t="s">
        <v>29</v>
      </c>
      <c r="I64" s="3">
        <v>53</v>
      </c>
      <c r="J64" s="3" t="s">
        <v>53</v>
      </c>
      <c r="K64" s="3" t="s">
        <v>239</v>
      </c>
      <c r="L64" s="3" t="s">
        <v>43</v>
      </c>
      <c r="M64" s="3" t="s">
        <v>44</v>
      </c>
      <c r="N64" s="3" t="s">
        <v>72</v>
      </c>
      <c r="O64" s="3" t="s">
        <v>86</v>
      </c>
      <c r="P64" s="3" t="s">
        <v>36</v>
      </c>
      <c r="Q64" s="3">
        <v>3</v>
      </c>
      <c r="R64" s="3">
        <v>0</v>
      </c>
      <c r="S64" s="3">
        <v>0</v>
      </c>
      <c r="T64" s="3" t="s">
        <v>48</v>
      </c>
      <c r="U64" s="3">
        <v>1.9</v>
      </c>
      <c r="V64" s="3">
        <v>2</v>
      </c>
      <c r="W64" s="3">
        <v>3</v>
      </c>
      <c r="X64" s="3">
        <v>2025</v>
      </c>
      <c r="Y64" s="3" t="s">
        <v>103</v>
      </c>
    </row>
    <row r="65" spans="1:25" x14ac:dyDescent="0.4">
      <c r="A65" s="2">
        <v>45903</v>
      </c>
      <c r="B65" s="2">
        <v>45662</v>
      </c>
      <c r="C65" s="3" t="s">
        <v>79</v>
      </c>
      <c r="D65" s="3" t="s">
        <v>26</v>
      </c>
      <c r="E65" s="3" t="s">
        <v>193</v>
      </c>
      <c r="F65" s="3">
        <v>1049</v>
      </c>
      <c r="G65" s="3" t="s">
        <v>242</v>
      </c>
      <c r="H65" s="3" t="s">
        <v>41</v>
      </c>
      <c r="I65" s="3">
        <v>45</v>
      </c>
      <c r="J65" s="3" t="s">
        <v>53</v>
      </c>
      <c r="K65" s="3" t="s">
        <v>239</v>
      </c>
      <c r="L65" s="3" t="s">
        <v>55</v>
      </c>
      <c r="M65" s="3" t="s">
        <v>33</v>
      </c>
      <c r="N65" s="3" t="s">
        <v>56</v>
      </c>
      <c r="O65" s="3" t="s">
        <v>94</v>
      </c>
      <c r="P65" s="3" t="s">
        <v>36</v>
      </c>
      <c r="Q65" s="3">
        <v>4</v>
      </c>
      <c r="R65" s="3">
        <v>1</v>
      </c>
      <c r="S65" s="3">
        <v>3</v>
      </c>
      <c r="T65" s="3" t="s">
        <v>37</v>
      </c>
      <c r="U65" s="3">
        <v>2.6</v>
      </c>
      <c r="V65" s="3">
        <v>3</v>
      </c>
      <c r="W65" s="3">
        <v>8</v>
      </c>
      <c r="X65" s="3">
        <v>2025</v>
      </c>
      <c r="Y65" s="3" t="s">
        <v>110</v>
      </c>
    </row>
    <row r="66" spans="1:25" x14ac:dyDescent="0.4">
      <c r="A66" s="2">
        <v>45780</v>
      </c>
      <c r="B66" s="2">
        <v>45693</v>
      </c>
      <c r="C66" s="3" t="s">
        <v>111</v>
      </c>
      <c r="D66" s="3" t="s">
        <v>26</v>
      </c>
      <c r="E66" s="3" t="s">
        <v>164</v>
      </c>
      <c r="F66" s="3">
        <v>1050</v>
      </c>
      <c r="G66" s="3" t="s">
        <v>243</v>
      </c>
      <c r="H66" s="3" t="s">
        <v>29</v>
      </c>
      <c r="I66" s="3">
        <v>60</v>
      </c>
      <c r="J66" s="3" t="s">
        <v>62</v>
      </c>
      <c r="K66" s="3" t="s">
        <v>244</v>
      </c>
      <c r="L66" s="3" t="s">
        <v>84</v>
      </c>
      <c r="M66" s="3" t="s">
        <v>44</v>
      </c>
      <c r="N66" s="3" t="s">
        <v>85</v>
      </c>
      <c r="O66" s="3" t="s">
        <v>57</v>
      </c>
      <c r="P66" s="3" t="s">
        <v>36</v>
      </c>
      <c r="Q66" s="3">
        <v>2</v>
      </c>
      <c r="R66" s="3">
        <v>0</v>
      </c>
      <c r="S66" s="3">
        <v>0</v>
      </c>
      <c r="T66" s="3" t="s">
        <v>48</v>
      </c>
      <c r="U66" s="3">
        <v>2.4</v>
      </c>
      <c r="V66" s="3">
        <v>2</v>
      </c>
      <c r="W66" s="3">
        <v>2</v>
      </c>
      <c r="X66" s="3">
        <v>2025</v>
      </c>
      <c r="Y66" s="3" t="s">
        <v>74</v>
      </c>
    </row>
    <row r="67" spans="1:25" x14ac:dyDescent="0.4">
      <c r="A67" s="2">
        <v>46023</v>
      </c>
      <c r="B67" s="2">
        <v>46143</v>
      </c>
      <c r="C67" s="3" t="s">
        <v>104</v>
      </c>
      <c r="D67" s="3" t="s">
        <v>26</v>
      </c>
      <c r="E67" s="3" t="s">
        <v>105</v>
      </c>
      <c r="F67" s="3">
        <v>1001</v>
      </c>
      <c r="G67" s="3" t="s">
        <v>245</v>
      </c>
      <c r="H67" s="3" t="s">
        <v>29</v>
      </c>
      <c r="I67" s="3">
        <v>34</v>
      </c>
      <c r="J67" s="3" t="s">
        <v>30</v>
      </c>
      <c r="K67" s="3" t="s">
        <v>239</v>
      </c>
      <c r="L67" s="3" t="s">
        <v>84</v>
      </c>
      <c r="M67" s="3" t="s">
        <v>33</v>
      </c>
      <c r="N67" s="3" t="s">
        <v>45</v>
      </c>
      <c r="O67" s="3" t="s">
        <v>109</v>
      </c>
      <c r="P67" s="3">
        <v>4</v>
      </c>
      <c r="Q67" s="3">
        <v>4</v>
      </c>
      <c r="R67" s="3">
        <v>0</v>
      </c>
      <c r="S67" s="3">
        <v>6</v>
      </c>
      <c r="T67" s="3" t="s">
        <v>37</v>
      </c>
      <c r="U67" s="3">
        <v>2000</v>
      </c>
      <c r="V67" s="3">
        <v>2</v>
      </c>
      <c r="W67" s="3">
        <v>10</v>
      </c>
      <c r="X67" s="3">
        <v>2026</v>
      </c>
      <c r="Y67" s="3" t="s">
        <v>38</v>
      </c>
    </row>
    <row r="68" spans="1:25" x14ac:dyDescent="0.4">
      <c r="A68" s="2">
        <v>46054</v>
      </c>
      <c r="B68" s="2">
        <v>46174</v>
      </c>
      <c r="C68" s="3" t="s">
        <v>246</v>
      </c>
      <c r="D68" s="3" t="s">
        <v>26</v>
      </c>
      <c r="E68" s="3" t="s">
        <v>80</v>
      </c>
      <c r="F68" s="3">
        <v>1002</v>
      </c>
      <c r="G68" s="3" t="s">
        <v>247</v>
      </c>
      <c r="H68" s="3" t="s">
        <v>41</v>
      </c>
      <c r="I68" s="3">
        <v>12</v>
      </c>
      <c r="J68" s="3" t="s">
        <v>99</v>
      </c>
      <c r="K68" s="3" t="s">
        <v>239</v>
      </c>
      <c r="L68" s="3" t="s">
        <v>93</v>
      </c>
      <c r="M68" s="3" t="s">
        <v>44</v>
      </c>
      <c r="N68" s="3" t="s">
        <v>45</v>
      </c>
      <c r="O68" s="3" t="s">
        <v>35</v>
      </c>
      <c r="P68" s="3">
        <v>3</v>
      </c>
      <c r="Q68" s="3">
        <v>1</v>
      </c>
      <c r="R68" s="3">
        <v>0</v>
      </c>
      <c r="S68" s="3">
        <v>1</v>
      </c>
      <c r="T68" s="3" t="s">
        <v>48</v>
      </c>
      <c r="U68" s="3">
        <v>1500</v>
      </c>
      <c r="V68" s="3">
        <v>1</v>
      </c>
      <c r="W68" s="3">
        <v>2</v>
      </c>
      <c r="X68" s="3">
        <v>2026</v>
      </c>
      <c r="Y68" s="3" t="s">
        <v>49</v>
      </c>
    </row>
    <row r="69" spans="1:25" x14ac:dyDescent="0.4">
      <c r="A69" s="2">
        <v>46082</v>
      </c>
      <c r="B69" s="2">
        <v>46204</v>
      </c>
      <c r="C69" s="3" t="s">
        <v>248</v>
      </c>
      <c r="D69" s="3" t="s">
        <v>26</v>
      </c>
      <c r="E69" s="3" t="s">
        <v>97</v>
      </c>
      <c r="F69" s="3">
        <v>1003</v>
      </c>
      <c r="G69" s="3" t="s">
        <v>249</v>
      </c>
      <c r="H69" s="3" t="s">
        <v>29</v>
      </c>
      <c r="I69" s="3">
        <v>67</v>
      </c>
      <c r="J69" s="3" t="s">
        <v>62</v>
      </c>
      <c r="K69" s="3" t="s">
        <v>250</v>
      </c>
      <c r="L69" s="3" t="s">
        <v>55</v>
      </c>
      <c r="M69" s="3" t="s">
        <v>33</v>
      </c>
      <c r="N69" s="3" t="s">
        <v>34</v>
      </c>
      <c r="O69" s="3" t="s">
        <v>57</v>
      </c>
      <c r="P69" s="3">
        <v>5</v>
      </c>
      <c r="Q69" s="3">
        <v>5</v>
      </c>
      <c r="R69" s="3">
        <v>1</v>
      </c>
      <c r="S69" s="3">
        <v>3</v>
      </c>
      <c r="T69" s="3" t="s">
        <v>37</v>
      </c>
      <c r="U69" s="3">
        <v>5000</v>
      </c>
      <c r="V69" s="3">
        <v>3</v>
      </c>
      <c r="W69" s="3">
        <v>9</v>
      </c>
      <c r="X69" s="3">
        <v>2026</v>
      </c>
      <c r="Y69" s="3" t="s">
        <v>58</v>
      </c>
    </row>
    <row r="70" spans="1:25" x14ac:dyDescent="0.4">
      <c r="A70" s="2">
        <v>46113</v>
      </c>
      <c r="B70" s="2">
        <v>46235</v>
      </c>
      <c r="C70" s="3" t="s">
        <v>251</v>
      </c>
      <c r="D70" s="3" t="s">
        <v>26</v>
      </c>
      <c r="E70" s="3" t="s">
        <v>193</v>
      </c>
      <c r="F70" s="3">
        <v>1004</v>
      </c>
      <c r="G70" s="3" t="s">
        <v>222</v>
      </c>
      <c r="H70" s="3" t="s">
        <v>41</v>
      </c>
      <c r="I70" s="3">
        <v>28</v>
      </c>
      <c r="J70" s="3" t="s">
        <v>82</v>
      </c>
      <c r="K70" s="3" t="s">
        <v>76</v>
      </c>
      <c r="L70" s="3" t="s">
        <v>32</v>
      </c>
      <c r="M70" s="3" t="s">
        <v>44</v>
      </c>
      <c r="N70" s="3" t="s">
        <v>85</v>
      </c>
      <c r="O70" s="3" t="s">
        <v>86</v>
      </c>
      <c r="P70" s="3">
        <v>4</v>
      </c>
      <c r="Q70" s="3">
        <v>2</v>
      </c>
      <c r="R70" s="3">
        <v>0</v>
      </c>
      <c r="S70" s="3">
        <v>0</v>
      </c>
      <c r="T70" s="3" t="s">
        <v>48</v>
      </c>
      <c r="U70" s="3">
        <v>2500</v>
      </c>
      <c r="V70" s="3">
        <v>2</v>
      </c>
      <c r="W70" s="3">
        <v>2</v>
      </c>
      <c r="X70" s="3">
        <v>2026</v>
      </c>
      <c r="Y70" s="3" t="s">
        <v>67</v>
      </c>
    </row>
    <row r="71" spans="1:25" x14ac:dyDescent="0.4">
      <c r="A71" s="2">
        <v>46143</v>
      </c>
      <c r="B71" s="2">
        <v>46266</v>
      </c>
      <c r="C71" s="3" t="s">
        <v>79</v>
      </c>
      <c r="D71" s="3" t="s">
        <v>26</v>
      </c>
      <c r="E71" s="3" t="s">
        <v>252</v>
      </c>
      <c r="F71" s="3">
        <v>1005</v>
      </c>
      <c r="G71" s="3" t="s">
        <v>253</v>
      </c>
      <c r="H71" s="3" t="s">
        <v>29</v>
      </c>
      <c r="I71" s="3">
        <v>45</v>
      </c>
      <c r="J71" s="3" t="s">
        <v>30</v>
      </c>
      <c r="K71" s="3" t="s">
        <v>145</v>
      </c>
      <c r="L71" s="3" t="s">
        <v>43</v>
      </c>
      <c r="M71" s="3" t="s">
        <v>33</v>
      </c>
      <c r="N71" s="3" t="s">
        <v>45</v>
      </c>
      <c r="O71" s="3" t="s">
        <v>109</v>
      </c>
      <c r="P71" s="3">
        <v>3</v>
      </c>
      <c r="Q71" s="3">
        <v>3</v>
      </c>
      <c r="R71" s="3">
        <v>0</v>
      </c>
      <c r="S71" s="3">
        <v>6</v>
      </c>
      <c r="T71" s="3" t="s">
        <v>37</v>
      </c>
      <c r="U71" s="3">
        <v>3000</v>
      </c>
      <c r="V71" s="3">
        <v>1</v>
      </c>
      <c r="W71" s="3">
        <v>9</v>
      </c>
      <c r="X71" s="3">
        <v>2026</v>
      </c>
      <c r="Y71" s="3" t="s">
        <v>74</v>
      </c>
    </row>
    <row r="72" spans="1:25" x14ac:dyDescent="0.4">
      <c r="A72" s="2">
        <v>46174</v>
      </c>
      <c r="B72" s="2">
        <v>46296</v>
      </c>
      <c r="C72" s="3" t="s">
        <v>254</v>
      </c>
      <c r="D72" s="3" t="s">
        <v>26</v>
      </c>
      <c r="E72" s="3" t="s">
        <v>123</v>
      </c>
      <c r="F72" s="3">
        <v>1006</v>
      </c>
      <c r="G72" s="3" t="s">
        <v>255</v>
      </c>
      <c r="H72" s="3" t="s">
        <v>41</v>
      </c>
      <c r="I72" s="3">
        <v>6</v>
      </c>
      <c r="J72" s="3" t="s">
        <v>99</v>
      </c>
      <c r="K72" s="3" t="s">
        <v>92</v>
      </c>
      <c r="L72" s="3" t="s">
        <v>93</v>
      </c>
      <c r="M72" s="3" t="s">
        <v>44</v>
      </c>
      <c r="N72" s="3" t="s">
        <v>45</v>
      </c>
      <c r="O72" s="3" t="s">
        <v>35</v>
      </c>
      <c r="P72" s="3">
        <v>4</v>
      </c>
      <c r="Q72" s="3">
        <v>1</v>
      </c>
      <c r="R72" s="3">
        <v>0</v>
      </c>
      <c r="S72" s="3">
        <v>2</v>
      </c>
      <c r="T72" s="3" t="s">
        <v>48</v>
      </c>
      <c r="U72" s="3">
        <v>1200</v>
      </c>
      <c r="V72" s="3">
        <v>0</v>
      </c>
      <c r="W72" s="3">
        <v>3</v>
      </c>
      <c r="X72" s="3">
        <v>2026</v>
      </c>
      <c r="Y72" s="3" t="s">
        <v>87</v>
      </c>
    </row>
    <row r="73" spans="1:25" x14ac:dyDescent="0.4">
      <c r="A73" s="2">
        <v>46204</v>
      </c>
      <c r="B73" s="2">
        <v>46327</v>
      </c>
      <c r="C73" s="3" t="s">
        <v>138</v>
      </c>
      <c r="D73" s="3" t="s">
        <v>26</v>
      </c>
      <c r="E73" s="3" t="s">
        <v>227</v>
      </c>
      <c r="F73" s="3">
        <v>1007</v>
      </c>
      <c r="G73" s="3" t="s">
        <v>256</v>
      </c>
      <c r="H73" s="3" t="s">
        <v>29</v>
      </c>
      <c r="I73" s="3">
        <v>55</v>
      </c>
      <c r="J73" s="3" t="s">
        <v>53</v>
      </c>
      <c r="K73" s="3" t="s">
        <v>108</v>
      </c>
      <c r="L73" s="3" t="s">
        <v>55</v>
      </c>
      <c r="M73" s="3" t="s">
        <v>33</v>
      </c>
      <c r="N73" s="3" t="s">
        <v>34</v>
      </c>
      <c r="O73" s="3" t="s">
        <v>57</v>
      </c>
      <c r="P73" s="3">
        <v>2</v>
      </c>
      <c r="Q73" s="3">
        <v>5</v>
      </c>
      <c r="R73" s="3">
        <v>1</v>
      </c>
      <c r="S73" s="3">
        <v>3</v>
      </c>
      <c r="T73" s="3" t="s">
        <v>37</v>
      </c>
      <c r="U73" s="3">
        <v>4000</v>
      </c>
      <c r="V73" s="3">
        <v>2</v>
      </c>
      <c r="W73" s="3">
        <v>9</v>
      </c>
      <c r="X73" s="3">
        <v>2026</v>
      </c>
      <c r="Y73" s="3" t="s">
        <v>95</v>
      </c>
    </row>
    <row r="74" spans="1:25" x14ac:dyDescent="0.4">
      <c r="A74" s="2">
        <v>46235</v>
      </c>
      <c r="B74" s="2">
        <v>46357</v>
      </c>
      <c r="C74" s="3" t="s">
        <v>142</v>
      </c>
      <c r="D74" s="3" t="s">
        <v>26</v>
      </c>
      <c r="E74" s="3" t="s">
        <v>129</v>
      </c>
      <c r="F74" s="3">
        <v>1008</v>
      </c>
      <c r="G74" s="3" t="s">
        <v>257</v>
      </c>
      <c r="H74" s="3" t="s">
        <v>41</v>
      </c>
      <c r="I74" s="3">
        <v>19</v>
      </c>
      <c r="J74" s="3" t="s">
        <v>91</v>
      </c>
      <c r="K74" s="3" t="s">
        <v>149</v>
      </c>
      <c r="L74" s="3" t="s">
        <v>84</v>
      </c>
      <c r="M74" s="3" t="s">
        <v>44</v>
      </c>
      <c r="N74" s="3" t="s">
        <v>85</v>
      </c>
      <c r="O74" s="3" t="s">
        <v>86</v>
      </c>
      <c r="P74" s="3">
        <v>4</v>
      </c>
      <c r="Q74" s="3">
        <v>1</v>
      </c>
      <c r="R74" s="3">
        <v>0</v>
      </c>
      <c r="S74" s="3">
        <v>5</v>
      </c>
      <c r="T74" s="3" t="s">
        <v>48</v>
      </c>
      <c r="U74" s="3">
        <v>1600</v>
      </c>
      <c r="V74" s="3">
        <v>1</v>
      </c>
      <c r="W74" s="3">
        <v>6</v>
      </c>
      <c r="X74" s="3">
        <v>2026</v>
      </c>
      <c r="Y74" s="3" t="s">
        <v>103</v>
      </c>
    </row>
    <row r="75" spans="1:25" x14ac:dyDescent="0.4">
      <c r="A75" s="2">
        <v>46266</v>
      </c>
      <c r="B75" s="2">
        <v>45658</v>
      </c>
      <c r="C75" s="3" t="s">
        <v>258</v>
      </c>
      <c r="D75" s="3" t="s">
        <v>26</v>
      </c>
      <c r="E75" s="3" t="s">
        <v>259</v>
      </c>
      <c r="F75" s="3">
        <v>1009</v>
      </c>
      <c r="G75" s="3" t="s">
        <v>260</v>
      </c>
      <c r="H75" s="3" t="s">
        <v>29</v>
      </c>
      <c r="I75" s="3">
        <v>30</v>
      </c>
      <c r="J75" s="3" t="s">
        <v>107</v>
      </c>
      <c r="K75" s="3" t="s">
        <v>76</v>
      </c>
      <c r="L75" s="3" t="s">
        <v>43</v>
      </c>
      <c r="M75" s="3" t="s">
        <v>33</v>
      </c>
      <c r="N75" s="3" t="s">
        <v>45</v>
      </c>
      <c r="O75" s="3" t="s">
        <v>109</v>
      </c>
      <c r="P75" s="3">
        <v>3</v>
      </c>
      <c r="Q75" s="3">
        <v>4</v>
      </c>
      <c r="R75" s="3">
        <v>0</v>
      </c>
      <c r="S75" s="3">
        <v>6</v>
      </c>
      <c r="T75" s="3" t="s">
        <v>37</v>
      </c>
      <c r="U75" s="3">
        <v>2800</v>
      </c>
      <c r="V75" s="3">
        <v>1</v>
      </c>
      <c r="W75" s="3">
        <v>10</v>
      </c>
      <c r="X75" s="3">
        <v>2026</v>
      </c>
      <c r="Y75" s="3" t="s">
        <v>110</v>
      </c>
    </row>
    <row r="76" spans="1:25" x14ac:dyDescent="0.4">
      <c r="A76" s="2">
        <v>46296</v>
      </c>
      <c r="B76" s="2">
        <v>45689</v>
      </c>
      <c r="C76" s="3" t="s">
        <v>261</v>
      </c>
      <c r="D76" s="3" t="s">
        <v>26</v>
      </c>
      <c r="E76" s="3" t="s">
        <v>112</v>
      </c>
      <c r="F76" s="3">
        <v>1010</v>
      </c>
      <c r="G76" s="3" t="s">
        <v>262</v>
      </c>
      <c r="H76" s="3" t="s">
        <v>41</v>
      </c>
      <c r="I76" s="3">
        <v>42</v>
      </c>
      <c r="J76" s="3" t="s">
        <v>30</v>
      </c>
      <c r="K76" s="3" t="s">
        <v>263</v>
      </c>
      <c r="L76" s="3" t="s">
        <v>93</v>
      </c>
      <c r="M76" s="3" t="s">
        <v>44</v>
      </c>
      <c r="N76" s="3" t="s">
        <v>45</v>
      </c>
      <c r="O76" s="3" t="s">
        <v>35</v>
      </c>
      <c r="P76" s="3">
        <v>5</v>
      </c>
      <c r="Q76" s="3">
        <v>2</v>
      </c>
      <c r="R76" s="3">
        <v>0</v>
      </c>
      <c r="S76" s="3">
        <v>2</v>
      </c>
      <c r="T76" s="3" t="s">
        <v>48</v>
      </c>
      <c r="U76" s="3">
        <v>1800</v>
      </c>
      <c r="V76" s="3">
        <v>2</v>
      </c>
      <c r="W76" s="3">
        <v>4</v>
      </c>
      <c r="X76" s="3">
        <v>2026</v>
      </c>
      <c r="Y76" s="3" t="s">
        <v>116</v>
      </c>
    </row>
    <row r="77" spans="1:25" x14ac:dyDescent="0.4">
      <c r="A77" s="2">
        <v>46327</v>
      </c>
      <c r="B77" s="2">
        <v>45717</v>
      </c>
      <c r="C77" s="3" t="s">
        <v>174</v>
      </c>
      <c r="D77" s="3" t="s">
        <v>26</v>
      </c>
      <c r="E77" s="3" t="s">
        <v>264</v>
      </c>
      <c r="F77" s="3">
        <v>1011</v>
      </c>
      <c r="G77" s="3" t="s">
        <v>265</v>
      </c>
      <c r="H77" s="3" t="s">
        <v>29</v>
      </c>
      <c r="I77" s="3">
        <v>72</v>
      </c>
      <c r="J77" s="3" t="s">
        <v>62</v>
      </c>
      <c r="K77" s="3" t="s">
        <v>114</v>
      </c>
      <c r="L77" s="3" t="s">
        <v>55</v>
      </c>
      <c r="M77" s="3" t="s">
        <v>33</v>
      </c>
      <c r="N77" s="3" t="s">
        <v>34</v>
      </c>
      <c r="O77" s="3" t="s">
        <v>86</v>
      </c>
      <c r="P77" s="3">
        <v>4</v>
      </c>
      <c r="Q77" s="3">
        <v>5</v>
      </c>
      <c r="R77" s="3">
        <v>0</v>
      </c>
      <c r="S77" s="3">
        <v>3</v>
      </c>
      <c r="T77" s="3" t="s">
        <v>37</v>
      </c>
      <c r="U77" s="3">
        <v>6000</v>
      </c>
      <c r="V77" s="3">
        <v>2</v>
      </c>
      <c r="W77" s="3">
        <v>8</v>
      </c>
      <c r="X77" s="3">
        <v>2026</v>
      </c>
      <c r="Y77" s="3" t="s">
        <v>127</v>
      </c>
    </row>
    <row r="78" spans="1:25" x14ac:dyDescent="0.4">
      <c r="A78" s="2">
        <v>46357</v>
      </c>
      <c r="B78" s="2">
        <v>45748</v>
      </c>
      <c r="C78" s="3" t="s">
        <v>189</v>
      </c>
      <c r="D78" s="3" t="s">
        <v>26</v>
      </c>
      <c r="E78" s="3" t="s">
        <v>154</v>
      </c>
      <c r="F78" s="3">
        <v>1012</v>
      </c>
      <c r="G78" s="3" t="s">
        <v>266</v>
      </c>
      <c r="H78" s="3" t="s">
        <v>41</v>
      </c>
      <c r="I78" s="3">
        <v>8</v>
      </c>
      <c r="J78" s="3" t="s">
        <v>99</v>
      </c>
      <c r="K78" s="3" t="s">
        <v>267</v>
      </c>
      <c r="L78" s="3" t="s">
        <v>93</v>
      </c>
      <c r="M78" s="3" t="s">
        <v>44</v>
      </c>
      <c r="N78" s="3" t="s">
        <v>45</v>
      </c>
      <c r="O78" s="3" t="s">
        <v>57</v>
      </c>
      <c r="P78" s="3">
        <v>5</v>
      </c>
      <c r="Q78" s="3">
        <v>1</v>
      </c>
      <c r="R78" s="3">
        <v>0</v>
      </c>
      <c r="S78" s="3">
        <v>3</v>
      </c>
      <c r="T78" s="3" t="s">
        <v>48</v>
      </c>
      <c r="U78" s="3">
        <v>1400</v>
      </c>
      <c r="V78" s="3">
        <v>1</v>
      </c>
      <c r="W78" s="3">
        <v>4</v>
      </c>
      <c r="X78" s="3">
        <v>2026</v>
      </c>
      <c r="Y78" s="3" t="s">
        <v>133</v>
      </c>
    </row>
    <row r="79" spans="1:25" x14ac:dyDescent="0.4">
      <c r="A79" s="2">
        <v>45658</v>
      </c>
      <c r="B79" s="2">
        <v>45778</v>
      </c>
      <c r="C79" s="3" t="s">
        <v>268</v>
      </c>
      <c r="D79" s="3" t="s">
        <v>26</v>
      </c>
      <c r="E79" s="3" t="s">
        <v>51</v>
      </c>
      <c r="F79" s="3">
        <v>1013</v>
      </c>
      <c r="G79" s="3" t="s">
        <v>269</v>
      </c>
      <c r="H79" s="3" t="s">
        <v>29</v>
      </c>
      <c r="I79" s="3">
        <v>48</v>
      </c>
      <c r="J79" s="3" t="s">
        <v>53</v>
      </c>
      <c r="K79" s="3" t="s">
        <v>131</v>
      </c>
      <c r="L79" s="3" t="s">
        <v>32</v>
      </c>
      <c r="M79" s="3" t="s">
        <v>33</v>
      </c>
      <c r="N79" s="3" t="s">
        <v>45</v>
      </c>
      <c r="O79" s="3" t="s">
        <v>109</v>
      </c>
      <c r="P79" s="3">
        <v>3</v>
      </c>
      <c r="Q79" s="3">
        <v>3</v>
      </c>
      <c r="R79" s="3">
        <v>0</v>
      </c>
      <c r="S79" s="3">
        <v>4</v>
      </c>
      <c r="T79" s="3" t="s">
        <v>37</v>
      </c>
      <c r="U79" s="3">
        <v>3500</v>
      </c>
      <c r="V79" s="3">
        <v>1</v>
      </c>
      <c r="W79" s="3">
        <v>7</v>
      </c>
      <c r="X79" s="3">
        <v>2025</v>
      </c>
      <c r="Y79" s="3" t="s">
        <v>38</v>
      </c>
    </row>
    <row r="80" spans="1:25" x14ac:dyDescent="0.4">
      <c r="A80" s="2">
        <v>45689</v>
      </c>
      <c r="B80" s="2">
        <v>45809</v>
      </c>
      <c r="C80" s="3" t="s">
        <v>156</v>
      </c>
      <c r="D80" s="3" t="s">
        <v>26</v>
      </c>
      <c r="E80" s="3" t="s">
        <v>157</v>
      </c>
      <c r="F80" s="3">
        <v>1014</v>
      </c>
      <c r="G80" s="3" t="s">
        <v>270</v>
      </c>
      <c r="H80" s="3" t="s">
        <v>41</v>
      </c>
      <c r="I80" s="3">
        <v>14</v>
      </c>
      <c r="J80" s="3" t="s">
        <v>99</v>
      </c>
      <c r="K80" s="3" t="s">
        <v>92</v>
      </c>
      <c r="L80" s="3" t="s">
        <v>93</v>
      </c>
      <c r="M80" s="3" t="s">
        <v>44</v>
      </c>
      <c r="N80" s="3" t="s">
        <v>45</v>
      </c>
      <c r="O80" s="3" t="s">
        <v>35</v>
      </c>
      <c r="P80" s="3">
        <v>4</v>
      </c>
      <c r="Q80" s="3">
        <v>1</v>
      </c>
      <c r="R80" s="3">
        <v>0</v>
      </c>
      <c r="S80" s="3">
        <v>4</v>
      </c>
      <c r="T80" s="3" t="s">
        <v>48</v>
      </c>
      <c r="U80" s="3">
        <v>1600</v>
      </c>
      <c r="V80" s="3">
        <v>1</v>
      </c>
      <c r="W80" s="3">
        <v>5</v>
      </c>
      <c r="X80" s="3">
        <v>2025</v>
      </c>
      <c r="Y80" s="3" t="s">
        <v>49</v>
      </c>
    </row>
    <row r="81" spans="1:25" x14ac:dyDescent="0.4">
      <c r="A81" s="2">
        <v>45717</v>
      </c>
      <c r="B81" s="2">
        <v>45839</v>
      </c>
      <c r="C81" s="3" t="s">
        <v>159</v>
      </c>
      <c r="D81" s="3" t="s">
        <v>26</v>
      </c>
      <c r="E81" s="3" t="s">
        <v>160</v>
      </c>
      <c r="F81" s="3">
        <v>1015</v>
      </c>
      <c r="G81" s="3" t="s">
        <v>271</v>
      </c>
      <c r="H81" s="3" t="s">
        <v>29</v>
      </c>
      <c r="I81" s="3">
        <v>65</v>
      </c>
      <c r="J81" s="3" t="s">
        <v>62</v>
      </c>
      <c r="K81" s="3" t="s">
        <v>100</v>
      </c>
      <c r="L81" s="3" t="s">
        <v>55</v>
      </c>
      <c r="M81" s="3" t="s">
        <v>33</v>
      </c>
      <c r="N81" s="3" t="s">
        <v>34</v>
      </c>
      <c r="O81" s="3" t="s">
        <v>57</v>
      </c>
      <c r="P81" s="3">
        <v>3</v>
      </c>
      <c r="Q81" s="3">
        <v>4</v>
      </c>
      <c r="R81" s="3">
        <v>0</v>
      </c>
      <c r="S81" s="3">
        <v>1</v>
      </c>
      <c r="T81" s="3" t="s">
        <v>37</v>
      </c>
      <c r="U81" s="3">
        <v>4800</v>
      </c>
      <c r="V81" s="3">
        <v>2</v>
      </c>
      <c r="W81" s="3">
        <v>5</v>
      </c>
      <c r="X81" s="3">
        <v>2025</v>
      </c>
      <c r="Y81" s="3" t="s">
        <v>58</v>
      </c>
    </row>
    <row r="82" spans="1:25" x14ac:dyDescent="0.4">
      <c r="A82" s="2">
        <v>45748</v>
      </c>
      <c r="B82" s="2">
        <v>45870</v>
      </c>
      <c r="C82" s="3" t="s">
        <v>163</v>
      </c>
      <c r="D82" s="3" t="s">
        <v>26</v>
      </c>
      <c r="E82" s="3" t="s">
        <v>164</v>
      </c>
      <c r="F82" s="3">
        <v>1016</v>
      </c>
      <c r="G82" s="3" t="s">
        <v>272</v>
      </c>
      <c r="H82" s="3" t="s">
        <v>41</v>
      </c>
      <c r="I82" s="3">
        <v>22</v>
      </c>
      <c r="J82" s="3" t="s">
        <v>82</v>
      </c>
      <c r="K82" s="3" t="s">
        <v>209</v>
      </c>
      <c r="L82" s="3" t="s">
        <v>84</v>
      </c>
      <c r="M82" s="3" t="s">
        <v>44</v>
      </c>
      <c r="N82" s="3" t="s">
        <v>85</v>
      </c>
      <c r="O82" s="3" t="s">
        <v>86</v>
      </c>
      <c r="P82" s="3">
        <v>5</v>
      </c>
      <c r="Q82" s="3">
        <v>1</v>
      </c>
      <c r="R82" s="3">
        <v>0</v>
      </c>
      <c r="S82" s="3">
        <v>5</v>
      </c>
      <c r="T82" s="3" t="s">
        <v>48</v>
      </c>
      <c r="U82" s="3">
        <v>2100</v>
      </c>
      <c r="V82" s="3">
        <v>1</v>
      </c>
      <c r="W82" s="3">
        <v>6</v>
      </c>
      <c r="X82" s="3">
        <v>2025</v>
      </c>
      <c r="Y82" s="3" t="s">
        <v>67</v>
      </c>
    </row>
    <row r="83" spans="1:25" x14ac:dyDescent="0.4">
      <c r="A83" s="2">
        <v>45778</v>
      </c>
      <c r="B83" s="2">
        <v>45901</v>
      </c>
      <c r="C83" s="3" t="s">
        <v>167</v>
      </c>
      <c r="D83" s="3" t="s">
        <v>26</v>
      </c>
      <c r="E83" s="3" t="s">
        <v>168</v>
      </c>
      <c r="F83" s="3">
        <v>1017</v>
      </c>
      <c r="G83" s="3" t="s">
        <v>253</v>
      </c>
      <c r="H83" s="3" t="s">
        <v>29</v>
      </c>
      <c r="I83" s="3">
        <v>56</v>
      </c>
      <c r="J83" s="3" t="s">
        <v>53</v>
      </c>
      <c r="K83" s="3" t="s">
        <v>225</v>
      </c>
      <c r="L83" s="3" t="s">
        <v>43</v>
      </c>
      <c r="M83" s="3" t="s">
        <v>33</v>
      </c>
      <c r="N83" s="3" t="s">
        <v>45</v>
      </c>
      <c r="O83" s="3" t="s">
        <v>109</v>
      </c>
      <c r="P83" s="3">
        <v>4</v>
      </c>
      <c r="Q83" s="3">
        <v>5</v>
      </c>
      <c r="R83" s="3">
        <v>1</v>
      </c>
      <c r="S83" s="3">
        <v>4</v>
      </c>
      <c r="T83" s="3" t="s">
        <v>37</v>
      </c>
      <c r="U83" s="3">
        <v>4500</v>
      </c>
      <c r="V83" s="3">
        <v>2</v>
      </c>
      <c r="W83" s="3">
        <v>10</v>
      </c>
      <c r="X83" s="3">
        <v>2025</v>
      </c>
      <c r="Y83" s="3" t="s">
        <v>74</v>
      </c>
    </row>
    <row r="84" spans="1:25" x14ac:dyDescent="0.4">
      <c r="A84" s="2">
        <v>45809</v>
      </c>
      <c r="B84" s="2">
        <v>45931</v>
      </c>
      <c r="C84" s="3" t="s">
        <v>171</v>
      </c>
      <c r="D84" s="3" t="s">
        <v>26</v>
      </c>
      <c r="E84" s="3" t="s">
        <v>172</v>
      </c>
      <c r="F84" s="3">
        <v>1018</v>
      </c>
      <c r="G84" s="3" t="s">
        <v>158</v>
      </c>
      <c r="H84" s="3" t="s">
        <v>41</v>
      </c>
      <c r="I84" s="3">
        <v>36</v>
      </c>
      <c r="J84" s="3" t="s">
        <v>30</v>
      </c>
      <c r="K84" s="3" t="s">
        <v>273</v>
      </c>
      <c r="L84" s="3" t="s">
        <v>93</v>
      </c>
      <c r="M84" s="3" t="s">
        <v>44</v>
      </c>
      <c r="N84" s="3" t="s">
        <v>45</v>
      </c>
      <c r="O84" s="3" t="s">
        <v>35</v>
      </c>
      <c r="P84" s="3">
        <v>2</v>
      </c>
      <c r="Q84" s="3">
        <v>2</v>
      </c>
      <c r="R84" s="3">
        <v>0</v>
      </c>
      <c r="S84" s="3">
        <v>5</v>
      </c>
      <c r="T84" s="3" t="s">
        <v>48</v>
      </c>
      <c r="U84" s="3">
        <v>2600</v>
      </c>
      <c r="V84" s="3">
        <v>1</v>
      </c>
      <c r="W84" s="3">
        <v>7</v>
      </c>
      <c r="X84" s="3">
        <v>2025</v>
      </c>
      <c r="Y84" s="3" t="s">
        <v>87</v>
      </c>
    </row>
    <row r="85" spans="1:25" x14ac:dyDescent="0.4">
      <c r="A85" s="2">
        <v>45839</v>
      </c>
      <c r="B85" s="2">
        <v>45962</v>
      </c>
      <c r="C85" s="3" t="s">
        <v>177</v>
      </c>
      <c r="D85" s="3" t="s">
        <v>26</v>
      </c>
      <c r="E85" s="3" t="s">
        <v>112</v>
      </c>
      <c r="F85" s="3">
        <v>1019</v>
      </c>
      <c r="G85" s="3" t="s">
        <v>161</v>
      </c>
      <c r="H85" s="3" t="s">
        <v>29</v>
      </c>
      <c r="I85" s="3">
        <v>46</v>
      </c>
      <c r="J85" s="3" t="s">
        <v>53</v>
      </c>
      <c r="K85" s="3" t="s">
        <v>209</v>
      </c>
      <c r="L85" s="3" t="s">
        <v>55</v>
      </c>
      <c r="M85" s="3" t="s">
        <v>33</v>
      </c>
      <c r="N85" s="3" t="s">
        <v>34</v>
      </c>
      <c r="O85" s="3" t="s">
        <v>86</v>
      </c>
      <c r="P85" s="3">
        <v>3</v>
      </c>
      <c r="Q85" s="3">
        <v>4</v>
      </c>
      <c r="R85" s="3">
        <v>0</v>
      </c>
      <c r="S85" s="3">
        <v>1</v>
      </c>
      <c r="T85" s="3" t="s">
        <v>37</v>
      </c>
      <c r="U85" s="3">
        <v>3700</v>
      </c>
      <c r="V85" s="3">
        <v>1</v>
      </c>
      <c r="W85" s="3">
        <v>5</v>
      </c>
      <c r="X85" s="3">
        <v>2025</v>
      </c>
      <c r="Y85" s="3" t="s">
        <v>95</v>
      </c>
    </row>
    <row r="86" spans="1:25" x14ac:dyDescent="0.4">
      <c r="A86" s="2">
        <v>45870</v>
      </c>
      <c r="B86" s="2">
        <v>45992</v>
      </c>
      <c r="C86" s="3" t="s">
        <v>274</v>
      </c>
      <c r="D86" s="3" t="s">
        <v>26</v>
      </c>
      <c r="E86" s="3" t="s">
        <v>27</v>
      </c>
      <c r="F86" s="3">
        <v>1020</v>
      </c>
      <c r="G86" s="3" t="s">
        <v>275</v>
      </c>
      <c r="H86" s="3" t="s">
        <v>41</v>
      </c>
      <c r="I86" s="3">
        <v>27</v>
      </c>
      <c r="J86" s="3" t="s">
        <v>107</v>
      </c>
      <c r="K86" s="3" t="s">
        <v>273</v>
      </c>
      <c r="L86" s="3" t="s">
        <v>32</v>
      </c>
      <c r="M86" s="3" t="s">
        <v>44</v>
      </c>
      <c r="N86" s="3" t="s">
        <v>45</v>
      </c>
      <c r="O86" s="3" t="s">
        <v>109</v>
      </c>
      <c r="P86" s="3">
        <v>4</v>
      </c>
      <c r="Q86" s="3">
        <v>1</v>
      </c>
      <c r="R86" s="3">
        <v>0</v>
      </c>
      <c r="S86" s="3">
        <v>6</v>
      </c>
      <c r="T86" s="3" t="s">
        <v>48</v>
      </c>
      <c r="U86" s="3">
        <v>1800</v>
      </c>
      <c r="V86" s="3">
        <v>1</v>
      </c>
      <c r="W86" s="3">
        <v>7</v>
      </c>
      <c r="X86" s="3">
        <v>2025</v>
      </c>
      <c r="Y86" s="3" t="s">
        <v>103</v>
      </c>
    </row>
    <row r="87" spans="1:25" x14ac:dyDescent="0.4">
      <c r="A87" s="2">
        <v>45901</v>
      </c>
      <c r="B87" s="2">
        <v>46023</v>
      </c>
      <c r="C87" s="3" t="s">
        <v>276</v>
      </c>
      <c r="D87" s="3" t="s">
        <v>26</v>
      </c>
      <c r="E87" s="3" t="s">
        <v>123</v>
      </c>
      <c r="F87" s="3">
        <v>1021</v>
      </c>
      <c r="G87" s="3" t="s">
        <v>277</v>
      </c>
      <c r="H87" s="3" t="s">
        <v>29</v>
      </c>
      <c r="I87" s="3">
        <v>60</v>
      </c>
      <c r="J87" s="3" t="s">
        <v>62</v>
      </c>
      <c r="K87" s="3" t="s">
        <v>278</v>
      </c>
      <c r="L87" s="3" t="s">
        <v>43</v>
      </c>
      <c r="M87" s="3" t="s">
        <v>33</v>
      </c>
      <c r="N87" s="3" t="s">
        <v>34</v>
      </c>
      <c r="O87" s="3" t="s">
        <v>57</v>
      </c>
      <c r="P87" s="3">
        <v>5</v>
      </c>
      <c r="Q87" s="3">
        <v>5</v>
      </c>
      <c r="R87" s="3">
        <v>1</v>
      </c>
      <c r="S87" s="3">
        <v>5</v>
      </c>
      <c r="T87" s="3" t="s">
        <v>37</v>
      </c>
      <c r="U87" s="3">
        <v>6000</v>
      </c>
      <c r="V87" s="3">
        <v>3</v>
      </c>
      <c r="W87" s="3">
        <v>11</v>
      </c>
      <c r="X87" s="3">
        <v>2025</v>
      </c>
      <c r="Y87" s="3" t="s">
        <v>110</v>
      </c>
    </row>
    <row r="88" spans="1:25" x14ac:dyDescent="0.4">
      <c r="A88" s="2">
        <v>45931</v>
      </c>
      <c r="B88" s="2">
        <v>46054</v>
      </c>
      <c r="C88" s="3" t="s">
        <v>279</v>
      </c>
      <c r="D88" s="3" t="s">
        <v>26</v>
      </c>
      <c r="E88" s="3" t="s">
        <v>139</v>
      </c>
      <c r="F88" s="3">
        <v>1022</v>
      </c>
      <c r="G88" s="3" t="s">
        <v>280</v>
      </c>
      <c r="H88" s="3" t="s">
        <v>41</v>
      </c>
      <c r="I88" s="3">
        <v>49</v>
      </c>
      <c r="J88" s="3" t="s">
        <v>53</v>
      </c>
      <c r="K88" s="3" t="s">
        <v>149</v>
      </c>
      <c r="L88" s="3" t="s">
        <v>93</v>
      </c>
      <c r="M88" s="3" t="s">
        <v>44</v>
      </c>
      <c r="N88" s="3" t="s">
        <v>45</v>
      </c>
      <c r="O88" s="3" t="s">
        <v>86</v>
      </c>
      <c r="P88" s="3">
        <v>2</v>
      </c>
      <c r="Q88" s="3">
        <v>2</v>
      </c>
      <c r="R88" s="3">
        <v>0</v>
      </c>
      <c r="S88" s="3">
        <v>5</v>
      </c>
      <c r="T88" s="3" t="s">
        <v>48</v>
      </c>
      <c r="U88" s="3">
        <v>2100</v>
      </c>
      <c r="V88" s="3">
        <v>1</v>
      </c>
      <c r="W88" s="3">
        <v>7</v>
      </c>
      <c r="X88" s="3">
        <v>2025</v>
      </c>
      <c r="Y88" s="3" t="s">
        <v>116</v>
      </c>
    </row>
    <row r="89" spans="1:25" x14ac:dyDescent="0.4">
      <c r="A89" s="2">
        <v>45962</v>
      </c>
      <c r="B89" s="2">
        <v>46082</v>
      </c>
      <c r="C89" s="3" t="s">
        <v>281</v>
      </c>
      <c r="D89" s="3" t="s">
        <v>26</v>
      </c>
      <c r="E89" s="3" t="s">
        <v>221</v>
      </c>
      <c r="F89" s="3">
        <v>1023</v>
      </c>
      <c r="G89" s="3" t="s">
        <v>282</v>
      </c>
      <c r="H89" s="3" t="s">
        <v>29</v>
      </c>
      <c r="I89" s="3">
        <v>11</v>
      </c>
      <c r="J89" s="3" t="s">
        <v>99</v>
      </c>
      <c r="K89" s="3" t="s">
        <v>92</v>
      </c>
      <c r="L89" s="3" t="s">
        <v>32</v>
      </c>
      <c r="M89" s="3" t="s">
        <v>33</v>
      </c>
      <c r="N89" s="3" t="s">
        <v>85</v>
      </c>
      <c r="O89" s="3" t="s">
        <v>109</v>
      </c>
      <c r="P89" s="3">
        <v>4</v>
      </c>
      <c r="Q89" s="3">
        <v>3</v>
      </c>
      <c r="R89" s="3">
        <v>0</v>
      </c>
      <c r="S89" s="3">
        <v>1</v>
      </c>
      <c r="T89" s="3" t="s">
        <v>37</v>
      </c>
      <c r="U89" s="3">
        <v>2800</v>
      </c>
      <c r="V89" s="3">
        <v>1</v>
      </c>
      <c r="W89" s="3">
        <v>4</v>
      </c>
      <c r="X89" s="3">
        <v>2025</v>
      </c>
      <c r="Y89" s="3" t="s">
        <v>127</v>
      </c>
    </row>
    <row r="90" spans="1:25" x14ac:dyDescent="0.4">
      <c r="A90" s="2">
        <v>45992</v>
      </c>
      <c r="B90" s="2">
        <v>46113</v>
      </c>
      <c r="C90" s="3" t="s">
        <v>218</v>
      </c>
      <c r="D90" s="3" t="s">
        <v>26</v>
      </c>
      <c r="E90" s="3" t="s">
        <v>147</v>
      </c>
      <c r="F90" s="3">
        <v>1024</v>
      </c>
      <c r="G90" s="3" t="s">
        <v>158</v>
      </c>
      <c r="H90" s="3" t="s">
        <v>29</v>
      </c>
      <c r="I90" s="3">
        <v>24</v>
      </c>
      <c r="J90" s="3" t="s">
        <v>82</v>
      </c>
      <c r="K90" s="3" t="s">
        <v>283</v>
      </c>
      <c r="L90" s="3" t="s">
        <v>55</v>
      </c>
      <c r="M90" s="3" t="s">
        <v>44</v>
      </c>
      <c r="N90" s="3" t="s">
        <v>34</v>
      </c>
      <c r="O90" s="3" t="s">
        <v>35</v>
      </c>
      <c r="P90" s="3">
        <v>3</v>
      </c>
      <c r="Q90" s="3">
        <v>2</v>
      </c>
      <c r="R90" s="3">
        <v>0</v>
      </c>
      <c r="S90" s="3">
        <v>2</v>
      </c>
      <c r="T90" s="3" t="s">
        <v>48</v>
      </c>
      <c r="U90" s="3">
        <v>1900</v>
      </c>
      <c r="V90" s="3">
        <v>1</v>
      </c>
      <c r="W90" s="3">
        <v>4</v>
      </c>
      <c r="X90" s="3">
        <v>2025</v>
      </c>
      <c r="Y90" s="3" t="s">
        <v>133</v>
      </c>
    </row>
    <row r="91" spans="1:25" x14ac:dyDescent="0.4">
      <c r="A91" s="2">
        <v>46023</v>
      </c>
      <c r="B91" s="2">
        <v>46143</v>
      </c>
      <c r="C91" s="3" t="s">
        <v>223</v>
      </c>
      <c r="D91" s="3" t="s">
        <v>26</v>
      </c>
      <c r="E91" s="3" t="s">
        <v>186</v>
      </c>
      <c r="F91" s="3">
        <v>1025</v>
      </c>
      <c r="G91" s="3" t="s">
        <v>180</v>
      </c>
      <c r="H91" s="3" t="s">
        <v>29</v>
      </c>
      <c r="I91" s="3">
        <v>29</v>
      </c>
      <c r="J91" s="3" t="s">
        <v>107</v>
      </c>
      <c r="K91" s="3" t="s">
        <v>225</v>
      </c>
      <c r="L91" s="3" t="s">
        <v>84</v>
      </c>
      <c r="M91" s="3" t="s">
        <v>33</v>
      </c>
      <c r="N91" s="3" t="s">
        <v>45</v>
      </c>
      <c r="O91" s="3" t="s">
        <v>57</v>
      </c>
      <c r="P91" s="3">
        <v>5</v>
      </c>
      <c r="Q91" s="3">
        <v>5</v>
      </c>
      <c r="R91" s="3">
        <v>1</v>
      </c>
      <c r="S91" s="3">
        <v>3</v>
      </c>
      <c r="T91" s="3" t="s">
        <v>37</v>
      </c>
      <c r="U91" s="3">
        <v>4500</v>
      </c>
      <c r="V91" s="3">
        <v>2</v>
      </c>
      <c r="W91" s="3">
        <v>9</v>
      </c>
      <c r="X91" s="3">
        <v>2026</v>
      </c>
      <c r="Y91" s="3" t="s">
        <v>38</v>
      </c>
    </row>
    <row r="92" spans="1:25" x14ac:dyDescent="0.4">
      <c r="A92" s="2">
        <v>46054</v>
      </c>
      <c r="B92" s="2">
        <v>46174</v>
      </c>
      <c r="C92" s="3" t="s">
        <v>220</v>
      </c>
      <c r="D92" s="3" t="s">
        <v>26</v>
      </c>
      <c r="E92" s="3" t="s">
        <v>284</v>
      </c>
      <c r="F92" s="3">
        <v>1026</v>
      </c>
      <c r="G92" s="3" t="s">
        <v>222</v>
      </c>
      <c r="H92" s="3" t="s">
        <v>41</v>
      </c>
      <c r="I92" s="3">
        <v>32</v>
      </c>
      <c r="J92" s="3" t="s">
        <v>30</v>
      </c>
      <c r="K92" s="3" t="s">
        <v>100</v>
      </c>
      <c r="L92" s="3" t="s">
        <v>43</v>
      </c>
      <c r="M92" s="3" t="s">
        <v>44</v>
      </c>
      <c r="N92" s="3" t="s">
        <v>85</v>
      </c>
      <c r="O92" s="3" t="s">
        <v>86</v>
      </c>
      <c r="P92" s="3">
        <v>4</v>
      </c>
      <c r="Q92" s="3">
        <v>2</v>
      </c>
      <c r="R92" s="3">
        <v>0</v>
      </c>
      <c r="S92" s="3">
        <v>4</v>
      </c>
      <c r="T92" s="3" t="s">
        <v>48</v>
      </c>
      <c r="U92" s="3">
        <v>2300</v>
      </c>
      <c r="V92" s="3">
        <v>1</v>
      </c>
      <c r="W92" s="3">
        <v>6</v>
      </c>
      <c r="X92" s="3">
        <v>2026</v>
      </c>
      <c r="Y92" s="3" t="s">
        <v>49</v>
      </c>
    </row>
    <row r="93" spans="1:25" x14ac:dyDescent="0.4">
      <c r="A93" s="2">
        <v>46082</v>
      </c>
      <c r="B93" s="2">
        <v>46204</v>
      </c>
      <c r="C93" s="3" t="s">
        <v>226</v>
      </c>
      <c r="D93" s="3" t="s">
        <v>26</v>
      </c>
      <c r="E93" s="3" t="s">
        <v>285</v>
      </c>
      <c r="F93" s="3">
        <v>1027</v>
      </c>
      <c r="G93" s="3" t="s">
        <v>228</v>
      </c>
      <c r="H93" s="3" t="s">
        <v>41</v>
      </c>
      <c r="I93" s="3">
        <v>45</v>
      </c>
      <c r="J93" s="3" t="s">
        <v>30</v>
      </c>
      <c r="K93" s="3" t="s">
        <v>170</v>
      </c>
      <c r="L93" s="3" t="s">
        <v>55</v>
      </c>
      <c r="M93" s="3" t="s">
        <v>33</v>
      </c>
      <c r="N93" s="3" t="s">
        <v>34</v>
      </c>
      <c r="O93" s="3" t="s">
        <v>109</v>
      </c>
      <c r="P93" s="3">
        <v>3</v>
      </c>
      <c r="Q93" s="3">
        <v>3</v>
      </c>
      <c r="R93" s="3">
        <v>0</v>
      </c>
      <c r="S93" s="3">
        <v>1</v>
      </c>
      <c r="T93" s="3" t="s">
        <v>37</v>
      </c>
      <c r="U93" s="3">
        <v>3700</v>
      </c>
      <c r="V93" s="3">
        <v>1</v>
      </c>
      <c r="W93" s="3">
        <v>4</v>
      </c>
      <c r="X93" s="3">
        <v>2026</v>
      </c>
      <c r="Y93" s="3" t="s">
        <v>58</v>
      </c>
    </row>
    <row r="94" spans="1:25" x14ac:dyDescent="0.4">
      <c r="A94" s="2">
        <v>46113</v>
      </c>
      <c r="B94" s="2">
        <v>46024</v>
      </c>
      <c r="C94" s="3" t="s">
        <v>230</v>
      </c>
      <c r="D94" s="3" t="s">
        <v>26</v>
      </c>
      <c r="E94" s="3" t="s">
        <v>202</v>
      </c>
      <c r="F94" s="3">
        <v>1028</v>
      </c>
      <c r="G94" s="3" t="s">
        <v>231</v>
      </c>
      <c r="H94" s="3" t="s">
        <v>29</v>
      </c>
      <c r="I94" s="3">
        <v>38</v>
      </c>
      <c r="J94" s="3" t="s">
        <v>30</v>
      </c>
      <c r="K94" s="3" t="s">
        <v>286</v>
      </c>
      <c r="L94" s="3" t="s">
        <v>32</v>
      </c>
      <c r="M94" s="3" t="s">
        <v>44</v>
      </c>
      <c r="N94" s="3" t="s">
        <v>45</v>
      </c>
      <c r="O94" s="3" t="s">
        <v>35</v>
      </c>
      <c r="P94" s="3">
        <v>4</v>
      </c>
      <c r="Q94" s="3">
        <v>1</v>
      </c>
      <c r="R94" s="3">
        <v>0</v>
      </c>
      <c r="S94" s="3">
        <v>5</v>
      </c>
      <c r="T94" s="3" t="s">
        <v>48</v>
      </c>
      <c r="U94" s="3">
        <v>1700</v>
      </c>
      <c r="V94" s="3">
        <v>1</v>
      </c>
      <c r="W94" s="3">
        <v>6</v>
      </c>
      <c r="X94" s="3">
        <v>2026</v>
      </c>
      <c r="Y94" s="3" t="s">
        <v>67</v>
      </c>
    </row>
    <row r="95" spans="1:25" x14ac:dyDescent="0.4">
      <c r="A95" s="2">
        <v>46143</v>
      </c>
      <c r="B95" s="2">
        <v>46055</v>
      </c>
      <c r="C95" s="3" t="s">
        <v>233</v>
      </c>
      <c r="D95" s="3" t="s">
        <v>26</v>
      </c>
      <c r="E95" s="3" t="s">
        <v>234</v>
      </c>
      <c r="F95" s="3">
        <v>1029</v>
      </c>
      <c r="G95" s="3" t="s">
        <v>235</v>
      </c>
      <c r="H95" s="3" t="s">
        <v>29</v>
      </c>
      <c r="I95" s="3">
        <v>51</v>
      </c>
      <c r="J95" s="3" t="s">
        <v>53</v>
      </c>
      <c r="K95" s="3" t="s">
        <v>149</v>
      </c>
      <c r="L95" s="3" t="s">
        <v>93</v>
      </c>
      <c r="M95" s="3" t="s">
        <v>33</v>
      </c>
      <c r="N95" s="3" t="s">
        <v>85</v>
      </c>
      <c r="O95" s="3" t="s">
        <v>57</v>
      </c>
      <c r="P95" s="3">
        <v>5</v>
      </c>
      <c r="Q95" s="3">
        <v>5</v>
      </c>
      <c r="R95" s="3">
        <v>1</v>
      </c>
      <c r="S95" s="3">
        <v>3</v>
      </c>
      <c r="T95" s="3" t="s">
        <v>37</v>
      </c>
      <c r="U95" s="3">
        <v>5200</v>
      </c>
      <c r="V95" s="3">
        <v>3</v>
      </c>
      <c r="W95" s="3">
        <v>9</v>
      </c>
      <c r="X95" s="3">
        <v>2026</v>
      </c>
      <c r="Y95" s="3" t="s">
        <v>74</v>
      </c>
    </row>
    <row r="96" spans="1:25" x14ac:dyDescent="0.4">
      <c r="A96" s="2">
        <v>46174</v>
      </c>
      <c r="B96" s="2">
        <v>46083</v>
      </c>
      <c r="C96" s="3" t="s">
        <v>150</v>
      </c>
      <c r="D96" s="3" t="s">
        <v>26</v>
      </c>
      <c r="E96" s="3" t="s">
        <v>147</v>
      </c>
      <c r="F96" s="3">
        <v>1030</v>
      </c>
      <c r="G96" s="3" t="s">
        <v>236</v>
      </c>
      <c r="H96" s="3" t="s">
        <v>29</v>
      </c>
      <c r="I96" s="3">
        <v>22</v>
      </c>
      <c r="J96" s="3" t="s">
        <v>82</v>
      </c>
      <c r="K96" s="3" t="s">
        <v>287</v>
      </c>
      <c r="L96" s="3" t="s">
        <v>84</v>
      </c>
      <c r="M96" s="3" t="s">
        <v>44</v>
      </c>
      <c r="N96" s="3" t="s">
        <v>34</v>
      </c>
      <c r="O96" s="3" t="s">
        <v>86</v>
      </c>
      <c r="P96" s="3">
        <v>4</v>
      </c>
      <c r="Q96" s="3">
        <v>1</v>
      </c>
      <c r="R96" s="3">
        <v>0</v>
      </c>
      <c r="S96" s="3">
        <v>6</v>
      </c>
      <c r="T96" s="3" t="s">
        <v>48</v>
      </c>
      <c r="U96" s="3">
        <v>1300</v>
      </c>
      <c r="V96" s="3">
        <v>1</v>
      </c>
      <c r="W96" s="3">
        <v>7</v>
      </c>
      <c r="X96" s="3">
        <v>2026</v>
      </c>
      <c r="Y96" s="3" t="s">
        <v>87</v>
      </c>
    </row>
    <row r="97" spans="1:25" x14ac:dyDescent="0.4">
      <c r="A97" s="2">
        <v>46204</v>
      </c>
      <c r="B97" s="2">
        <v>46114</v>
      </c>
      <c r="C97" s="3" t="s">
        <v>237</v>
      </c>
      <c r="D97" s="3" t="s">
        <v>26</v>
      </c>
      <c r="E97" s="3" t="s">
        <v>157</v>
      </c>
      <c r="F97" s="3">
        <v>1031</v>
      </c>
      <c r="G97" s="3" t="s">
        <v>238</v>
      </c>
      <c r="H97" s="3" t="s">
        <v>41</v>
      </c>
      <c r="I97" s="3">
        <v>20</v>
      </c>
      <c r="J97" s="3" t="s">
        <v>91</v>
      </c>
      <c r="K97" s="3" t="s">
        <v>288</v>
      </c>
      <c r="L97" s="3" t="s">
        <v>32</v>
      </c>
      <c r="M97" s="3" t="s">
        <v>33</v>
      </c>
      <c r="N97" s="3" t="s">
        <v>45</v>
      </c>
      <c r="O97" s="3" t="s">
        <v>109</v>
      </c>
      <c r="P97" s="3">
        <v>3</v>
      </c>
      <c r="Q97" s="3">
        <v>4</v>
      </c>
      <c r="R97" s="3">
        <v>0</v>
      </c>
      <c r="S97" s="3">
        <v>1</v>
      </c>
      <c r="T97" s="3" t="s">
        <v>37</v>
      </c>
      <c r="U97" s="3">
        <v>2800</v>
      </c>
      <c r="V97" s="3">
        <v>1</v>
      </c>
      <c r="W97" s="3">
        <v>5</v>
      </c>
      <c r="X97" s="3">
        <v>2026</v>
      </c>
      <c r="Y97" s="3" t="s">
        <v>95</v>
      </c>
    </row>
    <row r="98" spans="1:25" x14ac:dyDescent="0.4">
      <c r="A98" s="2">
        <v>46054</v>
      </c>
      <c r="B98" s="2">
        <v>46144</v>
      </c>
      <c r="C98" s="3" t="s">
        <v>240</v>
      </c>
      <c r="D98" s="3" t="s">
        <v>26</v>
      </c>
      <c r="E98" s="3" t="s">
        <v>129</v>
      </c>
      <c r="F98" s="3">
        <v>1032</v>
      </c>
      <c r="G98" s="3" t="s">
        <v>241</v>
      </c>
      <c r="H98" s="3" t="s">
        <v>29</v>
      </c>
      <c r="I98" s="3">
        <v>53</v>
      </c>
      <c r="J98" s="3" t="s">
        <v>53</v>
      </c>
      <c r="K98" s="3" t="s">
        <v>289</v>
      </c>
      <c r="L98" s="3" t="s">
        <v>43</v>
      </c>
      <c r="M98" s="3" t="s">
        <v>44</v>
      </c>
      <c r="N98" s="3" t="s">
        <v>45</v>
      </c>
      <c r="O98" s="3" t="s">
        <v>57</v>
      </c>
      <c r="P98" s="3">
        <v>2</v>
      </c>
      <c r="Q98" s="3">
        <v>2</v>
      </c>
      <c r="R98" s="3">
        <v>0</v>
      </c>
      <c r="S98" s="3">
        <v>2</v>
      </c>
      <c r="T98" s="3" t="s">
        <v>48</v>
      </c>
      <c r="U98" s="3">
        <v>2100</v>
      </c>
      <c r="V98" s="3">
        <v>1</v>
      </c>
      <c r="W98" s="3">
        <v>4</v>
      </c>
      <c r="X98" s="3">
        <v>2026</v>
      </c>
      <c r="Y98" s="3" t="s">
        <v>49</v>
      </c>
    </row>
    <row r="99" spans="1:25" x14ac:dyDescent="0.4">
      <c r="A99" s="2">
        <v>46082</v>
      </c>
      <c r="B99" s="2">
        <v>46175</v>
      </c>
      <c r="C99" s="3" t="s">
        <v>79</v>
      </c>
      <c r="D99" s="3" t="s">
        <v>26</v>
      </c>
      <c r="E99" s="3" t="s">
        <v>193</v>
      </c>
      <c r="F99" s="3">
        <v>1033</v>
      </c>
      <c r="G99" s="3" t="s">
        <v>242</v>
      </c>
      <c r="H99" s="3" t="s">
        <v>41</v>
      </c>
      <c r="I99" s="3">
        <v>22</v>
      </c>
      <c r="J99" s="3" t="s">
        <v>82</v>
      </c>
      <c r="K99" s="3" t="s">
        <v>75</v>
      </c>
      <c r="L99" s="3" t="s">
        <v>93</v>
      </c>
      <c r="M99" s="3" t="s">
        <v>33</v>
      </c>
      <c r="N99" s="3" t="s">
        <v>45</v>
      </c>
      <c r="O99" s="3" t="s">
        <v>86</v>
      </c>
      <c r="P99" s="3">
        <v>5</v>
      </c>
      <c r="Q99" s="3">
        <v>3</v>
      </c>
      <c r="R99" s="3">
        <v>0</v>
      </c>
      <c r="S99" s="3">
        <v>1</v>
      </c>
      <c r="T99" s="3" t="s">
        <v>37</v>
      </c>
      <c r="U99" s="3">
        <v>3300</v>
      </c>
      <c r="V99" s="3">
        <v>2</v>
      </c>
      <c r="W99" s="3">
        <v>4</v>
      </c>
      <c r="X99" s="3">
        <v>2026</v>
      </c>
      <c r="Y99" s="3" t="s">
        <v>58</v>
      </c>
    </row>
    <row r="100" spans="1:25" x14ac:dyDescent="0.4">
      <c r="A100" s="2">
        <v>46113</v>
      </c>
      <c r="B100" s="2">
        <v>46205</v>
      </c>
      <c r="C100" s="3" t="s">
        <v>111</v>
      </c>
      <c r="D100" s="3" t="s">
        <v>26</v>
      </c>
      <c r="E100" s="3" t="s">
        <v>164</v>
      </c>
      <c r="F100" s="3">
        <v>1034</v>
      </c>
      <c r="G100" s="3" t="s">
        <v>243</v>
      </c>
      <c r="H100" s="3" t="s">
        <v>29</v>
      </c>
      <c r="I100" s="3">
        <v>62</v>
      </c>
      <c r="J100" s="3" t="s">
        <v>62</v>
      </c>
      <c r="K100" s="3" t="s">
        <v>145</v>
      </c>
      <c r="L100" s="3" t="s">
        <v>55</v>
      </c>
      <c r="M100" s="3" t="s">
        <v>44</v>
      </c>
      <c r="N100" s="3" t="s">
        <v>85</v>
      </c>
      <c r="O100" s="3" t="s">
        <v>109</v>
      </c>
      <c r="P100" s="3">
        <v>3</v>
      </c>
      <c r="Q100" s="3">
        <v>1</v>
      </c>
      <c r="R100" s="3">
        <v>0</v>
      </c>
      <c r="S100" s="3">
        <v>4</v>
      </c>
      <c r="T100" s="3" t="s">
        <v>48</v>
      </c>
      <c r="U100" s="3">
        <v>1700</v>
      </c>
      <c r="V100" s="3">
        <v>1</v>
      </c>
      <c r="W100" s="3">
        <v>5</v>
      </c>
      <c r="X100" s="3">
        <v>2026</v>
      </c>
      <c r="Y100" s="3" t="s">
        <v>67</v>
      </c>
    </row>
    <row r="101" spans="1:25" x14ac:dyDescent="0.4">
      <c r="A101" s="2">
        <v>46143</v>
      </c>
      <c r="B101" s="2">
        <v>46236</v>
      </c>
      <c r="C101" s="3" t="s">
        <v>104</v>
      </c>
      <c r="D101" s="3" t="s">
        <v>26</v>
      </c>
      <c r="E101" s="3" t="s">
        <v>105</v>
      </c>
      <c r="F101" s="3">
        <v>1035</v>
      </c>
      <c r="G101" s="3" t="s">
        <v>290</v>
      </c>
      <c r="H101" s="3" t="s">
        <v>29</v>
      </c>
      <c r="I101" s="3">
        <v>45</v>
      </c>
      <c r="J101" s="3" t="s">
        <v>30</v>
      </c>
      <c r="K101" s="3" t="s">
        <v>114</v>
      </c>
      <c r="L101" s="3" t="s">
        <v>32</v>
      </c>
      <c r="M101" s="3" t="s">
        <v>33</v>
      </c>
      <c r="N101" s="3" t="s">
        <v>34</v>
      </c>
      <c r="O101" s="3" t="s">
        <v>57</v>
      </c>
      <c r="P101" s="3">
        <v>5</v>
      </c>
      <c r="Q101" s="3">
        <v>4</v>
      </c>
      <c r="R101" s="3">
        <v>1</v>
      </c>
      <c r="S101" s="3">
        <v>1</v>
      </c>
      <c r="T101" s="3" t="s">
        <v>37</v>
      </c>
      <c r="U101" s="3">
        <v>4200</v>
      </c>
      <c r="V101" s="3">
        <v>2</v>
      </c>
      <c r="W101" s="3">
        <v>6</v>
      </c>
      <c r="X101" s="3">
        <v>2026</v>
      </c>
      <c r="Y101" s="3" t="s">
        <v>74</v>
      </c>
    </row>
    <row r="102" spans="1:25" x14ac:dyDescent="0.4">
      <c r="A102" s="2">
        <v>46174</v>
      </c>
      <c r="B102" s="2">
        <v>46267</v>
      </c>
      <c r="C102" s="3" t="s">
        <v>138</v>
      </c>
      <c r="D102" s="3" t="s">
        <v>26</v>
      </c>
      <c r="E102" s="3" t="s">
        <v>227</v>
      </c>
      <c r="F102" s="3">
        <v>1036</v>
      </c>
      <c r="G102" s="3" t="s">
        <v>291</v>
      </c>
      <c r="H102" s="3" t="s">
        <v>29</v>
      </c>
      <c r="I102" s="3">
        <v>49</v>
      </c>
      <c r="J102" s="3" t="s">
        <v>53</v>
      </c>
      <c r="K102" s="3" t="s">
        <v>225</v>
      </c>
      <c r="L102" s="3" t="s">
        <v>43</v>
      </c>
      <c r="M102" s="3" t="s">
        <v>44</v>
      </c>
      <c r="N102" s="3" t="s">
        <v>45</v>
      </c>
      <c r="O102" s="3" t="s">
        <v>86</v>
      </c>
      <c r="P102" s="3">
        <v>4</v>
      </c>
      <c r="Q102" s="3">
        <v>2</v>
      </c>
      <c r="R102" s="3">
        <v>0</v>
      </c>
      <c r="S102" s="3">
        <v>2</v>
      </c>
      <c r="T102" s="3" t="s">
        <v>48</v>
      </c>
      <c r="U102" s="3">
        <v>2100</v>
      </c>
      <c r="V102" s="3">
        <v>1</v>
      </c>
      <c r="W102" s="3">
        <v>4</v>
      </c>
      <c r="X102" s="3">
        <v>2026</v>
      </c>
      <c r="Y102" s="3" t="s">
        <v>87</v>
      </c>
    </row>
    <row r="103" spans="1:25" x14ac:dyDescent="0.4">
      <c r="A103" s="2">
        <v>46204</v>
      </c>
      <c r="B103" s="2">
        <v>46297</v>
      </c>
      <c r="C103" s="3" t="s">
        <v>177</v>
      </c>
      <c r="D103" s="3" t="s">
        <v>26</v>
      </c>
      <c r="E103" s="3" t="s">
        <v>259</v>
      </c>
      <c r="F103" s="3">
        <v>1037</v>
      </c>
      <c r="G103" s="3" t="s">
        <v>292</v>
      </c>
      <c r="H103" s="3" t="s">
        <v>41</v>
      </c>
      <c r="I103" s="3">
        <v>30</v>
      </c>
      <c r="J103" s="3" t="s">
        <v>107</v>
      </c>
      <c r="K103" s="3" t="s">
        <v>114</v>
      </c>
      <c r="L103" s="3" t="s">
        <v>93</v>
      </c>
      <c r="M103" s="3" t="s">
        <v>33</v>
      </c>
      <c r="N103" s="3" t="s">
        <v>45</v>
      </c>
      <c r="O103" s="3" t="s">
        <v>109</v>
      </c>
      <c r="P103" s="3">
        <v>2</v>
      </c>
      <c r="Q103" s="3">
        <v>3</v>
      </c>
      <c r="R103" s="3">
        <v>0</v>
      </c>
      <c r="S103" s="3">
        <v>2</v>
      </c>
      <c r="T103" s="3" t="s">
        <v>37</v>
      </c>
      <c r="U103" s="3">
        <v>2700</v>
      </c>
      <c r="V103" s="3">
        <v>1</v>
      </c>
      <c r="W103" s="3">
        <v>5</v>
      </c>
      <c r="X103" s="3">
        <v>2026</v>
      </c>
      <c r="Y103" s="3" t="s">
        <v>95</v>
      </c>
    </row>
    <row r="104" spans="1:25" x14ac:dyDescent="0.4">
      <c r="A104" s="2">
        <v>46235</v>
      </c>
      <c r="B104" s="2">
        <v>46328</v>
      </c>
      <c r="C104" s="3" t="s">
        <v>218</v>
      </c>
      <c r="D104" s="3" t="s">
        <v>26</v>
      </c>
      <c r="E104" s="3" t="s">
        <v>147</v>
      </c>
      <c r="F104" s="3">
        <v>1038</v>
      </c>
      <c r="G104" s="3" t="s">
        <v>293</v>
      </c>
      <c r="H104" s="3" t="s">
        <v>29</v>
      </c>
      <c r="I104" s="3">
        <v>31</v>
      </c>
      <c r="J104" s="3" t="s">
        <v>30</v>
      </c>
      <c r="K104" s="3" t="s">
        <v>286</v>
      </c>
      <c r="L104" s="3" t="s">
        <v>84</v>
      </c>
      <c r="M104" s="3" t="s">
        <v>44</v>
      </c>
      <c r="N104" s="3" t="s">
        <v>85</v>
      </c>
      <c r="O104" s="3" t="s">
        <v>35</v>
      </c>
      <c r="P104" s="3">
        <v>4</v>
      </c>
      <c r="Q104" s="3">
        <v>1</v>
      </c>
      <c r="R104" s="3">
        <v>0</v>
      </c>
      <c r="S104" s="3">
        <v>3</v>
      </c>
      <c r="T104" s="3" t="s">
        <v>48</v>
      </c>
      <c r="U104" s="3">
        <v>1500</v>
      </c>
      <c r="V104" s="3">
        <v>1</v>
      </c>
      <c r="W104" s="3">
        <v>4</v>
      </c>
      <c r="X104" s="3">
        <v>2026</v>
      </c>
      <c r="Y104" s="3" t="s">
        <v>103</v>
      </c>
    </row>
    <row r="105" spans="1:25" x14ac:dyDescent="0.4">
      <c r="A105" s="2">
        <v>46266</v>
      </c>
      <c r="B105" s="2">
        <v>46358</v>
      </c>
      <c r="C105" s="3" t="s">
        <v>223</v>
      </c>
      <c r="D105" s="3" t="s">
        <v>26</v>
      </c>
      <c r="E105" s="3" t="s">
        <v>186</v>
      </c>
      <c r="F105" s="3">
        <v>1039</v>
      </c>
      <c r="G105" s="3" t="s">
        <v>158</v>
      </c>
      <c r="H105" s="3" t="s">
        <v>41</v>
      </c>
      <c r="I105" s="3">
        <v>57</v>
      </c>
      <c r="J105" s="3" t="s">
        <v>53</v>
      </c>
      <c r="K105" s="3" t="s">
        <v>294</v>
      </c>
      <c r="L105" s="3" t="s">
        <v>55</v>
      </c>
      <c r="M105" s="3" t="s">
        <v>33</v>
      </c>
      <c r="N105" s="3" t="s">
        <v>34</v>
      </c>
      <c r="O105" s="3" t="s">
        <v>57</v>
      </c>
      <c r="P105" s="3">
        <v>2</v>
      </c>
      <c r="Q105" s="3">
        <v>5</v>
      </c>
      <c r="R105" s="3">
        <v>1</v>
      </c>
      <c r="S105" s="3">
        <v>6</v>
      </c>
      <c r="T105" s="3" t="s">
        <v>37</v>
      </c>
      <c r="U105" s="3">
        <v>5500</v>
      </c>
      <c r="V105" s="3">
        <v>3</v>
      </c>
      <c r="W105" s="3">
        <v>12</v>
      </c>
      <c r="X105" s="3">
        <v>2026</v>
      </c>
      <c r="Y105" s="3" t="s">
        <v>110</v>
      </c>
    </row>
    <row r="106" spans="1:25" x14ac:dyDescent="0.4">
      <c r="A106" s="2">
        <v>46113</v>
      </c>
      <c r="B106" s="2">
        <v>45659</v>
      </c>
      <c r="C106" s="3" t="s">
        <v>104</v>
      </c>
      <c r="D106" s="3" t="s">
        <v>26</v>
      </c>
      <c r="E106" s="3" t="s">
        <v>105</v>
      </c>
      <c r="F106" s="3">
        <v>1040</v>
      </c>
      <c r="G106" s="3" t="s">
        <v>256</v>
      </c>
      <c r="H106" s="3" t="s">
        <v>29</v>
      </c>
      <c r="I106" s="3">
        <v>23</v>
      </c>
      <c r="J106" s="3" t="s">
        <v>82</v>
      </c>
      <c r="K106" s="3" t="s">
        <v>244</v>
      </c>
      <c r="L106" s="3" t="s">
        <v>32</v>
      </c>
      <c r="M106" s="3" t="s">
        <v>44</v>
      </c>
      <c r="N106" s="3" t="s">
        <v>45</v>
      </c>
      <c r="O106" s="3" t="s">
        <v>109</v>
      </c>
      <c r="P106" s="3">
        <v>3</v>
      </c>
      <c r="Q106" s="3">
        <v>4</v>
      </c>
      <c r="R106" s="3">
        <v>0</v>
      </c>
      <c r="S106" s="3">
        <v>5</v>
      </c>
      <c r="T106" s="3" t="s">
        <v>48</v>
      </c>
      <c r="U106" s="3">
        <v>1900</v>
      </c>
      <c r="V106" s="3">
        <v>1</v>
      </c>
      <c r="W106" s="3">
        <v>9</v>
      </c>
      <c r="X106" s="3">
        <v>2026</v>
      </c>
      <c r="Y106" s="3" t="s">
        <v>67</v>
      </c>
    </row>
    <row r="107" spans="1:25" x14ac:dyDescent="0.4">
      <c r="A107" s="2">
        <v>46025</v>
      </c>
      <c r="B107" s="2">
        <v>46145</v>
      </c>
      <c r="C107" s="3" t="s">
        <v>25</v>
      </c>
      <c r="D107" s="3" t="s">
        <v>26</v>
      </c>
      <c r="E107" s="3" t="s">
        <v>27</v>
      </c>
      <c r="F107" s="3">
        <v>1001</v>
      </c>
      <c r="G107" s="3" t="s">
        <v>28</v>
      </c>
      <c r="H107" s="3" t="s">
        <v>29</v>
      </c>
      <c r="I107" s="3">
        <v>45</v>
      </c>
      <c r="J107" s="3" t="s">
        <v>30</v>
      </c>
      <c r="K107" s="3" t="s">
        <v>117</v>
      </c>
      <c r="L107" s="3" t="s">
        <v>32</v>
      </c>
      <c r="M107" s="3" t="s">
        <v>33</v>
      </c>
      <c r="N107" s="3" t="s">
        <v>34</v>
      </c>
      <c r="O107" s="3" t="s">
        <v>35</v>
      </c>
      <c r="P107" s="3" t="s">
        <v>36</v>
      </c>
      <c r="Q107" s="3">
        <v>13</v>
      </c>
      <c r="R107" s="3">
        <v>7</v>
      </c>
      <c r="S107" s="3">
        <v>2</v>
      </c>
      <c r="T107" s="3" t="s">
        <v>37</v>
      </c>
      <c r="U107" s="3">
        <v>2.5</v>
      </c>
      <c r="V107" s="3">
        <v>7</v>
      </c>
      <c r="W107" s="3">
        <v>22</v>
      </c>
      <c r="X107" s="3">
        <v>2026</v>
      </c>
      <c r="Y107" s="3" t="s">
        <v>38</v>
      </c>
    </row>
    <row r="108" spans="1:25" x14ac:dyDescent="0.4">
      <c r="A108" s="2">
        <v>46056</v>
      </c>
      <c r="B108" s="2">
        <v>46206</v>
      </c>
      <c r="C108" s="3" t="s">
        <v>39</v>
      </c>
      <c r="D108" s="3" t="s">
        <v>26</v>
      </c>
      <c r="E108" s="3" t="s">
        <v>27</v>
      </c>
      <c r="F108" s="3">
        <v>1002</v>
      </c>
      <c r="G108" s="3" t="s">
        <v>40</v>
      </c>
      <c r="H108" s="3" t="s">
        <v>29</v>
      </c>
      <c r="I108" s="3">
        <v>32</v>
      </c>
      <c r="J108" s="3" t="s">
        <v>30</v>
      </c>
      <c r="K108" s="3" t="s">
        <v>287</v>
      </c>
      <c r="L108" s="3" t="s">
        <v>43</v>
      </c>
      <c r="M108" s="3" t="s">
        <v>44</v>
      </c>
      <c r="N108" s="3" t="s">
        <v>45</v>
      </c>
      <c r="O108" s="3" t="s">
        <v>46</v>
      </c>
      <c r="P108" s="3" t="s">
        <v>47</v>
      </c>
      <c r="Q108" s="3">
        <v>17</v>
      </c>
      <c r="R108" s="3">
        <v>12</v>
      </c>
      <c r="S108" s="3">
        <v>0</v>
      </c>
      <c r="T108" s="3" t="s">
        <v>48</v>
      </c>
      <c r="U108" s="3">
        <v>3</v>
      </c>
      <c r="V108" s="3">
        <v>5</v>
      </c>
      <c r="W108" s="3">
        <v>29</v>
      </c>
      <c r="X108" s="3">
        <v>2026</v>
      </c>
      <c r="Y108" s="3" t="s">
        <v>49</v>
      </c>
    </row>
    <row r="109" spans="1:25" x14ac:dyDescent="0.4">
      <c r="A109" s="2">
        <v>46084</v>
      </c>
      <c r="B109" s="2">
        <v>46176</v>
      </c>
      <c r="C109" s="3" t="s">
        <v>50</v>
      </c>
      <c r="D109" s="3" t="s">
        <v>26</v>
      </c>
      <c r="E109" s="3" t="s">
        <v>51</v>
      </c>
      <c r="F109" s="3">
        <v>1003</v>
      </c>
      <c r="G109" s="3" t="s">
        <v>52</v>
      </c>
      <c r="H109" s="3" t="s">
        <v>41</v>
      </c>
      <c r="I109" s="3">
        <v>60</v>
      </c>
      <c r="J109" s="3" t="s">
        <v>53</v>
      </c>
      <c r="K109" s="3" t="s">
        <v>295</v>
      </c>
      <c r="L109" s="3" t="s">
        <v>55</v>
      </c>
      <c r="M109" s="3" t="s">
        <v>33</v>
      </c>
      <c r="N109" s="3" t="s">
        <v>56</v>
      </c>
      <c r="O109" s="3" t="s">
        <v>57</v>
      </c>
      <c r="P109" s="3" t="s">
        <v>36</v>
      </c>
      <c r="Q109" s="3">
        <v>10</v>
      </c>
      <c r="R109" s="3">
        <v>3</v>
      </c>
      <c r="S109" s="3">
        <v>6</v>
      </c>
      <c r="T109" s="3" t="s">
        <v>37</v>
      </c>
      <c r="U109" s="3">
        <v>1.8</v>
      </c>
      <c r="V109" s="3">
        <v>6</v>
      </c>
      <c r="W109" s="3">
        <v>19</v>
      </c>
      <c r="X109" s="3">
        <v>2026</v>
      </c>
      <c r="Y109" s="3" t="s">
        <v>58</v>
      </c>
    </row>
    <row r="110" spans="1:25" x14ac:dyDescent="0.4">
      <c r="A110" s="2">
        <v>46115</v>
      </c>
      <c r="B110" s="2">
        <v>46298</v>
      </c>
      <c r="C110" s="3" t="s">
        <v>59</v>
      </c>
      <c r="D110" s="3" t="s">
        <v>26</v>
      </c>
      <c r="E110" s="3" t="s">
        <v>60</v>
      </c>
      <c r="F110" s="3">
        <v>1004</v>
      </c>
      <c r="G110" s="3" t="s">
        <v>61</v>
      </c>
      <c r="H110" s="3" t="s">
        <v>29</v>
      </c>
      <c r="I110" s="3">
        <v>70</v>
      </c>
      <c r="J110" s="3" t="s">
        <v>62</v>
      </c>
      <c r="K110" s="3" t="s">
        <v>100</v>
      </c>
      <c r="L110" s="3" t="s">
        <v>64</v>
      </c>
      <c r="M110" s="3" t="s">
        <v>33</v>
      </c>
      <c r="N110" s="3" t="s">
        <v>64</v>
      </c>
      <c r="O110" s="3" t="s">
        <v>65</v>
      </c>
      <c r="P110" s="3" t="s">
        <v>47</v>
      </c>
      <c r="Q110" s="3">
        <v>8</v>
      </c>
      <c r="R110" s="3">
        <v>2</v>
      </c>
      <c r="S110" s="3">
        <v>0</v>
      </c>
      <c r="T110" s="3" t="s">
        <v>66</v>
      </c>
      <c r="U110" s="3">
        <v>2.1</v>
      </c>
      <c r="V110" s="3">
        <v>8</v>
      </c>
      <c r="W110" s="3">
        <v>10</v>
      </c>
      <c r="X110" s="3">
        <v>2026</v>
      </c>
      <c r="Y110" s="3" t="s">
        <v>67</v>
      </c>
    </row>
    <row r="111" spans="1:25" x14ac:dyDescent="0.4">
      <c r="A111" s="2">
        <v>46145</v>
      </c>
      <c r="B111" s="2">
        <v>46329</v>
      </c>
      <c r="C111" s="3" t="s">
        <v>68</v>
      </c>
      <c r="D111" s="3" t="s">
        <v>26</v>
      </c>
      <c r="E111" s="3" t="s">
        <v>27</v>
      </c>
      <c r="F111" s="3">
        <v>1005</v>
      </c>
      <c r="G111" s="3" t="s">
        <v>69</v>
      </c>
      <c r="H111" s="3" t="s">
        <v>29</v>
      </c>
      <c r="I111" s="3">
        <v>38</v>
      </c>
      <c r="J111" s="3" t="s">
        <v>30</v>
      </c>
      <c r="K111" s="3" t="s">
        <v>141</v>
      </c>
      <c r="L111" s="3" t="s">
        <v>71</v>
      </c>
      <c r="M111" s="3" t="s">
        <v>44</v>
      </c>
      <c r="N111" s="3" t="s">
        <v>72</v>
      </c>
      <c r="O111" s="3" t="s">
        <v>73</v>
      </c>
      <c r="P111" s="3" t="s">
        <v>36</v>
      </c>
      <c r="Q111" s="3">
        <v>9</v>
      </c>
      <c r="R111" s="3">
        <v>1</v>
      </c>
      <c r="S111" s="3">
        <v>2</v>
      </c>
      <c r="T111" s="3" t="s">
        <v>37</v>
      </c>
      <c r="U111" s="3">
        <v>2.9</v>
      </c>
      <c r="V111" s="3">
        <v>4</v>
      </c>
      <c r="W111" s="3">
        <v>12</v>
      </c>
      <c r="X111" s="3">
        <v>2026</v>
      </c>
      <c r="Y111" s="3" t="s">
        <v>74</v>
      </c>
    </row>
    <row r="112" spans="1:25" x14ac:dyDescent="0.4">
      <c r="A112" s="2">
        <v>46176</v>
      </c>
      <c r="B112" s="2">
        <v>46359</v>
      </c>
      <c r="C112" s="3" t="s">
        <v>79</v>
      </c>
      <c r="D112" s="3" t="s">
        <v>26</v>
      </c>
      <c r="E112" s="3" t="s">
        <v>80</v>
      </c>
      <c r="F112" s="3">
        <v>1006</v>
      </c>
      <c r="G112" s="3" t="s">
        <v>81</v>
      </c>
      <c r="H112" s="3" t="s">
        <v>29</v>
      </c>
      <c r="I112" s="3">
        <v>25</v>
      </c>
      <c r="J112" s="3" t="s">
        <v>82</v>
      </c>
      <c r="K112" s="3" t="s">
        <v>145</v>
      </c>
      <c r="L112" s="3" t="s">
        <v>84</v>
      </c>
      <c r="M112" s="3" t="s">
        <v>33</v>
      </c>
      <c r="N112" s="3" t="s">
        <v>85</v>
      </c>
      <c r="O112" s="3" t="s">
        <v>86</v>
      </c>
      <c r="P112" s="3" t="s">
        <v>36</v>
      </c>
      <c r="Q112" s="3">
        <v>5</v>
      </c>
      <c r="R112" s="3">
        <v>0</v>
      </c>
      <c r="S112" s="3">
        <v>0</v>
      </c>
      <c r="T112" s="3" t="s">
        <v>37</v>
      </c>
      <c r="U112" s="3">
        <v>1.5</v>
      </c>
      <c r="V112" s="3">
        <v>3</v>
      </c>
      <c r="W112" s="3">
        <v>5</v>
      </c>
      <c r="X112" s="3">
        <v>2026</v>
      </c>
      <c r="Y112" s="3" t="s">
        <v>87</v>
      </c>
    </row>
    <row r="113" spans="1:25" x14ac:dyDescent="0.4">
      <c r="A113" s="2">
        <v>46206</v>
      </c>
      <c r="B113" s="2">
        <v>45719</v>
      </c>
      <c r="C113" s="3" t="s">
        <v>88</v>
      </c>
      <c r="D113" s="3" t="s">
        <v>26</v>
      </c>
      <c r="E113" s="3" t="s">
        <v>89</v>
      </c>
      <c r="F113" s="3">
        <v>1007</v>
      </c>
      <c r="G113" s="3" t="s">
        <v>90</v>
      </c>
      <c r="H113" s="3" t="s">
        <v>41</v>
      </c>
      <c r="I113" s="3">
        <v>18</v>
      </c>
      <c r="J113" s="3" t="s">
        <v>91</v>
      </c>
      <c r="K113" s="3" t="s">
        <v>267</v>
      </c>
      <c r="L113" s="3" t="s">
        <v>93</v>
      </c>
      <c r="M113" s="3" t="s">
        <v>44</v>
      </c>
      <c r="N113" s="3" t="s">
        <v>45</v>
      </c>
      <c r="O113" s="3" t="s">
        <v>94</v>
      </c>
      <c r="P113" s="3" t="s">
        <v>36</v>
      </c>
      <c r="Q113" s="3">
        <v>2</v>
      </c>
      <c r="R113" s="3">
        <v>0</v>
      </c>
      <c r="S113" s="3">
        <v>6</v>
      </c>
      <c r="T113" s="3" t="s">
        <v>48</v>
      </c>
      <c r="U113" s="3">
        <v>1</v>
      </c>
      <c r="V113" s="3">
        <v>1</v>
      </c>
      <c r="W113" s="3">
        <v>8</v>
      </c>
      <c r="X113" s="3">
        <v>2026</v>
      </c>
      <c r="Y113" s="3" t="s">
        <v>95</v>
      </c>
    </row>
    <row r="114" spans="1:25" x14ac:dyDescent="0.4">
      <c r="A114" s="2">
        <v>46237</v>
      </c>
      <c r="B114" s="2">
        <v>45872</v>
      </c>
      <c r="C114" s="3" t="s">
        <v>96</v>
      </c>
      <c r="D114" s="3" t="s">
        <v>26</v>
      </c>
      <c r="E114" s="3" t="s">
        <v>97</v>
      </c>
      <c r="F114" s="3">
        <v>1008</v>
      </c>
      <c r="G114" s="3" t="s">
        <v>98</v>
      </c>
      <c r="H114" s="3" t="s">
        <v>29</v>
      </c>
      <c r="I114" s="3">
        <v>12</v>
      </c>
      <c r="J114" s="3" t="s">
        <v>99</v>
      </c>
      <c r="K114" s="3" t="s">
        <v>141</v>
      </c>
      <c r="L114" s="3" t="s">
        <v>93</v>
      </c>
      <c r="M114" s="3" t="s">
        <v>33</v>
      </c>
      <c r="N114" s="3" t="s">
        <v>101</v>
      </c>
      <c r="O114" s="3" t="s">
        <v>102</v>
      </c>
      <c r="P114" s="3" t="s">
        <v>47</v>
      </c>
      <c r="Q114" s="3">
        <v>1</v>
      </c>
      <c r="R114" s="3">
        <v>0</v>
      </c>
      <c r="S114" s="3">
        <v>1</v>
      </c>
      <c r="T114" s="3" t="s">
        <v>37</v>
      </c>
      <c r="U114" s="3">
        <v>2.2000000000000002</v>
      </c>
      <c r="V114" s="3">
        <v>2</v>
      </c>
      <c r="W114" s="3">
        <v>2</v>
      </c>
      <c r="X114" s="3">
        <v>2026</v>
      </c>
      <c r="Y114" s="3" t="s">
        <v>103</v>
      </c>
    </row>
    <row r="115" spans="1:25" x14ac:dyDescent="0.4">
      <c r="A115" s="2">
        <v>46268</v>
      </c>
      <c r="B115" s="2">
        <v>45811</v>
      </c>
      <c r="C115" s="3" t="s">
        <v>104</v>
      </c>
      <c r="D115" s="3" t="s">
        <v>26</v>
      </c>
      <c r="E115" s="3" t="s">
        <v>105</v>
      </c>
      <c r="F115" s="3">
        <v>1009</v>
      </c>
      <c r="G115" s="3" t="s">
        <v>106</v>
      </c>
      <c r="H115" s="3" t="s">
        <v>41</v>
      </c>
      <c r="I115" s="3">
        <v>29</v>
      </c>
      <c r="J115" s="3" t="s">
        <v>107</v>
      </c>
      <c r="K115" s="3" t="s">
        <v>296</v>
      </c>
      <c r="L115" s="3" t="s">
        <v>32</v>
      </c>
      <c r="M115" s="3" t="s">
        <v>44</v>
      </c>
      <c r="N115" s="3" t="s">
        <v>34</v>
      </c>
      <c r="O115" s="3" t="s">
        <v>109</v>
      </c>
      <c r="P115" s="3" t="s">
        <v>36</v>
      </c>
      <c r="Q115" s="3">
        <v>4</v>
      </c>
      <c r="R115" s="3">
        <v>0</v>
      </c>
      <c r="S115" s="3">
        <v>1</v>
      </c>
      <c r="T115" s="3" t="s">
        <v>48</v>
      </c>
      <c r="U115" s="3">
        <v>1.8</v>
      </c>
      <c r="V115" s="3">
        <v>3</v>
      </c>
      <c r="W115" s="3">
        <v>5</v>
      </c>
      <c r="X115" s="3">
        <v>2026</v>
      </c>
      <c r="Y115" s="3" t="s">
        <v>110</v>
      </c>
    </row>
    <row r="116" spans="1:25" x14ac:dyDescent="0.4">
      <c r="A116" s="2">
        <v>46298</v>
      </c>
      <c r="B116" s="2">
        <v>45933</v>
      </c>
      <c r="C116" s="3" t="s">
        <v>111</v>
      </c>
      <c r="D116" s="3" t="s">
        <v>26</v>
      </c>
      <c r="E116" s="3" t="s">
        <v>112</v>
      </c>
      <c r="F116" s="3">
        <v>1010</v>
      </c>
      <c r="G116" s="3" t="s">
        <v>113</v>
      </c>
      <c r="H116" s="3" t="s">
        <v>29</v>
      </c>
      <c r="I116" s="3">
        <v>15</v>
      </c>
      <c r="J116" s="3" t="s">
        <v>99</v>
      </c>
      <c r="K116" s="3" t="s">
        <v>250</v>
      </c>
      <c r="L116" s="3" t="s">
        <v>43</v>
      </c>
      <c r="M116" s="3" t="s">
        <v>33</v>
      </c>
      <c r="N116" s="3" t="s">
        <v>45</v>
      </c>
      <c r="O116" s="3" t="s">
        <v>115</v>
      </c>
      <c r="P116" s="3" t="s">
        <v>36</v>
      </c>
      <c r="Q116" s="3">
        <v>3</v>
      </c>
      <c r="R116" s="3">
        <v>0</v>
      </c>
      <c r="S116" s="3">
        <v>0</v>
      </c>
      <c r="T116" s="3" t="s">
        <v>37</v>
      </c>
      <c r="U116" s="3">
        <v>2.5</v>
      </c>
      <c r="V116" s="3">
        <v>3</v>
      </c>
      <c r="W116" s="3">
        <v>3</v>
      </c>
      <c r="X116" s="3">
        <v>2026</v>
      </c>
      <c r="Y116" s="3" t="s">
        <v>116</v>
      </c>
    </row>
    <row r="117" spans="1:25" x14ac:dyDescent="0.4">
      <c r="A117" s="2">
        <v>46025</v>
      </c>
      <c r="B117" s="2">
        <v>46145</v>
      </c>
      <c r="C117" s="3" t="s">
        <v>25</v>
      </c>
      <c r="D117" s="3" t="s">
        <v>26</v>
      </c>
      <c r="E117" s="3" t="s">
        <v>27</v>
      </c>
      <c r="F117" s="3">
        <v>1001</v>
      </c>
      <c r="G117" s="3" t="s">
        <v>28</v>
      </c>
      <c r="H117" s="3" t="s">
        <v>29</v>
      </c>
      <c r="I117" s="3">
        <v>45</v>
      </c>
      <c r="J117" s="3" t="s">
        <v>30</v>
      </c>
      <c r="K117" s="3" t="s">
        <v>297</v>
      </c>
      <c r="L117" s="3" t="s">
        <v>32</v>
      </c>
      <c r="M117" s="3" t="s">
        <v>33</v>
      </c>
      <c r="N117" s="3" t="s">
        <v>34</v>
      </c>
      <c r="O117" s="3" t="s">
        <v>35</v>
      </c>
      <c r="P117" s="3" t="s">
        <v>36</v>
      </c>
      <c r="Q117" s="3">
        <v>13</v>
      </c>
      <c r="R117" s="3">
        <v>7</v>
      </c>
      <c r="S117" s="3">
        <v>6</v>
      </c>
      <c r="T117" s="3" t="s">
        <v>37</v>
      </c>
      <c r="U117" s="3">
        <v>2.5</v>
      </c>
      <c r="V117" s="3">
        <v>7</v>
      </c>
      <c r="W117" s="3">
        <v>26</v>
      </c>
      <c r="X117" s="3">
        <v>2026</v>
      </c>
      <c r="Y117" s="3" t="s">
        <v>38</v>
      </c>
    </row>
    <row r="118" spans="1:25" x14ac:dyDescent="0.4">
      <c r="A118" s="2">
        <v>46056</v>
      </c>
      <c r="B118" s="2">
        <v>46206</v>
      </c>
      <c r="C118" s="3" t="s">
        <v>39</v>
      </c>
      <c r="D118" s="3" t="s">
        <v>26</v>
      </c>
      <c r="E118" s="3" t="s">
        <v>27</v>
      </c>
      <c r="F118" s="3">
        <v>1002</v>
      </c>
      <c r="G118" s="3" t="s">
        <v>40</v>
      </c>
      <c r="H118" s="3" t="s">
        <v>29</v>
      </c>
      <c r="I118" s="3">
        <v>32</v>
      </c>
      <c r="J118" s="3" t="s">
        <v>30</v>
      </c>
      <c r="K118" s="3" t="s">
        <v>149</v>
      </c>
      <c r="L118" s="3" t="s">
        <v>43</v>
      </c>
      <c r="M118" s="3" t="s">
        <v>44</v>
      </c>
      <c r="N118" s="3" t="s">
        <v>45</v>
      </c>
      <c r="O118" s="3" t="s">
        <v>46</v>
      </c>
      <c r="P118" s="3" t="s">
        <v>47</v>
      </c>
      <c r="Q118" s="3">
        <v>17</v>
      </c>
      <c r="R118" s="3">
        <v>12</v>
      </c>
      <c r="S118" s="3">
        <v>1</v>
      </c>
      <c r="T118" s="3" t="s">
        <v>48</v>
      </c>
      <c r="U118" s="3">
        <v>3</v>
      </c>
      <c r="V118" s="3">
        <v>5</v>
      </c>
      <c r="W118" s="3">
        <v>30</v>
      </c>
      <c r="X118" s="3">
        <v>2026</v>
      </c>
      <c r="Y118" s="3" t="s">
        <v>49</v>
      </c>
    </row>
    <row r="119" spans="1:25" x14ac:dyDescent="0.4">
      <c r="A119" s="2">
        <v>46084</v>
      </c>
      <c r="B119" s="2">
        <v>46176</v>
      </c>
      <c r="C119" s="3" t="s">
        <v>50</v>
      </c>
      <c r="D119" s="3" t="s">
        <v>26</v>
      </c>
      <c r="E119" s="3" t="s">
        <v>51</v>
      </c>
      <c r="F119" s="3">
        <v>1003</v>
      </c>
      <c r="G119" s="3" t="s">
        <v>52</v>
      </c>
      <c r="H119" s="3" t="s">
        <v>41</v>
      </c>
      <c r="I119" s="3">
        <v>60</v>
      </c>
      <c r="J119" s="3" t="s">
        <v>53</v>
      </c>
      <c r="K119" s="3" t="s">
        <v>298</v>
      </c>
      <c r="L119" s="3" t="s">
        <v>55</v>
      </c>
      <c r="M119" s="3" t="s">
        <v>33</v>
      </c>
      <c r="N119" s="3" t="s">
        <v>56</v>
      </c>
      <c r="O119" s="3" t="s">
        <v>57</v>
      </c>
      <c r="P119" s="3" t="s">
        <v>36</v>
      </c>
      <c r="Q119" s="3">
        <v>10</v>
      </c>
      <c r="R119" s="3">
        <v>3</v>
      </c>
      <c r="S119" s="3">
        <v>1</v>
      </c>
      <c r="T119" s="3" t="s">
        <v>37</v>
      </c>
      <c r="U119" s="3">
        <v>1.8</v>
      </c>
      <c r="V119" s="3">
        <v>6</v>
      </c>
      <c r="W119" s="3">
        <v>14</v>
      </c>
      <c r="X119" s="3">
        <v>2026</v>
      </c>
      <c r="Y119" s="3" t="s">
        <v>58</v>
      </c>
    </row>
    <row r="120" spans="1:25" x14ac:dyDescent="0.4">
      <c r="A120" s="2">
        <v>46115</v>
      </c>
      <c r="B120" s="2">
        <v>46298</v>
      </c>
      <c r="C120" s="3" t="s">
        <v>59</v>
      </c>
      <c r="D120" s="3" t="s">
        <v>26</v>
      </c>
      <c r="E120" s="3" t="s">
        <v>60</v>
      </c>
      <c r="F120" s="3">
        <v>1004</v>
      </c>
      <c r="G120" s="3" t="s">
        <v>61</v>
      </c>
      <c r="H120" s="3" t="s">
        <v>29</v>
      </c>
      <c r="I120" s="3">
        <v>70</v>
      </c>
      <c r="J120" s="3" t="s">
        <v>62</v>
      </c>
      <c r="K120" s="3" t="s">
        <v>209</v>
      </c>
      <c r="L120" s="3" t="s">
        <v>64</v>
      </c>
      <c r="M120" s="3" t="s">
        <v>33</v>
      </c>
      <c r="N120" s="3" t="s">
        <v>64</v>
      </c>
      <c r="O120" s="3" t="s">
        <v>65</v>
      </c>
      <c r="P120" s="3" t="s">
        <v>47</v>
      </c>
      <c r="Q120" s="3">
        <v>8</v>
      </c>
      <c r="R120" s="3">
        <v>2</v>
      </c>
      <c r="S120" s="3">
        <v>0</v>
      </c>
      <c r="T120" s="3" t="s">
        <v>66</v>
      </c>
      <c r="U120" s="3">
        <v>2.1</v>
      </c>
      <c r="V120" s="3">
        <v>8</v>
      </c>
      <c r="W120" s="3">
        <v>10</v>
      </c>
      <c r="X120" s="3">
        <v>2026</v>
      </c>
      <c r="Y120" s="3" t="s">
        <v>67</v>
      </c>
    </row>
    <row r="121" spans="1:25" x14ac:dyDescent="0.4">
      <c r="A121" s="2">
        <v>46145</v>
      </c>
      <c r="B121" s="2">
        <v>46329</v>
      </c>
      <c r="C121" s="3" t="s">
        <v>68</v>
      </c>
      <c r="D121" s="3" t="s">
        <v>26</v>
      </c>
      <c r="E121" s="3" t="s">
        <v>27</v>
      </c>
      <c r="F121" s="3">
        <v>1005</v>
      </c>
      <c r="G121" s="3" t="s">
        <v>69</v>
      </c>
      <c r="H121" s="3" t="s">
        <v>41</v>
      </c>
      <c r="I121" s="3">
        <v>38</v>
      </c>
      <c r="J121" s="3" t="s">
        <v>30</v>
      </c>
      <c r="K121" s="3" t="s">
        <v>263</v>
      </c>
      <c r="L121" s="3" t="s">
        <v>71</v>
      </c>
      <c r="M121" s="3" t="s">
        <v>44</v>
      </c>
      <c r="N121" s="3" t="s">
        <v>72</v>
      </c>
      <c r="O121" s="3" t="s">
        <v>73</v>
      </c>
      <c r="P121" s="3" t="s">
        <v>36</v>
      </c>
      <c r="Q121" s="3">
        <v>9</v>
      </c>
      <c r="R121" s="3">
        <v>1</v>
      </c>
      <c r="S121" s="3">
        <v>6</v>
      </c>
      <c r="T121" s="3" t="s">
        <v>37</v>
      </c>
      <c r="U121" s="3">
        <v>2.9</v>
      </c>
      <c r="V121" s="3">
        <v>4</v>
      </c>
      <c r="W121" s="3">
        <v>16</v>
      </c>
      <c r="X121" s="3">
        <v>2026</v>
      </c>
      <c r="Y121" s="3" t="s">
        <v>74</v>
      </c>
    </row>
    <row r="122" spans="1:25" x14ac:dyDescent="0.4">
      <c r="A122" s="2">
        <v>46176</v>
      </c>
      <c r="B122" s="2">
        <v>46359</v>
      </c>
      <c r="C122" s="3" t="s">
        <v>79</v>
      </c>
      <c r="D122" s="3" t="s">
        <v>26</v>
      </c>
      <c r="E122" s="3" t="s">
        <v>80</v>
      </c>
      <c r="F122" s="3">
        <v>1006</v>
      </c>
      <c r="G122" s="3" t="s">
        <v>81</v>
      </c>
      <c r="H122" s="3" t="s">
        <v>29</v>
      </c>
      <c r="I122" s="3">
        <v>25</v>
      </c>
      <c r="J122" s="3" t="s">
        <v>82</v>
      </c>
      <c r="K122" s="3" t="s">
        <v>267</v>
      </c>
      <c r="L122" s="3" t="s">
        <v>84</v>
      </c>
      <c r="M122" s="3" t="s">
        <v>33</v>
      </c>
      <c r="N122" s="3" t="s">
        <v>85</v>
      </c>
      <c r="O122" s="3" t="s">
        <v>86</v>
      </c>
      <c r="P122" s="3" t="s">
        <v>36</v>
      </c>
      <c r="Q122" s="3">
        <v>5</v>
      </c>
      <c r="R122" s="3">
        <v>0</v>
      </c>
      <c r="S122" s="3">
        <v>1</v>
      </c>
      <c r="T122" s="3" t="s">
        <v>37</v>
      </c>
      <c r="U122" s="3">
        <v>1.5</v>
      </c>
      <c r="V122" s="3">
        <v>3</v>
      </c>
      <c r="W122" s="3">
        <v>6</v>
      </c>
      <c r="X122" s="3">
        <v>2026</v>
      </c>
      <c r="Y122" s="3" t="s">
        <v>87</v>
      </c>
    </row>
    <row r="123" spans="1:25" x14ac:dyDescent="0.4">
      <c r="A123" s="2">
        <v>46206</v>
      </c>
      <c r="B123" s="2">
        <v>45719</v>
      </c>
      <c r="C123" s="3" t="s">
        <v>88</v>
      </c>
      <c r="D123" s="3" t="s">
        <v>26</v>
      </c>
      <c r="E123" s="3" t="s">
        <v>89</v>
      </c>
      <c r="F123" s="3">
        <v>1007</v>
      </c>
      <c r="G123" s="3" t="s">
        <v>90</v>
      </c>
      <c r="H123" s="3" t="s">
        <v>41</v>
      </c>
      <c r="I123" s="3">
        <v>18</v>
      </c>
      <c r="J123" s="3" t="s">
        <v>91</v>
      </c>
      <c r="K123" s="3" t="s">
        <v>145</v>
      </c>
      <c r="L123" s="3" t="s">
        <v>93</v>
      </c>
      <c r="M123" s="3" t="s">
        <v>44</v>
      </c>
      <c r="N123" s="3" t="s">
        <v>45</v>
      </c>
      <c r="O123" s="3" t="s">
        <v>94</v>
      </c>
      <c r="P123" s="3" t="s">
        <v>36</v>
      </c>
      <c r="Q123" s="3">
        <v>2</v>
      </c>
      <c r="R123" s="3">
        <v>0</v>
      </c>
      <c r="S123" s="3">
        <v>2</v>
      </c>
      <c r="T123" s="3" t="s">
        <v>48</v>
      </c>
      <c r="U123" s="3">
        <v>1</v>
      </c>
      <c r="V123" s="3">
        <v>1</v>
      </c>
      <c r="W123" s="3">
        <v>4</v>
      </c>
      <c r="X123" s="3">
        <v>2026</v>
      </c>
      <c r="Y123" s="3" t="s">
        <v>95</v>
      </c>
    </row>
    <row r="124" spans="1:25" x14ac:dyDescent="0.4">
      <c r="A124" s="2">
        <v>46206</v>
      </c>
      <c r="B124" s="2">
        <v>45842</v>
      </c>
      <c r="C124" s="3" t="s">
        <v>214</v>
      </c>
      <c r="D124" s="3" t="s">
        <v>26</v>
      </c>
      <c r="E124" s="3" t="s">
        <v>51</v>
      </c>
      <c r="F124" s="3">
        <v>1037</v>
      </c>
      <c r="G124" s="3" t="s">
        <v>215</v>
      </c>
      <c r="H124" s="3" t="s">
        <v>29</v>
      </c>
      <c r="I124" s="3">
        <v>39</v>
      </c>
      <c r="J124" s="3" t="s">
        <v>30</v>
      </c>
      <c r="K124" s="3" t="s">
        <v>267</v>
      </c>
      <c r="L124" s="3" t="s">
        <v>43</v>
      </c>
      <c r="M124" s="3" t="s">
        <v>33</v>
      </c>
      <c r="N124" s="3" t="s">
        <v>45</v>
      </c>
      <c r="O124" s="3" t="s">
        <v>46</v>
      </c>
      <c r="P124" s="3" t="s">
        <v>36</v>
      </c>
      <c r="Q124" s="3">
        <v>3</v>
      </c>
      <c r="R124" s="3">
        <v>0</v>
      </c>
      <c r="S124" s="3">
        <v>6</v>
      </c>
      <c r="T124" s="3" t="s">
        <v>37</v>
      </c>
      <c r="U124" s="3">
        <v>1.3</v>
      </c>
      <c r="V124" s="3">
        <v>1</v>
      </c>
      <c r="W124" s="3">
        <v>9</v>
      </c>
      <c r="X124" s="3">
        <v>2026</v>
      </c>
      <c r="Y124" s="3" t="s">
        <v>95</v>
      </c>
    </row>
    <row r="125" spans="1:25" x14ac:dyDescent="0.4">
      <c r="A125" s="2">
        <v>46237</v>
      </c>
      <c r="B125" s="2">
        <v>45873</v>
      </c>
      <c r="C125" s="3" t="s">
        <v>216</v>
      </c>
      <c r="D125" s="3" t="s">
        <v>26</v>
      </c>
      <c r="E125" s="3" t="s">
        <v>217</v>
      </c>
      <c r="F125" s="3">
        <v>1038</v>
      </c>
      <c r="G125" s="3" t="s">
        <v>161</v>
      </c>
      <c r="H125" s="3" t="s">
        <v>29</v>
      </c>
      <c r="I125" s="3">
        <v>45</v>
      </c>
      <c r="J125" s="3" t="s">
        <v>53</v>
      </c>
      <c r="K125" s="3" t="s">
        <v>278</v>
      </c>
      <c r="L125" s="3" t="s">
        <v>64</v>
      </c>
      <c r="M125" s="3" t="s">
        <v>44</v>
      </c>
      <c r="N125" s="3" t="s">
        <v>64</v>
      </c>
      <c r="O125" s="3" t="s">
        <v>109</v>
      </c>
      <c r="P125" s="3" t="s">
        <v>36</v>
      </c>
      <c r="Q125" s="3">
        <v>2</v>
      </c>
      <c r="R125" s="3">
        <v>0</v>
      </c>
      <c r="S125" s="3">
        <v>6</v>
      </c>
      <c r="T125" s="3" t="s">
        <v>48</v>
      </c>
      <c r="U125" s="3">
        <v>1.8</v>
      </c>
      <c r="V125" s="3">
        <v>3</v>
      </c>
      <c r="W125" s="3">
        <v>8</v>
      </c>
      <c r="X125" s="3">
        <v>2026</v>
      </c>
      <c r="Y125" s="3" t="s">
        <v>103</v>
      </c>
    </row>
    <row r="126" spans="1:25" x14ac:dyDescent="0.4">
      <c r="A126" s="2">
        <v>46268</v>
      </c>
      <c r="B126" s="2">
        <v>45904</v>
      </c>
      <c r="C126" s="3" t="s">
        <v>218</v>
      </c>
      <c r="D126" s="3" t="s">
        <v>26</v>
      </c>
      <c r="E126" s="3" t="s">
        <v>147</v>
      </c>
      <c r="F126" s="3">
        <v>1039</v>
      </c>
      <c r="G126" s="3" t="s">
        <v>158</v>
      </c>
      <c r="H126" s="3" t="s">
        <v>41</v>
      </c>
      <c r="I126" s="3">
        <v>55</v>
      </c>
      <c r="J126" s="3" t="s">
        <v>53</v>
      </c>
      <c r="K126" s="3" t="s">
        <v>267</v>
      </c>
      <c r="L126" s="3" t="s">
        <v>93</v>
      </c>
      <c r="M126" s="3" t="s">
        <v>33</v>
      </c>
      <c r="N126" s="3" t="s">
        <v>101</v>
      </c>
      <c r="O126" s="3" t="s">
        <v>94</v>
      </c>
      <c r="P126" s="3" t="s">
        <v>36</v>
      </c>
      <c r="Q126" s="3">
        <v>1</v>
      </c>
      <c r="R126" s="3">
        <v>0</v>
      </c>
      <c r="S126" s="3">
        <v>1</v>
      </c>
      <c r="T126" s="3" t="s">
        <v>37</v>
      </c>
      <c r="U126" s="3">
        <v>2</v>
      </c>
      <c r="V126" s="3">
        <v>2</v>
      </c>
      <c r="W126" s="3">
        <v>2</v>
      </c>
      <c r="X126" s="3">
        <v>2026</v>
      </c>
      <c r="Y126" s="3" t="s">
        <v>110</v>
      </c>
    </row>
    <row r="127" spans="1:25" x14ac:dyDescent="0.4">
      <c r="A127" s="2">
        <v>46056</v>
      </c>
      <c r="B127" s="2">
        <v>45934</v>
      </c>
      <c r="C127" s="3" t="s">
        <v>219</v>
      </c>
      <c r="D127" s="3" t="s">
        <v>26</v>
      </c>
      <c r="E127" s="3" t="s">
        <v>186</v>
      </c>
      <c r="F127" s="3">
        <v>1040</v>
      </c>
      <c r="G127" s="3" t="s">
        <v>180</v>
      </c>
      <c r="H127" s="3" t="s">
        <v>29</v>
      </c>
      <c r="I127" s="3">
        <v>42</v>
      </c>
      <c r="J127" s="3" t="s">
        <v>30</v>
      </c>
      <c r="K127" s="3" t="s">
        <v>131</v>
      </c>
      <c r="L127" s="3" t="s">
        <v>55</v>
      </c>
      <c r="M127" s="3" t="s">
        <v>44</v>
      </c>
      <c r="N127" s="3" t="s">
        <v>34</v>
      </c>
      <c r="O127" s="3" t="s">
        <v>35</v>
      </c>
      <c r="P127" s="3" t="s">
        <v>36</v>
      </c>
      <c r="Q127" s="3">
        <v>3</v>
      </c>
      <c r="R127" s="3">
        <v>0</v>
      </c>
      <c r="S127" s="3">
        <v>1</v>
      </c>
      <c r="T127" s="3" t="s">
        <v>48</v>
      </c>
      <c r="U127" s="3">
        <v>2.1</v>
      </c>
      <c r="V127" s="3">
        <v>2</v>
      </c>
      <c r="W127" s="3">
        <v>4</v>
      </c>
      <c r="X127" s="3">
        <v>2026</v>
      </c>
      <c r="Y127" s="3" t="s">
        <v>49</v>
      </c>
    </row>
    <row r="128" spans="1:25" x14ac:dyDescent="0.4">
      <c r="A128" s="2">
        <v>46025</v>
      </c>
      <c r="B128" s="2">
        <v>45965</v>
      </c>
      <c r="C128" s="3" t="s">
        <v>220</v>
      </c>
      <c r="D128" s="3" t="s">
        <v>26</v>
      </c>
      <c r="E128" s="3" t="s">
        <v>221</v>
      </c>
      <c r="F128" s="3">
        <v>1041</v>
      </c>
      <c r="G128" s="3" t="s">
        <v>222</v>
      </c>
      <c r="H128" s="3" t="s">
        <v>41</v>
      </c>
      <c r="I128" s="3">
        <v>29</v>
      </c>
      <c r="J128" s="3" t="s">
        <v>107</v>
      </c>
      <c r="K128" s="3" t="s">
        <v>299</v>
      </c>
      <c r="L128" s="3" t="s">
        <v>32</v>
      </c>
      <c r="M128" s="3" t="s">
        <v>33</v>
      </c>
      <c r="N128" s="3" t="s">
        <v>45</v>
      </c>
      <c r="O128" s="3" t="s">
        <v>57</v>
      </c>
      <c r="P128" s="3" t="s">
        <v>36</v>
      </c>
      <c r="Q128" s="3">
        <v>4</v>
      </c>
      <c r="R128" s="3">
        <v>1</v>
      </c>
      <c r="S128" s="3">
        <v>1</v>
      </c>
      <c r="T128" s="3" t="s">
        <v>37</v>
      </c>
      <c r="U128" s="3">
        <v>2.2999999999999998</v>
      </c>
      <c r="V128" s="3">
        <v>2</v>
      </c>
      <c r="W128" s="3">
        <v>6</v>
      </c>
      <c r="X128" s="3">
        <v>2026</v>
      </c>
      <c r="Y128" s="3" t="s">
        <v>38</v>
      </c>
    </row>
    <row r="129" spans="1:25" x14ac:dyDescent="0.4">
      <c r="A129" s="2">
        <v>46056</v>
      </c>
      <c r="B129" s="2">
        <v>45995</v>
      </c>
      <c r="C129" s="3" t="s">
        <v>223</v>
      </c>
      <c r="D129" s="3" t="s">
        <v>26</v>
      </c>
      <c r="E129" s="3" t="s">
        <v>139</v>
      </c>
      <c r="F129" s="3">
        <v>1042</v>
      </c>
      <c r="G129" s="3" t="s">
        <v>224</v>
      </c>
      <c r="H129" s="3" t="s">
        <v>29</v>
      </c>
      <c r="I129" s="3">
        <v>36</v>
      </c>
      <c r="J129" s="3" t="s">
        <v>30</v>
      </c>
      <c r="K129" s="3" t="s">
        <v>232</v>
      </c>
      <c r="L129" s="3" t="s">
        <v>84</v>
      </c>
      <c r="M129" s="3" t="s">
        <v>44</v>
      </c>
      <c r="N129" s="3" t="s">
        <v>85</v>
      </c>
      <c r="O129" s="3" t="s">
        <v>109</v>
      </c>
      <c r="P129" s="3" t="s">
        <v>36</v>
      </c>
      <c r="Q129" s="3">
        <v>2</v>
      </c>
      <c r="R129" s="3">
        <v>0</v>
      </c>
      <c r="S129" s="3">
        <v>4</v>
      </c>
      <c r="T129" s="3" t="s">
        <v>37</v>
      </c>
      <c r="U129" s="3">
        <v>1.6</v>
      </c>
      <c r="V129" s="3">
        <v>2</v>
      </c>
      <c r="W129" s="3">
        <v>6</v>
      </c>
      <c r="X129" s="3">
        <v>2026</v>
      </c>
      <c r="Y129" s="3" t="s">
        <v>49</v>
      </c>
    </row>
    <row r="130" spans="1:25" x14ac:dyDescent="0.4">
      <c r="A130" s="2">
        <v>46084</v>
      </c>
      <c r="B130" s="2">
        <v>46026</v>
      </c>
      <c r="C130" s="3" t="s">
        <v>226</v>
      </c>
      <c r="D130" s="3" t="s">
        <v>26</v>
      </c>
      <c r="E130" s="3" t="s">
        <v>227</v>
      </c>
      <c r="F130" s="3">
        <v>1043</v>
      </c>
      <c r="G130" s="3" t="s">
        <v>228</v>
      </c>
      <c r="H130" s="3" t="s">
        <v>29</v>
      </c>
      <c r="I130" s="3">
        <v>48</v>
      </c>
      <c r="J130" s="3" t="s">
        <v>53</v>
      </c>
      <c r="K130" s="3" t="s">
        <v>286</v>
      </c>
      <c r="L130" s="3" t="s">
        <v>43</v>
      </c>
      <c r="M130" s="3" t="s">
        <v>33</v>
      </c>
      <c r="N130" s="3" t="s">
        <v>72</v>
      </c>
      <c r="O130" s="3" t="s">
        <v>86</v>
      </c>
      <c r="P130" s="3" t="s">
        <v>36</v>
      </c>
      <c r="Q130" s="3">
        <v>3</v>
      </c>
      <c r="R130" s="3">
        <v>0</v>
      </c>
      <c r="S130" s="3">
        <v>1</v>
      </c>
      <c r="T130" s="3" t="s">
        <v>37</v>
      </c>
      <c r="U130" s="3">
        <v>1.8</v>
      </c>
      <c r="V130" s="3">
        <v>2</v>
      </c>
      <c r="W130" s="3">
        <v>4</v>
      </c>
      <c r="X130" s="3">
        <v>2026</v>
      </c>
      <c r="Y130" s="3" t="s">
        <v>58</v>
      </c>
    </row>
    <row r="131" spans="1:25" x14ac:dyDescent="0.4">
      <c r="A131" s="2">
        <v>46115</v>
      </c>
      <c r="B131" s="2">
        <v>46057</v>
      </c>
      <c r="C131" s="3" t="s">
        <v>230</v>
      </c>
      <c r="D131" s="3" t="s">
        <v>26</v>
      </c>
      <c r="E131" s="3" t="s">
        <v>202</v>
      </c>
      <c r="F131" s="3">
        <v>1044</v>
      </c>
      <c r="G131" s="3" t="s">
        <v>231</v>
      </c>
      <c r="H131" s="3" t="s">
        <v>29</v>
      </c>
      <c r="I131" s="3">
        <v>34</v>
      </c>
      <c r="J131" s="3" t="s">
        <v>30</v>
      </c>
      <c r="K131" s="3" t="s">
        <v>299</v>
      </c>
      <c r="L131" s="3" t="s">
        <v>55</v>
      </c>
      <c r="M131" s="3" t="s">
        <v>44</v>
      </c>
      <c r="N131" s="3" t="s">
        <v>56</v>
      </c>
      <c r="O131" s="3" t="s">
        <v>35</v>
      </c>
      <c r="P131" s="3" t="s">
        <v>36</v>
      </c>
      <c r="Q131" s="3">
        <v>4</v>
      </c>
      <c r="R131" s="3">
        <v>0</v>
      </c>
      <c r="S131" s="3">
        <v>0</v>
      </c>
      <c r="T131" s="3" t="s">
        <v>48</v>
      </c>
      <c r="U131" s="3">
        <v>1.4</v>
      </c>
      <c r="V131" s="3">
        <v>2</v>
      </c>
      <c r="W131" s="3">
        <v>4</v>
      </c>
      <c r="X131" s="3">
        <v>2026</v>
      </c>
      <c r="Y131" s="3" t="s">
        <v>67</v>
      </c>
    </row>
    <row r="132" spans="1:25" x14ac:dyDescent="0.4">
      <c r="A132" s="2">
        <v>46145</v>
      </c>
      <c r="B132" s="2">
        <v>46085</v>
      </c>
      <c r="C132" s="3" t="s">
        <v>233</v>
      </c>
      <c r="D132" s="3" t="s">
        <v>26</v>
      </c>
      <c r="E132" s="3" t="s">
        <v>234</v>
      </c>
      <c r="F132" s="3">
        <v>1045</v>
      </c>
      <c r="G132" s="3" t="s">
        <v>235</v>
      </c>
      <c r="H132" s="3" t="s">
        <v>41</v>
      </c>
      <c r="I132" s="3">
        <v>57</v>
      </c>
      <c r="J132" s="3" t="s">
        <v>53</v>
      </c>
      <c r="K132" s="3" t="s">
        <v>229</v>
      </c>
      <c r="L132" s="3" t="s">
        <v>84</v>
      </c>
      <c r="M132" s="3" t="s">
        <v>33</v>
      </c>
      <c r="N132" s="3" t="s">
        <v>85</v>
      </c>
      <c r="O132" s="3" t="s">
        <v>57</v>
      </c>
      <c r="P132" s="3" t="s">
        <v>36</v>
      </c>
      <c r="Q132" s="3">
        <v>3</v>
      </c>
      <c r="R132" s="3">
        <v>1</v>
      </c>
      <c r="S132" s="3">
        <v>2</v>
      </c>
      <c r="T132" s="3" t="s">
        <v>37</v>
      </c>
      <c r="U132" s="3">
        <v>2.7</v>
      </c>
      <c r="V132" s="3">
        <v>3</v>
      </c>
      <c r="W132" s="3">
        <v>6</v>
      </c>
      <c r="X132" s="3">
        <v>2026</v>
      </c>
      <c r="Y132" s="3" t="s">
        <v>74</v>
      </c>
    </row>
    <row r="133" spans="1:25" x14ac:dyDescent="0.4">
      <c r="A133" s="2">
        <v>46176</v>
      </c>
      <c r="B133" s="2">
        <v>46116</v>
      </c>
      <c r="C133" s="3" t="s">
        <v>150</v>
      </c>
      <c r="D133" s="3" t="s">
        <v>26</v>
      </c>
      <c r="E133" s="3" t="s">
        <v>147</v>
      </c>
      <c r="F133" s="3">
        <v>1046</v>
      </c>
      <c r="G133" s="3" t="s">
        <v>236</v>
      </c>
      <c r="H133" s="3" t="s">
        <v>29</v>
      </c>
      <c r="I133" s="3">
        <v>39</v>
      </c>
      <c r="J133" s="3" t="s">
        <v>30</v>
      </c>
      <c r="K133" s="3" t="s">
        <v>229</v>
      </c>
      <c r="L133" s="3" t="s">
        <v>93</v>
      </c>
      <c r="M133" s="3" t="s">
        <v>44</v>
      </c>
      <c r="N133" s="3" t="s">
        <v>45</v>
      </c>
      <c r="O133" s="3" t="s">
        <v>46</v>
      </c>
      <c r="P133" s="3" t="s">
        <v>36</v>
      </c>
      <c r="Q133" s="3">
        <v>2</v>
      </c>
      <c r="R133" s="3">
        <v>0</v>
      </c>
      <c r="S133" s="3">
        <v>2</v>
      </c>
      <c r="T133" s="3" t="s">
        <v>37</v>
      </c>
      <c r="U133" s="3">
        <v>1.5</v>
      </c>
      <c r="V133" s="3">
        <v>2</v>
      </c>
      <c r="W133" s="3">
        <v>4</v>
      </c>
      <c r="X133" s="3">
        <v>2026</v>
      </c>
      <c r="Y133" s="3" t="s">
        <v>87</v>
      </c>
    </row>
    <row r="134" spans="1:25" x14ac:dyDescent="0.4">
      <c r="A134" s="2">
        <v>46206</v>
      </c>
      <c r="B134" s="2">
        <v>46146</v>
      </c>
      <c r="C134" s="3" t="s">
        <v>237</v>
      </c>
      <c r="D134" s="3" t="s">
        <v>26</v>
      </c>
      <c r="E134" s="3" t="s">
        <v>157</v>
      </c>
      <c r="F134" s="3">
        <v>1047</v>
      </c>
      <c r="G134" s="3" t="s">
        <v>238</v>
      </c>
      <c r="H134" s="3" t="s">
        <v>41</v>
      </c>
      <c r="I134" s="3">
        <v>31</v>
      </c>
      <c r="J134" s="3" t="s">
        <v>107</v>
      </c>
      <c r="K134" s="3" t="s">
        <v>137</v>
      </c>
      <c r="L134" s="3" t="s">
        <v>32</v>
      </c>
      <c r="M134" s="3" t="s">
        <v>33</v>
      </c>
      <c r="N134" s="3" t="s">
        <v>34</v>
      </c>
      <c r="O134" s="3" t="s">
        <v>109</v>
      </c>
      <c r="P134" s="3" t="s">
        <v>36</v>
      </c>
      <c r="Q134" s="3">
        <v>4</v>
      </c>
      <c r="R134" s="3">
        <v>0</v>
      </c>
      <c r="S134" s="3">
        <v>1</v>
      </c>
      <c r="T134" s="3" t="s">
        <v>37</v>
      </c>
      <c r="U134" s="3">
        <v>2.1</v>
      </c>
      <c r="V134" s="3">
        <v>2</v>
      </c>
      <c r="W134" s="3">
        <v>5</v>
      </c>
      <c r="X134" s="3">
        <v>2026</v>
      </c>
      <c r="Y134" s="3" t="s">
        <v>95</v>
      </c>
    </row>
    <row r="135" spans="1:25" x14ac:dyDescent="0.4">
      <c r="A135" s="2">
        <v>46237</v>
      </c>
      <c r="B135" s="2">
        <v>46177</v>
      </c>
      <c r="C135" s="3" t="s">
        <v>240</v>
      </c>
      <c r="D135" s="3" t="s">
        <v>26</v>
      </c>
      <c r="E135" s="3" t="s">
        <v>129</v>
      </c>
      <c r="F135" s="3">
        <v>1048</v>
      </c>
      <c r="G135" s="3" t="s">
        <v>241</v>
      </c>
      <c r="H135" s="3" t="s">
        <v>29</v>
      </c>
      <c r="I135" s="3">
        <v>53</v>
      </c>
      <c r="J135" s="3" t="s">
        <v>53</v>
      </c>
      <c r="K135" s="3" t="s">
        <v>83</v>
      </c>
      <c r="L135" s="3" t="s">
        <v>43</v>
      </c>
      <c r="M135" s="3" t="s">
        <v>44</v>
      </c>
      <c r="N135" s="3" t="s">
        <v>72</v>
      </c>
      <c r="O135" s="3" t="s">
        <v>86</v>
      </c>
      <c r="P135" s="3" t="s">
        <v>36</v>
      </c>
      <c r="Q135" s="3">
        <v>3</v>
      </c>
      <c r="R135" s="3">
        <v>0</v>
      </c>
      <c r="S135" s="3">
        <v>0</v>
      </c>
      <c r="T135" s="3" t="s">
        <v>48</v>
      </c>
      <c r="U135" s="3">
        <v>1.9</v>
      </c>
      <c r="V135" s="3">
        <v>2</v>
      </c>
      <c r="W135" s="3">
        <v>3</v>
      </c>
      <c r="X135" s="3">
        <v>2026</v>
      </c>
      <c r="Y135" s="3" t="s">
        <v>103</v>
      </c>
    </row>
    <row r="136" spans="1:25" x14ac:dyDescent="0.4">
      <c r="A136" s="2">
        <v>46268</v>
      </c>
      <c r="B136" s="2">
        <v>46027</v>
      </c>
      <c r="C136" s="3" t="s">
        <v>79</v>
      </c>
      <c r="D136" s="3" t="s">
        <v>26</v>
      </c>
      <c r="E136" s="3" t="s">
        <v>193</v>
      </c>
      <c r="F136" s="3">
        <v>1049</v>
      </c>
      <c r="G136" s="3" t="s">
        <v>242</v>
      </c>
      <c r="H136" s="3" t="s">
        <v>41</v>
      </c>
      <c r="I136" s="3">
        <v>45</v>
      </c>
      <c r="J136" s="3" t="s">
        <v>53</v>
      </c>
      <c r="K136" s="3" t="s">
        <v>263</v>
      </c>
      <c r="L136" s="3" t="s">
        <v>55</v>
      </c>
      <c r="M136" s="3" t="s">
        <v>33</v>
      </c>
      <c r="N136" s="3" t="s">
        <v>56</v>
      </c>
      <c r="O136" s="3" t="s">
        <v>94</v>
      </c>
      <c r="P136" s="3" t="s">
        <v>36</v>
      </c>
      <c r="Q136" s="3">
        <v>4</v>
      </c>
      <c r="R136" s="3">
        <v>1</v>
      </c>
      <c r="S136" s="3">
        <v>2</v>
      </c>
      <c r="T136" s="3" t="s">
        <v>37</v>
      </c>
      <c r="U136" s="3">
        <v>2.6</v>
      </c>
      <c r="V136" s="3">
        <v>3</v>
      </c>
      <c r="W136" s="3">
        <v>7</v>
      </c>
      <c r="X136" s="3">
        <v>2026</v>
      </c>
      <c r="Y136" s="3" t="s">
        <v>110</v>
      </c>
    </row>
    <row r="137" spans="1:25" x14ac:dyDescent="0.4">
      <c r="A137" s="2">
        <v>46145</v>
      </c>
      <c r="B137" s="2">
        <v>46058</v>
      </c>
      <c r="C137" s="3" t="s">
        <v>111</v>
      </c>
      <c r="D137" s="3" t="s">
        <v>26</v>
      </c>
      <c r="E137" s="3" t="s">
        <v>164</v>
      </c>
      <c r="F137" s="3">
        <v>1050</v>
      </c>
      <c r="G137" s="3" t="s">
        <v>243</v>
      </c>
      <c r="H137" s="3" t="s">
        <v>29</v>
      </c>
      <c r="I137" s="3">
        <v>60</v>
      </c>
      <c r="J137" s="3" t="s">
        <v>62</v>
      </c>
      <c r="K137" s="3" t="s">
        <v>137</v>
      </c>
      <c r="L137" s="3" t="s">
        <v>84</v>
      </c>
      <c r="M137" s="3" t="s">
        <v>44</v>
      </c>
      <c r="N137" s="3" t="s">
        <v>85</v>
      </c>
      <c r="O137" s="3" t="s">
        <v>57</v>
      </c>
      <c r="P137" s="3" t="s">
        <v>36</v>
      </c>
      <c r="Q137" s="3">
        <v>2</v>
      </c>
      <c r="R137" s="3">
        <v>0</v>
      </c>
      <c r="S137" s="3">
        <v>2</v>
      </c>
      <c r="T137" s="3" t="s">
        <v>48</v>
      </c>
      <c r="U137" s="3">
        <v>2.4</v>
      </c>
      <c r="V137" s="3">
        <v>2</v>
      </c>
      <c r="W137" s="3">
        <v>4</v>
      </c>
      <c r="X137" s="3">
        <v>2026</v>
      </c>
      <c r="Y137" s="3" t="s">
        <v>74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Srikanth Kamuni</cp:lastModifiedBy>
  <dcterms:created xsi:type="dcterms:W3CDTF">2026-10-13T07:48:52Z</dcterms:created>
  <dcterms:modified xsi:type="dcterms:W3CDTF">2026-10-24T15:03:25Z</dcterms:modified>
</cp:coreProperties>
</file>