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B6DC66C6-288F-4F68-8F37-BD8A37F93AF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5" l="1"/>
  <c r="N10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5" i="5"/>
  <c r="I7" i="6" l="1"/>
  <c r="O11" i="4"/>
  <c r="N11" i="4"/>
  <c r="M12" i="4"/>
  <c r="M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3" i="4"/>
  <c r="M14" i="4"/>
  <c r="M15" i="4"/>
  <c r="M16" i="4"/>
  <c r="M17" i="4"/>
  <c r="M18" i="4"/>
  <c r="M19" i="4"/>
  <c r="M20" i="4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7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8" i="6"/>
  <c r="I9" i="6"/>
  <c r="I10" i="6"/>
  <c r="I11" i="6"/>
  <c r="I12" i="6"/>
  <c r="I13" i="6"/>
  <c r="I14" i="6"/>
  <c r="I15" i="6"/>
  <c r="I16" i="6"/>
  <c r="I17" i="6"/>
  <c r="I18" i="6"/>
  <c r="I19" i="6"/>
  <c r="L12" i="4" l="1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</calcChain>
</file>

<file path=xl/sharedStrings.xml><?xml version="1.0" encoding="utf-8"?>
<sst xmlns="http://schemas.openxmlformats.org/spreadsheetml/2006/main" count="725" uniqueCount="113">
  <si>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</si>
  <si>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</si>
  <si>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</si>
  <si>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</si>
  <si>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</si>
  <si>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</si>
  <si>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</si>
  <si>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</si>
  <si>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</si>
  <si>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</si>
  <si>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</si>
  <si>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</si>
  <si>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</si>
  <si>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</si>
  <si>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</si>
  <si>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</si>
  <si>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</si>
  <si>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</si>
  <si>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</si>
  <si>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</si>
  <si>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</si>
  <si>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</si>
  <si>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</si>
  <si>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</si>
  <si>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</si>
  <si>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</si>
  <si>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</si>
  <si>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</si>
  <si>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</si>
  <si>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</si>
  <si>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</si>
  <si>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</si>
  <si>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</si>
  <si>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</si>
  <si>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</si>
  <si>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</si>
  <si>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</si>
  <si>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</si>
  <si>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</si>
  <si>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</si>
  <si>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</si>
  <si>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</si>
  <si>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</si>
  <si>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</si>
  <si>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</si>
  <si>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</si>
  <si>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</si>
  <si>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</si>
  <si>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</si>
  <si>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</si>
  <si>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</si>
  <si>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</si>
  <si>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</si>
  <si>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</si>
  <si>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</si>
  <si>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</si>
  <si>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</si>
  <si>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</si>
  <si>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</si>
  <si>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</si>
  <si>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</si>
  <si>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</si>
  <si>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</si>
  <si>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</si>
  <si>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</si>
  <si>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</si>
  <si>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</si>
  <si>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</si>
  <si>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</si>
  <si>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</si>
  <si>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</si>
  <si>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</si>
  <si>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</si>
  <si>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</si>
  <si>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</si>
  <si>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</si>
  <si>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</si>
  <si>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</si>
  <si>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</si>
  <si>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</si>
  <si>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</si>
  <si>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</si>
  <si>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</si>
  <si>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</si>
  <si>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</si>
  <si>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</si>
  <si>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</si>
  <si>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</si>
  <si>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</si>
  <si>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</si>
  <si>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</si>
  <si>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</si>
  <si>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</si>
  <si>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</si>
  <si>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</si>
  <si>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</si>
  <si>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</si>
  <si>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</si>
  <si>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</si>
  <si>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</si>
  <si>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</si>
  <si>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</si>
  <si>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</si>
  <si>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</si>
  <si>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</si>
  <si>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</si>
  <si>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</si>
  <si>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</si>
  <si>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</si>
  <si>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</si>
  <si>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</si>
  <si>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</si>
  <si>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Employeee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</si>
</sst>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0" fontId="0" fillId="3" borderId="0" xfId="0" applyFill="1"/>
    <xf numFmtId="0" fontId="1" fillId="3" borderId="0" xfId="0" applyFont="1" applyFill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zoomScale="94" workbookViewId="0">
      <selection activeCell="L6" sqref="L6"/>
    </sheetView>
  </sheetViews>
  <sheetFormatPr defaultRowHeight="14.5" x14ac:dyDescent="0.35"/>
  <cols>
    <col min="4" max="4" width="10.6328125" bestFit="1" customWidth="1"/>
    <col min="6" max="6" width="10.90625" bestFit="1" customWidth="1"/>
    <col min="7" max="7" width="14.36328125" bestFit="1" customWidth="1"/>
    <col min="8" max="8" width="14.08984375" bestFit="1" customWidth="1"/>
    <col min="10" max="10" width="16.1796875" customWidth="1"/>
    <col min="12" max="12" width="12.54296875" customWidth="1"/>
  </cols>
  <sheetData>
    <row r="1" spans="1:15" ht="15.5" x14ac:dyDescent="0.35">
      <c r="C1" s="5" t="s">
        <v>79</v>
      </c>
    </row>
    <row r="2" spans="1:15" x14ac:dyDescent="0.35">
      <c r="B2" s="11">
        <v>1</v>
      </c>
      <c r="C2" s="11" t="s">
        <v>108</v>
      </c>
    </row>
    <row r="3" spans="1:15" x14ac:dyDescent="0.35">
      <c r="B3" s="11">
        <v>2</v>
      </c>
      <c r="C3" s="11" t="s">
        <v>109</v>
      </c>
    </row>
    <row r="4" spans="1:15" x14ac:dyDescent="0.35">
      <c r="B4" s="11">
        <v>3</v>
      </c>
      <c r="C4" s="11" t="s">
        <v>110</v>
      </c>
    </row>
    <row r="5" spans="1:15" x14ac:dyDescent="0.35">
      <c r="B5" s="11">
        <v>4</v>
      </c>
      <c r="C5" s="11" t="s">
        <v>111</v>
      </c>
    </row>
    <row r="6" spans="1:15" x14ac:dyDescent="0.35">
      <c r="B6" s="11">
        <v>5</v>
      </c>
      <c r="C6" s="11" t="s">
        <v>89</v>
      </c>
    </row>
    <row r="7" spans="1:15" x14ac:dyDescent="0.35">
      <c r="B7" s="11">
        <v>6</v>
      </c>
      <c r="C7" s="11" t="s">
        <v>93</v>
      </c>
    </row>
    <row r="8" spans="1:15" x14ac:dyDescent="0.35">
      <c r="B8" s="11"/>
      <c r="C8" s="11"/>
    </row>
    <row r="10" spans="1:15" s="1" customFormat="1" x14ac:dyDescent="0.3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17">
        <v>6</v>
      </c>
    </row>
    <row r="11" spans="1:15" x14ac:dyDescent="0.3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IF(E11="MALE","  ",IF(AND(E11="Female",H11&lt;50000),"Eligible for Gift","Not Eligible for gift"))</f>
        <v xml:space="preserve">  </v>
      </c>
      <c r="K11" s="10">
        <f>IF(AND(G11=$G$18,H11&lt;30000),9000,0)</f>
        <v>0</v>
      </c>
      <c r="L11" s="10" t="str">
        <f>IF(D11&lt;DATEVALUE("1/1/1980"), "Retired", "Not Retired")</f>
        <v>Retired</v>
      </c>
      <c r="M11" s="10">
        <f>IF(AND(OR(G11=$G$19,G11=$G$12), H11&lt;45000), 25000,10000)</f>
        <v>10000</v>
      </c>
      <c r="N11" s="10">
        <f>IF(NOT(OR(G11=$G$42,G11=$G$25)),1500,0)</f>
        <v>1500</v>
      </c>
      <c r="O11" s="16">
        <f>IF(I11=$I$11,5000, IF(I11=$I$21,4000, IF(I11=$I$19,4200,3800)))</f>
        <v>5000</v>
      </c>
    </row>
    <row r="12" spans="1:15" x14ac:dyDescent="0.3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>IF(E12="MALE","  ",IF(AND(E12="Female",H12&lt;50000),"Eligible for Gift","Not Eligible for gift"))</f>
        <v xml:space="preserve">  </v>
      </c>
      <c r="K12" s="10">
        <f t="shared" ref="K12:K48" si="0">IF(AND(G12=$G$18,H12&lt;30000),9000,0)</f>
        <v>0</v>
      </c>
      <c r="L12" s="10" t="str">
        <f t="shared" ref="L12:L48" si="1">IF(D12&lt;DATEVALUE("1/1/1980"), "Retired", "Not Retired")</f>
        <v>Retired</v>
      </c>
      <c r="M12" s="10">
        <f>IF(AND(OR(G12=$G$19,G12=$G$12), H12&lt;45000), 25000,10000)</f>
        <v>25000</v>
      </c>
      <c r="N12" s="10">
        <f t="shared" ref="N12:N48" si="2">IF(NOT(OR(G12=$G$42,G12=$G$25)),1500,0)</f>
        <v>1500</v>
      </c>
      <c r="O12" s="16">
        <f t="shared" ref="O12:O48" si="3">IF(I12=$I$11,5000, IF(I12=$I$21,4000, IF(I12=$I$19,4200,3800)))</f>
        <v>5000</v>
      </c>
    </row>
    <row r="13" spans="1:15" x14ac:dyDescent="0.3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ref="J13:J48" si="4">IF(E13="MALE","  ",IF(AND(E13="Female",H13&lt;50000),"Eligible for Gift","Not Eligible for gift"))</f>
        <v>Eligible for Gift</v>
      </c>
      <c r="K13" s="10">
        <f t="shared" si="0"/>
        <v>0</v>
      </c>
      <c r="L13" s="10" t="str">
        <f t="shared" si="1"/>
        <v>Retired</v>
      </c>
      <c r="M13" s="10">
        <f t="shared" ref="M13:M16" si="5">IF(AND(OR(G13=$G$19,G13=$G$12), H13&lt;45000), 25000,10000)</f>
        <v>10000</v>
      </c>
      <c r="N13" s="10">
        <f t="shared" si="2"/>
        <v>1500</v>
      </c>
      <c r="O13" s="16">
        <f t="shared" si="3"/>
        <v>5000</v>
      </c>
    </row>
    <row r="14" spans="1:15" x14ac:dyDescent="0.3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4"/>
        <v>Not Eligible for gift</v>
      </c>
      <c r="K14" s="10">
        <f t="shared" si="0"/>
        <v>0</v>
      </c>
      <c r="L14" s="10" t="str">
        <f t="shared" si="1"/>
        <v>Retired</v>
      </c>
      <c r="M14" s="10">
        <f t="shared" si="5"/>
        <v>10000</v>
      </c>
      <c r="N14" s="10">
        <f t="shared" si="2"/>
        <v>1500</v>
      </c>
      <c r="O14" s="16">
        <f t="shared" si="3"/>
        <v>4000</v>
      </c>
    </row>
    <row r="15" spans="1:15" x14ac:dyDescent="0.3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4"/>
        <v>Not Eligible for gift</v>
      </c>
      <c r="K15" s="10">
        <f t="shared" si="0"/>
        <v>0</v>
      </c>
      <c r="L15" s="10" t="str">
        <f t="shared" si="1"/>
        <v>Retired</v>
      </c>
      <c r="M15" s="10">
        <f t="shared" si="5"/>
        <v>10000</v>
      </c>
      <c r="N15" s="10">
        <f t="shared" si="2"/>
        <v>1500</v>
      </c>
      <c r="O15" s="16">
        <f t="shared" si="3"/>
        <v>5000</v>
      </c>
    </row>
    <row r="16" spans="1:15" x14ac:dyDescent="0.3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4"/>
        <v xml:space="preserve">  </v>
      </c>
      <c r="K16" s="10">
        <f t="shared" si="0"/>
        <v>0</v>
      </c>
      <c r="L16" s="10" t="str">
        <f t="shared" si="1"/>
        <v>Retired</v>
      </c>
      <c r="M16" s="10">
        <f t="shared" si="5"/>
        <v>10000</v>
      </c>
      <c r="N16" s="10">
        <f t="shared" si="2"/>
        <v>0</v>
      </c>
      <c r="O16" s="16">
        <f t="shared" si="3"/>
        <v>5000</v>
      </c>
    </row>
    <row r="17" spans="1:15" x14ac:dyDescent="0.3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4"/>
        <v xml:space="preserve">  </v>
      </c>
      <c r="K17" s="10">
        <f t="shared" si="0"/>
        <v>0</v>
      </c>
      <c r="L17" s="10" t="str">
        <f t="shared" si="1"/>
        <v>Retired</v>
      </c>
      <c r="M17" s="10">
        <f t="shared" ref="M17:M48" si="6">IF(AND(OR(G17=$G$19,G17=$G$12), H17&lt;45000), 25000,10000)</f>
        <v>10000</v>
      </c>
      <c r="N17" s="10">
        <f t="shared" si="2"/>
        <v>1500</v>
      </c>
      <c r="O17" s="16">
        <f t="shared" si="3"/>
        <v>3800</v>
      </c>
    </row>
    <row r="18" spans="1:15" x14ac:dyDescent="0.3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4"/>
        <v xml:space="preserve">  </v>
      </c>
      <c r="K18" s="10">
        <f t="shared" si="0"/>
        <v>9000</v>
      </c>
      <c r="L18" s="10" t="str">
        <f t="shared" si="1"/>
        <v>Not Retired</v>
      </c>
      <c r="M18" s="10">
        <f t="shared" si="6"/>
        <v>10000</v>
      </c>
      <c r="N18" s="10">
        <f t="shared" si="2"/>
        <v>1500</v>
      </c>
      <c r="O18" s="16">
        <f t="shared" si="3"/>
        <v>3800</v>
      </c>
    </row>
    <row r="19" spans="1:15" x14ac:dyDescent="0.3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4"/>
        <v>Not Eligible for gift</v>
      </c>
      <c r="K19" s="10">
        <f t="shared" si="0"/>
        <v>0</v>
      </c>
      <c r="L19" s="10" t="str">
        <f t="shared" si="1"/>
        <v>Retired</v>
      </c>
      <c r="M19" s="10">
        <f t="shared" si="6"/>
        <v>10000</v>
      </c>
      <c r="N19" s="10">
        <f t="shared" si="2"/>
        <v>1500</v>
      </c>
      <c r="O19" s="16">
        <f t="shared" si="3"/>
        <v>4200</v>
      </c>
    </row>
    <row r="20" spans="1:15" x14ac:dyDescent="0.3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4"/>
        <v>Eligible for Gift</v>
      </c>
      <c r="K20" s="10">
        <f t="shared" si="0"/>
        <v>0</v>
      </c>
      <c r="L20" s="10" t="str">
        <f t="shared" si="1"/>
        <v>Not Retired</v>
      </c>
      <c r="M20" s="10">
        <f t="shared" si="6"/>
        <v>10000</v>
      </c>
      <c r="N20" s="10">
        <f t="shared" si="2"/>
        <v>1500</v>
      </c>
      <c r="O20" s="16">
        <f t="shared" si="3"/>
        <v>5000</v>
      </c>
    </row>
    <row r="21" spans="1:15" x14ac:dyDescent="0.3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4"/>
        <v>Eligible for Gift</v>
      </c>
      <c r="K21" s="10">
        <f t="shared" si="0"/>
        <v>0</v>
      </c>
      <c r="L21" s="10" t="str">
        <f t="shared" si="1"/>
        <v>Retired</v>
      </c>
      <c r="M21" s="10">
        <f t="shared" si="6"/>
        <v>10000</v>
      </c>
      <c r="N21" s="10">
        <f t="shared" si="2"/>
        <v>1500</v>
      </c>
      <c r="O21" s="16">
        <f t="shared" si="3"/>
        <v>4000</v>
      </c>
    </row>
    <row r="22" spans="1:15" x14ac:dyDescent="0.3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4"/>
        <v xml:space="preserve">  </v>
      </c>
      <c r="K22" s="10">
        <f t="shared" si="0"/>
        <v>0</v>
      </c>
      <c r="L22" s="10" t="str">
        <f t="shared" si="1"/>
        <v>Not Retired</v>
      </c>
      <c r="M22" s="10">
        <f t="shared" si="6"/>
        <v>10000</v>
      </c>
      <c r="N22" s="10">
        <f t="shared" si="2"/>
        <v>1500</v>
      </c>
      <c r="O22" s="16">
        <f t="shared" si="3"/>
        <v>4200</v>
      </c>
    </row>
    <row r="23" spans="1:15" x14ac:dyDescent="0.3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4"/>
        <v xml:space="preserve">  </v>
      </c>
      <c r="K23" s="10">
        <f t="shared" si="0"/>
        <v>0</v>
      </c>
      <c r="L23" s="10" t="str">
        <f t="shared" si="1"/>
        <v>Not Retired</v>
      </c>
      <c r="M23" s="10">
        <f t="shared" si="6"/>
        <v>10000</v>
      </c>
      <c r="N23" s="10">
        <f t="shared" si="2"/>
        <v>1500</v>
      </c>
      <c r="O23" s="16">
        <f t="shared" si="3"/>
        <v>4200</v>
      </c>
    </row>
    <row r="24" spans="1:15" x14ac:dyDescent="0.3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4"/>
        <v xml:space="preserve">  </v>
      </c>
      <c r="K24" s="10">
        <f t="shared" si="0"/>
        <v>0</v>
      </c>
      <c r="L24" s="10" t="str">
        <f t="shared" si="1"/>
        <v>Not Retired</v>
      </c>
      <c r="M24" s="10">
        <f t="shared" si="6"/>
        <v>10000</v>
      </c>
      <c r="N24" s="10">
        <f t="shared" si="2"/>
        <v>1500</v>
      </c>
      <c r="O24" s="16">
        <f t="shared" si="3"/>
        <v>4200</v>
      </c>
    </row>
    <row r="25" spans="1:15" x14ac:dyDescent="0.3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4"/>
        <v>Not Eligible for gift</v>
      </c>
      <c r="K25" s="10">
        <f t="shared" si="0"/>
        <v>0</v>
      </c>
      <c r="L25" s="10" t="str">
        <f t="shared" si="1"/>
        <v>Not Retired</v>
      </c>
      <c r="M25" s="10">
        <f t="shared" si="6"/>
        <v>10000</v>
      </c>
      <c r="N25" s="10">
        <f t="shared" si="2"/>
        <v>0</v>
      </c>
      <c r="O25" s="16">
        <f t="shared" si="3"/>
        <v>4000</v>
      </c>
    </row>
    <row r="26" spans="1:15" x14ac:dyDescent="0.3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4"/>
        <v>Eligible for Gift</v>
      </c>
      <c r="K26" s="10">
        <f t="shared" si="0"/>
        <v>0</v>
      </c>
      <c r="L26" s="10" t="str">
        <f t="shared" si="1"/>
        <v>Retired</v>
      </c>
      <c r="M26" s="10">
        <f t="shared" si="6"/>
        <v>10000</v>
      </c>
      <c r="N26" s="10">
        <f t="shared" si="2"/>
        <v>1500</v>
      </c>
      <c r="O26" s="16">
        <f t="shared" si="3"/>
        <v>4000</v>
      </c>
    </row>
    <row r="27" spans="1:15" x14ac:dyDescent="0.3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4"/>
        <v>Eligible for Gift</v>
      </c>
      <c r="K27" s="10">
        <f t="shared" si="0"/>
        <v>0</v>
      </c>
      <c r="L27" s="10" t="str">
        <f t="shared" si="1"/>
        <v>Not Retired</v>
      </c>
      <c r="M27" s="10">
        <f t="shared" si="6"/>
        <v>25000</v>
      </c>
      <c r="N27" s="10">
        <f t="shared" si="2"/>
        <v>1500</v>
      </c>
      <c r="O27" s="16">
        <f t="shared" si="3"/>
        <v>4000</v>
      </c>
    </row>
    <row r="28" spans="1:15" x14ac:dyDescent="0.3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4"/>
        <v xml:space="preserve">  </v>
      </c>
      <c r="K28" s="10">
        <f t="shared" si="0"/>
        <v>0</v>
      </c>
      <c r="L28" s="10" t="str">
        <f t="shared" si="1"/>
        <v>Not Retired</v>
      </c>
      <c r="M28" s="10">
        <f t="shared" si="6"/>
        <v>10000</v>
      </c>
      <c r="N28" s="10">
        <f t="shared" si="2"/>
        <v>1500</v>
      </c>
      <c r="O28" s="16">
        <f t="shared" si="3"/>
        <v>4000</v>
      </c>
    </row>
    <row r="29" spans="1:15" x14ac:dyDescent="0.3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4"/>
        <v xml:space="preserve">  </v>
      </c>
      <c r="K29" s="10">
        <f t="shared" si="0"/>
        <v>0</v>
      </c>
      <c r="L29" s="10" t="str">
        <f t="shared" si="1"/>
        <v>Not Retired</v>
      </c>
      <c r="M29" s="10">
        <f t="shared" si="6"/>
        <v>10000</v>
      </c>
      <c r="N29" s="10">
        <f t="shared" si="2"/>
        <v>1500</v>
      </c>
      <c r="O29" s="16">
        <f t="shared" si="3"/>
        <v>3800</v>
      </c>
    </row>
    <row r="30" spans="1:15" x14ac:dyDescent="0.3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4"/>
        <v xml:space="preserve">  </v>
      </c>
      <c r="K30" s="10">
        <f t="shared" si="0"/>
        <v>0</v>
      </c>
      <c r="L30" s="10" t="str">
        <f t="shared" si="1"/>
        <v>Not Retired</v>
      </c>
      <c r="M30" s="10">
        <f t="shared" si="6"/>
        <v>10000</v>
      </c>
      <c r="N30" s="10">
        <f t="shared" si="2"/>
        <v>1500</v>
      </c>
      <c r="O30" s="16">
        <f t="shared" si="3"/>
        <v>4000</v>
      </c>
    </row>
    <row r="31" spans="1:15" x14ac:dyDescent="0.3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4"/>
        <v xml:space="preserve">  </v>
      </c>
      <c r="K31" s="10">
        <f t="shared" si="0"/>
        <v>0</v>
      </c>
      <c r="L31" s="10" t="str">
        <f t="shared" si="1"/>
        <v>Not Retired</v>
      </c>
      <c r="M31" s="10">
        <f t="shared" si="6"/>
        <v>10000</v>
      </c>
      <c r="N31" s="10">
        <f t="shared" si="2"/>
        <v>1500</v>
      </c>
      <c r="O31" s="16">
        <f t="shared" si="3"/>
        <v>4000</v>
      </c>
    </row>
    <row r="32" spans="1:15" x14ac:dyDescent="0.3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4"/>
        <v>Not Eligible for gift</v>
      </c>
      <c r="K32" s="10">
        <f t="shared" si="0"/>
        <v>0</v>
      </c>
      <c r="L32" s="10" t="str">
        <f t="shared" si="1"/>
        <v>Not Retired</v>
      </c>
      <c r="M32" s="10">
        <f t="shared" si="6"/>
        <v>10000</v>
      </c>
      <c r="N32" s="10">
        <f t="shared" si="2"/>
        <v>1500</v>
      </c>
      <c r="O32" s="16">
        <f t="shared" si="3"/>
        <v>4200</v>
      </c>
    </row>
    <row r="33" spans="1:15" x14ac:dyDescent="0.3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4"/>
        <v>Not Eligible for gift</v>
      </c>
      <c r="K33" s="10">
        <f t="shared" si="0"/>
        <v>0</v>
      </c>
      <c r="L33" s="10" t="str">
        <f t="shared" si="1"/>
        <v>Not Retired</v>
      </c>
      <c r="M33" s="10">
        <f t="shared" si="6"/>
        <v>10000</v>
      </c>
      <c r="N33" s="10">
        <f t="shared" si="2"/>
        <v>1500</v>
      </c>
      <c r="O33" s="16">
        <f t="shared" si="3"/>
        <v>4200</v>
      </c>
    </row>
    <row r="34" spans="1:15" x14ac:dyDescent="0.3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4"/>
        <v>Not Eligible for gift</v>
      </c>
      <c r="K34" s="10">
        <f t="shared" si="0"/>
        <v>0</v>
      </c>
      <c r="L34" s="10" t="str">
        <f t="shared" si="1"/>
        <v>Not Retired</v>
      </c>
      <c r="M34" s="10">
        <f t="shared" si="6"/>
        <v>10000</v>
      </c>
      <c r="N34" s="10">
        <f t="shared" si="2"/>
        <v>1500</v>
      </c>
      <c r="O34" s="16">
        <f t="shared" si="3"/>
        <v>4000</v>
      </c>
    </row>
    <row r="35" spans="1:15" x14ac:dyDescent="0.3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4"/>
        <v xml:space="preserve">  </v>
      </c>
      <c r="K35" s="10">
        <f t="shared" si="0"/>
        <v>0</v>
      </c>
      <c r="L35" s="10" t="str">
        <f t="shared" si="1"/>
        <v>Not Retired</v>
      </c>
      <c r="M35" s="10">
        <f t="shared" si="6"/>
        <v>10000</v>
      </c>
      <c r="N35" s="10">
        <f t="shared" si="2"/>
        <v>1500</v>
      </c>
      <c r="O35" s="16">
        <f t="shared" si="3"/>
        <v>3800</v>
      </c>
    </row>
    <row r="36" spans="1:15" x14ac:dyDescent="0.3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4"/>
        <v xml:space="preserve">  </v>
      </c>
      <c r="K36" s="10">
        <f t="shared" si="0"/>
        <v>0</v>
      </c>
      <c r="L36" s="10" t="str">
        <f t="shared" si="1"/>
        <v>Retired</v>
      </c>
      <c r="M36" s="10">
        <f t="shared" si="6"/>
        <v>10000</v>
      </c>
      <c r="N36" s="10">
        <f t="shared" si="2"/>
        <v>1500</v>
      </c>
      <c r="O36" s="16">
        <f t="shared" si="3"/>
        <v>4000</v>
      </c>
    </row>
    <row r="37" spans="1:15" x14ac:dyDescent="0.3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4"/>
        <v xml:space="preserve">  </v>
      </c>
      <c r="K37" s="10">
        <f t="shared" si="0"/>
        <v>0</v>
      </c>
      <c r="L37" s="10" t="str">
        <f t="shared" si="1"/>
        <v>Not Retired</v>
      </c>
      <c r="M37" s="10">
        <f t="shared" si="6"/>
        <v>10000</v>
      </c>
      <c r="N37" s="10">
        <f t="shared" si="2"/>
        <v>1500</v>
      </c>
      <c r="O37" s="16">
        <f t="shared" si="3"/>
        <v>4000</v>
      </c>
    </row>
    <row r="38" spans="1:15" x14ac:dyDescent="0.3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4"/>
        <v xml:space="preserve">  </v>
      </c>
      <c r="K38" s="10">
        <f t="shared" si="0"/>
        <v>0</v>
      </c>
      <c r="L38" s="10" t="str">
        <f t="shared" si="1"/>
        <v>Retired</v>
      </c>
      <c r="M38" s="10">
        <f t="shared" si="6"/>
        <v>10000</v>
      </c>
      <c r="N38" s="10">
        <f t="shared" si="2"/>
        <v>1500</v>
      </c>
      <c r="O38" s="16">
        <f t="shared" si="3"/>
        <v>5000</v>
      </c>
    </row>
    <row r="39" spans="1:15" x14ac:dyDescent="0.3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4"/>
        <v xml:space="preserve">  </v>
      </c>
      <c r="K39" s="10">
        <f t="shared" si="0"/>
        <v>0</v>
      </c>
      <c r="L39" s="10" t="str">
        <f t="shared" si="1"/>
        <v>Retired</v>
      </c>
      <c r="M39" s="10">
        <f t="shared" si="6"/>
        <v>10000</v>
      </c>
      <c r="N39" s="10">
        <f t="shared" si="2"/>
        <v>1500</v>
      </c>
      <c r="O39" s="16">
        <f t="shared" si="3"/>
        <v>4200</v>
      </c>
    </row>
    <row r="40" spans="1:15" x14ac:dyDescent="0.3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4"/>
        <v>Not Eligible for gift</v>
      </c>
      <c r="K40" s="10">
        <f t="shared" si="0"/>
        <v>0</v>
      </c>
      <c r="L40" s="10" t="str">
        <f t="shared" si="1"/>
        <v>Not Retired</v>
      </c>
      <c r="M40" s="10">
        <f t="shared" si="6"/>
        <v>10000</v>
      </c>
      <c r="N40" s="10">
        <f t="shared" si="2"/>
        <v>1500</v>
      </c>
      <c r="O40" s="16">
        <f t="shared" si="3"/>
        <v>4200</v>
      </c>
    </row>
    <row r="41" spans="1:15" x14ac:dyDescent="0.3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4"/>
        <v>Not Eligible for gift</v>
      </c>
      <c r="K41" s="10">
        <f t="shared" si="0"/>
        <v>0</v>
      </c>
      <c r="L41" s="10" t="str">
        <f t="shared" si="1"/>
        <v>Not Retired</v>
      </c>
      <c r="M41" s="10">
        <f t="shared" si="6"/>
        <v>10000</v>
      </c>
      <c r="N41" s="10">
        <f t="shared" si="2"/>
        <v>1500</v>
      </c>
      <c r="O41" s="16">
        <f t="shared" si="3"/>
        <v>4000</v>
      </c>
    </row>
    <row r="42" spans="1:15" x14ac:dyDescent="0.3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4"/>
        <v>Not Eligible for gift</v>
      </c>
      <c r="K42" s="10">
        <f t="shared" si="0"/>
        <v>0</v>
      </c>
      <c r="L42" s="10" t="str">
        <f t="shared" si="1"/>
        <v>Not Retired</v>
      </c>
      <c r="M42" s="10">
        <f t="shared" si="6"/>
        <v>10000</v>
      </c>
      <c r="N42" s="10">
        <f t="shared" si="2"/>
        <v>0</v>
      </c>
      <c r="O42" s="16">
        <f t="shared" si="3"/>
        <v>4000</v>
      </c>
    </row>
    <row r="43" spans="1:15" x14ac:dyDescent="0.3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4"/>
        <v xml:space="preserve">  </v>
      </c>
      <c r="K43" s="10">
        <f t="shared" si="0"/>
        <v>0</v>
      </c>
      <c r="L43" s="10" t="str">
        <f t="shared" si="1"/>
        <v>Not Retired</v>
      </c>
      <c r="M43" s="10">
        <f t="shared" si="6"/>
        <v>10000</v>
      </c>
      <c r="N43" s="10">
        <f t="shared" si="2"/>
        <v>1500</v>
      </c>
      <c r="O43" s="16">
        <f t="shared" si="3"/>
        <v>4200</v>
      </c>
    </row>
    <row r="44" spans="1:15" x14ac:dyDescent="0.3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4"/>
        <v xml:space="preserve">  </v>
      </c>
      <c r="K44" s="10">
        <f t="shared" si="0"/>
        <v>0</v>
      </c>
      <c r="L44" s="10" t="str">
        <f t="shared" si="1"/>
        <v>Not Retired</v>
      </c>
      <c r="M44" s="10">
        <f t="shared" si="6"/>
        <v>10000</v>
      </c>
      <c r="N44" s="10">
        <f t="shared" si="2"/>
        <v>1500</v>
      </c>
      <c r="O44" s="16">
        <f t="shared" si="3"/>
        <v>5000</v>
      </c>
    </row>
    <row r="45" spans="1:15" x14ac:dyDescent="0.3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4"/>
        <v xml:space="preserve">  </v>
      </c>
      <c r="K45" s="10">
        <f t="shared" si="0"/>
        <v>0</v>
      </c>
      <c r="L45" s="10" t="str">
        <f t="shared" si="1"/>
        <v>Not Retired</v>
      </c>
      <c r="M45" s="10">
        <f t="shared" si="6"/>
        <v>10000</v>
      </c>
      <c r="N45" s="10">
        <f t="shared" si="2"/>
        <v>1500</v>
      </c>
      <c r="O45" s="16">
        <f t="shared" si="3"/>
        <v>5000</v>
      </c>
    </row>
    <row r="46" spans="1:15" x14ac:dyDescent="0.3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4"/>
        <v xml:space="preserve">  </v>
      </c>
      <c r="K46" s="10">
        <f t="shared" si="0"/>
        <v>0</v>
      </c>
      <c r="L46" s="10" t="str">
        <f t="shared" si="1"/>
        <v>Not Retired</v>
      </c>
      <c r="M46" s="10">
        <f t="shared" si="6"/>
        <v>10000</v>
      </c>
      <c r="N46" s="10">
        <f t="shared" si="2"/>
        <v>1500</v>
      </c>
      <c r="O46" s="16">
        <f t="shared" si="3"/>
        <v>4000</v>
      </c>
    </row>
    <row r="47" spans="1:15" x14ac:dyDescent="0.3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4"/>
        <v xml:space="preserve">  </v>
      </c>
      <c r="K47" s="10">
        <f t="shared" si="0"/>
        <v>0</v>
      </c>
      <c r="L47" s="10" t="str">
        <f t="shared" si="1"/>
        <v>Not Retired</v>
      </c>
      <c r="M47" s="10">
        <f t="shared" si="6"/>
        <v>10000</v>
      </c>
      <c r="N47" s="10">
        <f t="shared" si="2"/>
        <v>1500</v>
      </c>
      <c r="O47" s="16">
        <f t="shared" si="3"/>
        <v>3800</v>
      </c>
    </row>
    <row r="48" spans="1:15" x14ac:dyDescent="0.3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4"/>
        <v xml:space="preserve">  </v>
      </c>
      <c r="K48" s="10">
        <f t="shared" si="0"/>
        <v>0</v>
      </c>
      <c r="L48" s="10" t="str">
        <f t="shared" si="1"/>
        <v>Not Retired</v>
      </c>
      <c r="M48" s="10">
        <f t="shared" si="6"/>
        <v>10000</v>
      </c>
      <c r="N48" s="10">
        <f t="shared" si="2"/>
        <v>1500</v>
      </c>
      <c r="O48" s="16">
        <f t="shared" si="3"/>
        <v>5000</v>
      </c>
    </row>
    <row r="49" spans="7:7" x14ac:dyDescent="0.3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abSelected="1" topLeftCell="E1" workbookViewId="0">
      <selection activeCell="M14" sqref="M14"/>
    </sheetView>
  </sheetViews>
  <sheetFormatPr defaultRowHeight="14.5" x14ac:dyDescent="0.35"/>
  <cols>
    <col min="6" max="6" width="9.90625" bestFit="1" customWidth="1"/>
    <col min="9" max="9" width="14.453125" customWidth="1"/>
    <col min="11" max="11" width="10.6328125" bestFit="1" customWidth="1"/>
    <col min="12" max="12" width="21.54296875" customWidth="1"/>
    <col min="13" max="13" width="38" bestFit="1" customWidth="1"/>
    <col min="14" max="14" width="17.36328125" bestFit="1" customWidth="1"/>
  </cols>
  <sheetData>
    <row r="4" spans="3:14" x14ac:dyDescent="0.3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  <c r="L4" s="12" t="s">
        <v>112</v>
      </c>
    </row>
    <row r="5" spans="3:14" x14ac:dyDescent="0.3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  <c r="L5" s="7" t="str">
        <f>CONCATENATE(D5," ", E5)</f>
        <v>Ram Ambradkar</v>
      </c>
    </row>
    <row r="6" spans="3:14" x14ac:dyDescent="0.3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  <c r="L6" s="7" t="str">
        <f t="shared" ref="L6:L42" si="0">CONCATENATE(D6," ", E6)</f>
        <v>Sachin Bangera</v>
      </c>
    </row>
    <row r="7" spans="3:14" x14ac:dyDescent="0.3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L7" s="7" t="str">
        <f t="shared" si="0"/>
        <v>Rajesh Bohra</v>
      </c>
      <c r="M7" s="13" t="s">
        <v>99</v>
      </c>
    </row>
    <row r="8" spans="3:14" x14ac:dyDescent="0.3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  <c r="L8" s="7" t="str">
        <f t="shared" si="0"/>
        <v>Rajeesh C</v>
      </c>
    </row>
    <row r="9" spans="3:14" x14ac:dyDescent="0.3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L9" s="7" t="str">
        <f t="shared" si="0"/>
        <v>Melwyn Crasto</v>
      </c>
      <c r="M9" s="15" t="s">
        <v>100</v>
      </c>
      <c r="N9" s="2" t="s">
        <v>101</v>
      </c>
    </row>
    <row r="10" spans="3:14" x14ac:dyDescent="0.3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L10" s="7" t="str">
        <f t="shared" si="0"/>
        <v>Rajesh Dedhia</v>
      </c>
      <c r="M10" s="2" t="s">
        <v>102</v>
      </c>
      <c r="N10" s="3" t="str">
        <f>VLOOKUP(MAX(K5:K42),K4:L42,2,0)</f>
        <v>Dinesh Dhanuka</v>
      </c>
    </row>
    <row r="11" spans="3:14" x14ac:dyDescent="0.3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L11" s="7" t="str">
        <f t="shared" si="0"/>
        <v>Dattatray Desai</v>
      </c>
      <c r="M11" s="2" t="s">
        <v>103</v>
      </c>
      <c r="N11" s="3" t="str">
        <f>VLOOKUP(MIN(K5:K42),K4:L42,2,0)</f>
        <v>Satish Pasari</v>
      </c>
    </row>
    <row r="12" spans="3:14" x14ac:dyDescent="0.3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  <c r="L12" s="7" t="str">
        <f t="shared" si="0"/>
        <v>Vishnu Desai</v>
      </c>
    </row>
    <row r="13" spans="3:14" x14ac:dyDescent="0.3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  <c r="L13" s="7" t="str">
        <f t="shared" si="0"/>
        <v>Dinesh Dhanuka</v>
      </c>
    </row>
    <row r="14" spans="3:14" x14ac:dyDescent="0.3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  <c r="L14" s="7" t="str">
        <f t="shared" si="0"/>
        <v>Heena Dongre</v>
      </c>
    </row>
    <row r="15" spans="3:14" x14ac:dyDescent="0.3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  <c r="L15" s="7" t="str">
        <f t="shared" si="0"/>
        <v>Dhiren Haria</v>
      </c>
    </row>
    <row r="16" spans="3:14" x14ac:dyDescent="0.3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  <c r="L16" s="7" t="str">
        <f t="shared" si="0"/>
        <v>Gururaj Joshi</v>
      </c>
    </row>
    <row r="17" spans="3:12" x14ac:dyDescent="0.3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  <c r="L17" s="7" t="str">
        <f t="shared" si="0"/>
        <v>Ruffina Joshi</v>
      </c>
    </row>
    <row r="18" spans="3:12" x14ac:dyDescent="0.3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  <c r="L18" s="7" t="str">
        <f t="shared" si="0"/>
        <v>Jagjit Kahlon</v>
      </c>
    </row>
    <row r="19" spans="3:12" x14ac:dyDescent="0.3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  <c r="L19" s="7" t="str">
        <f t="shared" si="0"/>
        <v>Piyush Kamdar</v>
      </c>
    </row>
    <row r="20" spans="3:12" x14ac:dyDescent="0.3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  <c r="L20" s="7" t="str">
        <f t="shared" si="0"/>
        <v>D Kulkarni</v>
      </c>
    </row>
    <row r="21" spans="3:12" x14ac:dyDescent="0.3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  <c r="L21" s="7" t="str">
        <f t="shared" si="0"/>
        <v>Raju Manek</v>
      </c>
    </row>
    <row r="22" spans="3:12" x14ac:dyDescent="0.3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  <c r="L22" s="7" t="str">
        <f t="shared" si="0"/>
        <v>Yogesh Mansharamani</v>
      </c>
    </row>
    <row r="23" spans="3:12" x14ac:dyDescent="0.3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  <c r="L23" s="7" t="str">
        <f t="shared" si="0"/>
        <v>Satish Pasari</v>
      </c>
    </row>
    <row r="24" spans="3:12" x14ac:dyDescent="0.3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  <c r="L24" s="7" t="str">
        <f t="shared" si="0"/>
        <v>Nitin Patki</v>
      </c>
    </row>
    <row r="25" spans="3:12" x14ac:dyDescent="0.3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  <c r="L25" s="7" t="str">
        <f t="shared" si="0"/>
        <v>Prem Pherwani</v>
      </c>
    </row>
    <row r="26" spans="3:12" x14ac:dyDescent="0.3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  <c r="L26" s="7" t="str">
        <f t="shared" si="0"/>
        <v>Sudesh Pillai</v>
      </c>
    </row>
    <row r="27" spans="3:12" x14ac:dyDescent="0.3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  <c r="L27" s="7" t="str">
        <f t="shared" si="0"/>
        <v>Boneca Rego</v>
      </c>
    </row>
    <row r="28" spans="3:12" x14ac:dyDescent="0.3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  <c r="L28" s="7" t="str">
        <f t="shared" si="0"/>
        <v>Sharadchandra Riswadkar</v>
      </c>
    </row>
    <row r="29" spans="3:12" x14ac:dyDescent="0.3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  <c r="L29" s="7" t="str">
        <f t="shared" si="0"/>
        <v>Simon Rodrigues</v>
      </c>
    </row>
    <row r="30" spans="3:12" x14ac:dyDescent="0.3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  <c r="L30" s="7" t="str">
        <f t="shared" si="0"/>
        <v>Ashok Samtaney</v>
      </c>
    </row>
    <row r="31" spans="3:12" x14ac:dyDescent="0.3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  <c r="L31" s="7" t="str">
        <f t="shared" si="0"/>
        <v>Praful Savla</v>
      </c>
    </row>
    <row r="32" spans="3:12" x14ac:dyDescent="0.3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  <c r="L32" s="7" t="str">
        <f t="shared" si="0"/>
        <v>Stan Serrao</v>
      </c>
    </row>
    <row r="33" spans="3:12" x14ac:dyDescent="0.3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  <c r="L33" s="7" t="str">
        <f t="shared" si="0"/>
        <v>Piyush Shah</v>
      </c>
    </row>
    <row r="34" spans="3:12" x14ac:dyDescent="0.3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  <c r="L34" s="7" t="str">
        <f t="shared" si="0"/>
        <v>Dhiren Sheth</v>
      </c>
    </row>
    <row r="35" spans="3:12" x14ac:dyDescent="0.3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  <c r="L35" s="7" t="str">
        <f t="shared" si="0"/>
        <v>Shankar Shetty</v>
      </c>
    </row>
    <row r="36" spans="3:12" x14ac:dyDescent="0.3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  <c r="L36" s="7" t="str">
        <f t="shared" si="0"/>
        <v>Kawdoor Shetty</v>
      </c>
    </row>
    <row r="37" spans="3:12" x14ac:dyDescent="0.3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  <c r="L37" s="7" t="str">
        <f t="shared" si="0"/>
        <v>Venitha Shetty</v>
      </c>
    </row>
    <row r="38" spans="3:12" x14ac:dyDescent="0.3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  <c r="L38" s="7" t="str">
        <f t="shared" si="0"/>
        <v>Tulsidas Shetty</v>
      </c>
    </row>
    <row r="39" spans="3:12" x14ac:dyDescent="0.3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  <c r="L39" s="7" t="str">
        <f t="shared" si="0"/>
        <v>Rajeev Singh</v>
      </c>
    </row>
    <row r="40" spans="3:12" x14ac:dyDescent="0.3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  <c r="L40" s="7" t="str">
        <f t="shared" si="0"/>
        <v>Bobby Tanna</v>
      </c>
    </row>
    <row r="41" spans="3:12" x14ac:dyDescent="0.3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  <c r="L41" s="7" t="str">
        <f t="shared" si="0"/>
        <v>Jitendra Thacker</v>
      </c>
    </row>
    <row r="42" spans="3:12" x14ac:dyDescent="0.3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  <c r="L42" s="7" t="str">
        <f t="shared" si="0"/>
        <v>Yashraj Vaidya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A12" workbookViewId="0">
      <selection activeCell="J7" sqref="J7"/>
    </sheetView>
  </sheetViews>
  <sheetFormatPr defaultRowHeight="14.5" x14ac:dyDescent="0.35"/>
  <cols>
    <col min="6" max="6" width="9.90625" bestFit="1" customWidth="1"/>
    <col min="10" max="10" width="21.90625" customWidth="1"/>
  </cols>
  <sheetData>
    <row r="2" spans="3:11" x14ac:dyDescent="0.35">
      <c r="D2" s="14" t="s">
        <v>104</v>
      </c>
    </row>
    <row r="3" spans="3:11" x14ac:dyDescent="0.35">
      <c r="D3" s="14" t="s">
        <v>105</v>
      </c>
    </row>
    <row r="4" spans="3:11" x14ac:dyDescent="0.35">
      <c r="D4" s="14" t="s">
        <v>106</v>
      </c>
    </row>
    <row r="6" spans="3:11" x14ac:dyDescent="0.3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IFERROR(VLOOKUP(C7,Source!$C$6:$F$40,3,0),"Retired")</f>
        <v>North</v>
      </c>
      <c r="J7" s="3" t="str">
        <f>IFERROR(VLOOKUP(C7,Source!$C$6:$F$40,2,0),"Retired")</f>
        <v>FLM</v>
      </c>
      <c r="K7" s="3">
        <f>IFERROR(VLOOKUP(C7,Source!$C$6:$F$40,4,0),"Retired")</f>
        <v>48000</v>
      </c>
    </row>
    <row r="8" spans="3:11" x14ac:dyDescent="0.3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IFERROR(VLOOKUP(C8,Source!$C$6:$F$40,3,0),"Retired")</f>
        <v>North</v>
      </c>
      <c r="J8" s="3" t="str">
        <f>IFERROR(VLOOKUP(C8,Source!$C$6:$F$40,2,0),"Retired")</f>
        <v>Digital Marketing</v>
      </c>
      <c r="K8" s="3">
        <f>IFERROR(VLOOKUP(C8,Source!$C$6:$F$40,4,0),"Retired")</f>
        <v>35000</v>
      </c>
    </row>
    <row r="9" spans="3:11" x14ac:dyDescent="0.3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IFERROR(VLOOKUP(C9,Source!$C$6:$F$40,3,0),"Retired")</f>
        <v>North</v>
      </c>
      <c r="J9" s="3" t="str">
        <f>IFERROR(VLOOKUP(C9,Source!$C$6:$F$40,2,0),"Retired")</f>
        <v>Digital Marketing</v>
      </c>
      <c r="K9" s="3">
        <f>IFERROR(VLOOKUP(C9,Source!$C$6:$F$40,4,0),"Retired")</f>
        <v>67000</v>
      </c>
    </row>
    <row r="10" spans="3:11" x14ac:dyDescent="0.3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IFERROR(VLOOKUP(C10,Source!$C$6:$F$40,3,0),"Retired")</f>
        <v>South</v>
      </c>
      <c r="J10" s="3" t="str">
        <f>IFERROR(VLOOKUP(C10,Source!$C$6:$F$40,2,0),"Retired")</f>
        <v>Inside Sales</v>
      </c>
      <c r="K10" s="3">
        <f>IFERROR(VLOOKUP(C10,Source!$C$6:$F$40,4,0),"Retired")</f>
        <v>87000</v>
      </c>
    </row>
    <row r="11" spans="3:11" x14ac:dyDescent="0.3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IFERROR(VLOOKUP(C11,Source!$C$6:$F$40,3,0),"Retired")</f>
        <v>North</v>
      </c>
      <c r="J11" s="3" t="str">
        <f>IFERROR(VLOOKUP(C11,Source!$C$6:$F$40,2,0),"Retired")</f>
        <v>Marketing</v>
      </c>
      <c r="K11" s="3">
        <f>IFERROR(VLOOKUP(C11,Source!$C$6:$F$40,4,0),"Retired")</f>
        <v>22000</v>
      </c>
    </row>
    <row r="12" spans="3:11" x14ac:dyDescent="0.3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IFERROR(VLOOKUP(C12,Source!$C$6:$F$40,3,0),"Retired")</f>
        <v>North</v>
      </c>
      <c r="J12" s="3" t="str">
        <f>IFERROR(VLOOKUP(C12,Source!$C$6:$F$40,2,0),"Retired")</f>
        <v>Director</v>
      </c>
      <c r="K12" s="3">
        <f>IFERROR(VLOOKUP(C12,Source!$C$6:$F$40,4,0),"Retired")</f>
        <v>91000</v>
      </c>
    </row>
    <row r="13" spans="3:11" x14ac:dyDescent="0.3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IFERROR(VLOOKUP(C13,Source!$C$6:$F$40,3,0),"Retired")</f>
        <v>Mid West</v>
      </c>
      <c r="J13" s="3" t="str">
        <f>IFERROR(VLOOKUP(C13,Source!$C$6:$F$40,2,0),"Retired")</f>
        <v>Learning &amp; Development</v>
      </c>
      <c r="K13" s="3">
        <f>IFERROR(VLOOKUP(C13,Source!$C$6:$F$40,4,0),"Retired")</f>
        <v>77000</v>
      </c>
    </row>
    <row r="14" spans="3:11" x14ac:dyDescent="0.3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IFERROR(VLOOKUP(C14,Source!$C$6:$F$40,3,0),"Retired")</f>
        <v>Mid West</v>
      </c>
      <c r="J14" s="3" t="str">
        <f>IFERROR(VLOOKUP(C14,Source!$C$6:$F$40,2,0),"Retired")</f>
        <v>Digital Marketing</v>
      </c>
      <c r="K14" s="3">
        <f>IFERROR(VLOOKUP(C14,Source!$C$6:$F$40,4,0),"Retired")</f>
        <v>45000</v>
      </c>
    </row>
    <row r="15" spans="3:11" x14ac:dyDescent="0.3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IFERROR(VLOOKUP(C15,Source!$C$6:$F$40,3,0),"Retired")</f>
        <v>East</v>
      </c>
      <c r="J15" s="3" t="str">
        <f>IFERROR(VLOOKUP(C15,Source!$C$6:$F$40,2,0),"Retired")</f>
        <v>Digital Marketing</v>
      </c>
      <c r="K15" s="3">
        <f>IFERROR(VLOOKUP(C15,Source!$C$6:$F$40,4,0),"Retired")</f>
        <v>92000</v>
      </c>
    </row>
    <row r="16" spans="3:11" x14ac:dyDescent="0.3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IFERROR(VLOOKUP(C16,Source!$C$6:$F$40,3,0),"Retired")</f>
        <v>North</v>
      </c>
      <c r="J16" s="3" t="str">
        <f>IFERROR(VLOOKUP(C16,Source!$C$6:$F$40,2,0),"Retired")</f>
        <v>Inside Sales</v>
      </c>
      <c r="K16" s="3">
        <f>IFERROR(VLOOKUP(C16,Source!$C$6:$F$40,4,0),"Retired")</f>
        <v>50000</v>
      </c>
    </row>
    <row r="17" spans="3:11" x14ac:dyDescent="0.3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IFERROR(VLOOKUP(C17,Source!$C$6:$F$40,3,0),"Retired")</f>
        <v>South</v>
      </c>
      <c r="J17" s="3" t="str">
        <f>IFERROR(VLOOKUP(C17,Source!$C$6:$F$40,2,0),"Retired")</f>
        <v>Learning &amp; Development</v>
      </c>
      <c r="K17" s="3">
        <f>IFERROR(VLOOKUP(C17,Source!$C$6:$F$40,4,0),"Retired")</f>
        <v>37000</v>
      </c>
    </row>
    <row r="18" spans="3:11" x14ac:dyDescent="0.3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IFERROR(VLOOKUP(C18,Source!$C$6:$F$40,3,0),"Retired")</f>
        <v>East</v>
      </c>
      <c r="J18" s="3" t="str">
        <f>IFERROR(VLOOKUP(C18,Source!$C$6:$F$40,2,0),"Retired")</f>
        <v>Learning &amp; Development</v>
      </c>
      <c r="K18" s="3">
        <f>IFERROR(VLOOKUP(C18,Source!$C$6:$F$40,4,0),"Retired")</f>
        <v>43000</v>
      </c>
    </row>
    <row r="19" spans="3:11" x14ac:dyDescent="0.3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IFERROR(VLOOKUP(C19,Source!$C$6:$F$40,3,0),"Retired")</f>
        <v>East</v>
      </c>
      <c r="J19" s="3" t="str">
        <f>IFERROR(VLOOKUP(C19,Source!$C$6:$F$40,2,0),"Retired")</f>
        <v>CEO</v>
      </c>
      <c r="K19" s="3">
        <f>IFERROR(VLOOKUP(C19,Source!$C$6:$F$40,4,0),"Retired")</f>
        <v>90000</v>
      </c>
    </row>
    <row r="20" spans="3:11" x14ac:dyDescent="0.3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IFERROR(VLOOKUP(C20,Source!$C$6:$F$40,3,0),"Retired")</f>
        <v>Retired</v>
      </c>
      <c r="J20" s="3" t="str">
        <f>IFERROR(VLOOKUP(C20,Source!$C$6:$F$40,2,0),"Retired")</f>
        <v>Retired</v>
      </c>
      <c r="K20" s="3" t="str">
        <f>IFERROR(VLOOKUP(C20,Source!$C$6:$F$40,4,0),"Retired")</f>
        <v>Retired</v>
      </c>
    </row>
    <row r="21" spans="3:11" x14ac:dyDescent="0.3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IFERROR(VLOOKUP(C21,Source!$C$6:$F$40,3,0),"Retired")</f>
        <v>South</v>
      </c>
      <c r="J21" s="3" t="str">
        <f>IFERROR(VLOOKUP(C21,Source!$C$6:$F$40,2,0),"Retired")</f>
        <v>Digital Marketing</v>
      </c>
      <c r="K21" s="3">
        <f>IFERROR(VLOOKUP(C21,Source!$C$6:$F$40,4,0),"Retired")</f>
        <v>82000</v>
      </c>
    </row>
    <row r="22" spans="3:11" x14ac:dyDescent="0.3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IFERROR(VLOOKUP(C22,Source!$C$6:$F$40,3,0),"Retired")</f>
        <v>South</v>
      </c>
      <c r="J22" s="3" t="str">
        <f>IFERROR(VLOOKUP(C22,Source!$C$6:$F$40,2,0),"Retired")</f>
        <v>Inside Sales</v>
      </c>
      <c r="K22" s="3">
        <f>IFERROR(VLOOKUP(C22,Source!$C$6:$F$40,4,0),"Retired")</f>
        <v>67000</v>
      </c>
    </row>
    <row r="23" spans="3:11" x14ac:dyDescent="0.3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IFERROR(VLOOKUP(C23,Source!$C$6:$F$40,3,0),"Retired")</f>
        <v>South</v>
      </c>
      <c r="J23" s="3" t="str">
        <f>IFERROR(VLOOKUP(C23,Source!$C$6:$F$40,2,0),"Retired")</f>
        <v>CCD</v>
      </c>
      <c r="K23" s="3">
        <f>IFERROR(VLOOKUP(C23,Source!$C$6:$F$40,4,0),"Retired")</f>
        <v>85000</v>
      </c>
    </row>
    <row r="24" spans="3:11" x14ac:dyDescent="0.3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IFERROR(VLOOKUP(C24,Source!$C$6:$F$40,3,0),"Retired")</f>
        <v>South</v>
      </c>
      <c r="J24" s="3" t="str">
        <f>IFERROR(VLOOKUP(C24,Source!$C$6:$F$40,2,0),"Retired")</f>
        <v>FLM</v>
      </c>
      <c r="K24" s="3">
        <f>IFERROR(VLOOKUP(C24,Source!$C$6:$F$40,4,0),"Retired")</f>
        <v>62000</v>
      </c>
    </row>
    <row r="25" spans="3:11" x14ac:dyDescent="0.3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IFERROR(VLOOKUP(C25,Source!$C$6:$F$40,3,0),"Retired")</f>
        <v>Mid West</v>
      </c>
      <c r="J25" s="3" t="str">
        <f>IFERROR(VLOOKUP(C25,Source!$C$6:$F$40,2,0),"Retired")</f>
        <v>Inside Sales</v>
      </c>
      <c r="K25" s="3">
        <f>IFERROR(VLOOKUP(C25,Source!$C$6:$F$40,4,0),"Retired")</f>
        <v>15000</v>
      </c>
    </row>
    <row r="26" spans="3:11" x14ac:dyDescent="0.3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IFERROR(VLOOKUP(C26,Source!$C$6:$F$40,3,0),"Retired")</f>
        <v>South</v>
      </c>
      <c r="J26" s="3" t="str">
        <f>IFERROR(VLOOKUP(C26,Source!$C$6:$F$40,2,0),"Retired")</f>
        <v>Operations</v>
      </c>
      <c r="K26" s="3">
        <f>IFERROR(VLOOKUP(C26,Source!$C$6:$F$40,4,0),"Retired")</f>
        <v>81000</v>
      </c>
    </row>
    <row r="27" spans="3:11" x14ac:dyDescent="0.3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IFERROR(VLOOKUP(C27,Source!$C$6:$F$40,3,0),"Retired")</f>
        <v>South</v>
      </c>
      <c r="J27" s="3" t="str">
        <f>IFERROR(VLOOKUP(C27,Source!$C$6:$F$40,2,0),"Retired")</f>
        <v>Finance</v>
      </c>
      <c r="K27" s="3">
        <f>IFERROR(VLOOKUP(C27,Source!$C$6:$F$40,4,0),"Retired")</f>
        <v>19000</v>
      </c>
    </row>
    <row r="28" spans="3:11" x14ac:dyDescent="0.3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IFERROR(VLOOKUP(C28,Source!$C$6:$F$40,3,0),"Retired")</f>
        <v>East</v>
      </c>
      <c r="J28" s="3" t="str">
        <f>IFERROR(VLOOKUP(C28,Source!$C$6:$F$40,2,0),"Retired")</f>
        <v>Inside Sales</v>
      </c>
      <c r="K28" s="3">
        <f>IFERROR(VLOOKUP(C28,Source!$C$6:$F$40,4,0),"Retired")</f>
        <v>75000</v>
      </c>
    </row>
    <row r="29" spans="3:11" x14ac:dyDescent="0.3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IFERROR(VLOOKUP(C29,Source!$C$6:$F$40,3,0),"Retired")</f>
        <v>East</v>
      </c>
      <c r="J29" s="3" t="str">
        <f>IFERROR(VLOOKUP(C29,Source!$C$6:$F$40,2,0),"Retired")</f>
        <v>Finance</v>
      </c>
      <c r="K29" s="3">
        <f>IFERROR(VLOOKUP(C29,Source!$C$6:$F$40,4,0),"Retired")</f>
        <v>49000</v>
      </c>
    </row>
    <row r="30" spans="3:11" x14ac:dyDescent="0.3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IFERROR(VLOOKUP(C30,Source!$C$6:$F$40,3,0),"Retired")</f>
        <v>Retired</v>
      </c>
      <c r="J30" s="3" t="str">
        <f>IFERROR(VLOOKUP(C30,Source!$C$6:$F$40,2,0),"Retired")</f>
        <v>Retired</v>
      </c>
      <c r="K30" s="3" t="str">
        <f>IFERROR(VLOOKUP(C30,Source!$C$6:$F$40,4,0),"Retired")</f>
        <v>Retired</v>
      </c>
    </row>
    <row r="31" spans="3:11" x14ac:dyDescent="0.3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IFERROR(VLOOKUP(C31,Source!$C$6:$F$40,3,0),"Retired")</f>
        <v>Mid West</v>
      </c>
      <c r="J31" s="3" t="str">
        <f>IFERROR(VLOOKUP(C31,Source!$C$6:$F$40,2,0),"Retired")</f>
        <v>Finance</v>
      </c>
      <c r="K31" s="3">
        <f>IFERROR(VLOOKUP(C31,Source!$C$6:$F$40,4,0),"Retired")</f>
        <v>83000</v>
      </c>
    </row>
    <row r="32" spans="3:11" x14ac:dyDescent="0.3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IFERROR(VLOOKUP(C32,Source!$C$6:$F$40,3,0),"Retired")</f>
        <v>South</v>
      </c>
      <c r="J32" s="3" t="str">
        <f>IFERROR(VLOOKUP(C32,Source!$C$6:$F$40,2,0),"Retired")</f>
        <v>Sales</v>
      </c>
      <c r="K32" s="3">
        <f>IFERROR(VLOOKUP(C32,Source!$C$6:$F$40,4,0),"Retired")</f>
        <v>53000</v>
      </c>
    </row>
    <row r="33" spans="3:11" x14ac:dyDescent="0.3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IFERROR(VLOOKUP(C33,Source!$C$6:$F$40,3,0),"Retired")</f>
        <v>South</v>
      </c>
      <c r="J33" s="3" t="str">
        <f>IFERROR(VLOOKUP(C33,Source!$C$6:$F$40,2,0),"Retired")</f>
        <v>Operations</v>
      </c>
      <c r="K33" s="3">
        <f>IFERROR(VLOOKUP(C33,Source!$C$6:$F$40,4,0),"Retired")</f>
        <v>65000</v>
      </c>
    </row>
    <row r="34" spans="3:11" x14ac:dyDescent="0.3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IFERROR(VLOOKUP(C34,Source!$C$6:$F$40,3,0),"Retired")</f>
        <v>North</v>
      </c>
      <c r="J34" s="3" t="str">
        <f>IFERROR(VLOOKUP(C34,Source!$C$6:$F$40,2,0),"Retired")</f>
        <v>Finance</v>
      </c>
      <c r="K34" s="3">
        <f>IFERROR(VLOOKUP(C34,Source!$C$6:$F$40,4,0),"Retired")</f>
        <v>85000</v>
      </c>
    </row>
    <row r="35" spans="3:11" x14ac:dyDescent="0.3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IFERROR(VLOOKUP(C35,Source!$C$6:$F$40,3,0),"Retired")</f>
        <v>East</v>
      </c>
      <c r="J35" s="3" t="str">
        <f>IFERROR(VLOOKUP(C35,Source!$C$6:$F$40,2,0),"Retired")</f>
        <v>Inside Sales</v>
      </c>
      <c r="K35" s="3">
        <f>IFERROR(VLOOKUP(C35,Source!$C$6:$F$40,4,0),"Retired")</f>
        <v>20000</v>
      </c>
    </row>
    <row r="36" spans="3:11" x14ac:dyDescent="0.3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IFERROR(VLOOKUP(C36,Source!$C$6:$F$40,3,0),"Retired")</f>
        <v>East</v>
      </c>
      <c r="J36" s="3" t="str">
        <f>IFERROR(VLOOKUP(C36,Source!$C$6:$F$40,2,0),"Retired")</f>
        <v>CCD</v>
      </c>
      <c r="K36" s="3">
        <f>IFERROR(VLOOKUP(C36,Source!$C$6:$F$40,4,0),"Retired")</f>
        <v>47000</v>
      </c>
    </row>
    <row r="37" spans="3:11" x14ac:dyDescent="0.3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IFERROR(VLOOKUP(C37,Source!$C$6:$F$40,3,0),"Retired")</f>
        <v>South</v>
      </c>
      <c r="J37" s="3" t="str">
        <f>IFERROR(VLOOKUP(C37,Source!$C$6:$F$40,2,0),"Retired")</f>
        <v>Director</v>
      </c>
      <c r="K37" s="3">
        <f>IFERROR(VLOOKUP(C37,Source!$C$6:$F$40,4,0),"Retired")</f>
        <v>87000</v>
      </c>
    </row>
    <row r="38" spans="3:11" x14ac:dyDescent="0.3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IFERROR(VLOOKUP(C38,Source!$C$6:$F$40,3,0),"Retired")</f>
        <v>Retired</v>
      </c>
      <c r="J38" s="3" t="str">
        <f>IFERROR(VLOOKUP(C38,Source!$C$6:$F$40,2,0),"Retired")</f>
        <v>Retired</v>
      </c>
      <c r="K38" s="3" t="str">
        <f>IFERROR(VLOOKUP(C38,Source!$C$6:$F$40,4,0),"Retired")</f>
        <v>Retired</v>
      </c>
    </row>
    <row r="39" spans="3:11" x14ac:dyDescent="0.3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IFERROR(VLOOKUP(C39,Source!$C$6:$F$40,3,0),"Retired")</f>
        <v>East</v>
      </c>
      <c r="J39" s="3" t="str">
        <f>IFERROR(VLOOKUP(C39,Source!$C$6:$F$40,2,0),"Retired")</f>
        <v>Marketing</v>
      </c>
      <c r="K39" s="3">
        <f>IFERROR(VLOOKUP(C39,Source!$C$6:$F$40,4,0),"Retired")</f>
        <v>27000</v>
      </c>
    </row>
    <row r="40" spans="3:11" x14ac:dyDescent="0.3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IFERROR(VLOOKUP(C40,Source!$C$6:$F$40,3,0),"Retired")</f>
        <v>North</v>
      </c>
      <c r="J40" s="3" t="str">
        <f>IFERROR(VLOOKUP(C40,Source!$C$6:$F$40,2,0),"Retired")</f>
        <v>Digital Marketing</v>
      </c>
      <c r="K40" s="3">
        <f>IFERROR(VLOOKUP(C40,Source!$C$6:$F$40,4,0),"Retired")</f>
        <v>81000</v>
      </c>
    </row>
    <row r="41" spans="3:11" x14ac:dyDescent="0.3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IFERROR(VLOOKUP(C41,Source!$C$6:$F$40,3,0),"Retired")</f>
        <v>North</v>
      </c>
      <c r="J41" s="3" t="str">
        <f>IFERROR(VLOOKUP(C41,Source!$C$6:$F$40,2,0),"Retired")</f>
        <v>Sales</v>
      </c>
      <c r="K41" s="3">
        <f>IFERROR(VLOOKUP(C41,Source!$C$6:$F$40,4,0),"Retired")</f>
        <v>52000</v>
      </c>
    </row>
    <row r="42" spans="3:11" x14ac:dyDescent="0.3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IFERROR(VLOOKUP(C42,Source!$C$6:$F$40,3,0),"Retired")</f>
        <v>South</v>
      </c>
      <c r="J42" s="3" t="str">
        <f>IFERROR(VLOOKUP(C42,Source!$C$6:$F$40,2,0),"Retired")</f>
        <v>Marketing</v>
      </c>
      <c r="K42" s="3">
        <f>IFERROR(VLOOKUP(C42,Source!$C$6:$F$40,4,0),"Retired")</f>
        <v>58000</v>
      </c>
    </row>
    <row r="43" spans="3:11" x14ac:dyDescent="0.3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IFERROR(VLOOKUP(C43,Source!$C$6:$F$40,3,0),"Retired")</f>
        <v>Mid West</v>
      </c>
      <c r="J43" s="3" t="str">
        <f>IFERROR(VLOOKUP(C43,Source!$C$6:$F$40,2,0),"Retired")</f>
        <v>Marketing</v>
      </c>
      <c r="K43" s="3">
        <f>IFERROR(VLOOKUP(C43,Source!$C$6:$F$40,4,0),"Retired")</f>
        <v>47000</v>
      </c>
    </row>
    <row r="44" spans="3:11" x14ac:dyDescent="0.3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IFERROR(VLOOKUP(C44,Source!$C$6:$F$40,3,0),"Retired")</f>
        <v>North</v>
      </c>
      <c r="J44" s="3" t="str">
        <f>IFERROR(VLOOKUP(C44,Source!$C$6:$F$40,2,0),"Retired")</f>
        <v>CCD</v>
      </c>
      <c r="K44" s="3">
        <f>IFERROR(VLOOKUP(C44,Source!$C$6:$F$40,4,0),"Retired")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opLeftCell="A14" workbookViewId="0">
      <selection activeCell="C6" sqref="C6:F40"/>
    </sheetView>
  </sheetViews>
  <sheetFormatPr defaultRowHeight="14.5" x14ac:dyDescent="0.35"/>
  <cols>
    <col min="4" max="4" width="21.36328125" bestFit="1" customWidth="1"/>
    <col min="6" max="6" width="10.6328125" bestFit="1" customWidth="1"/>
  </cols>
  <sheetData>
    <row r="5" spans="3:6" x14ac:dyDescent="0.35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hi</cp:lastModifiedBy>
  <dcterms:created xsi:type="dcterms:W3CDTF">2020-05-11T11:02:27Z</dcterms:created>
  <dcterms:modified xsi:type="dcterms:W3CDTF">2023-02-26T15:16:11Z</dcterms:modified>
</cp:coreProperties>
</file>