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rika\OneDrive\Documents\Sri\Course\Inceptez_DS\"/>
    </mc:Choice>
  </mc:AlternateContent>
  <xr:revisionPtr revIDLastSave="343" documentId="14_{D1E26595-5E01-4E9E-9C16-7227D67D635F}" xr6:coauthVersionLast="45" xr6:coauthVersionMax="45" xr10:uidLastSave="{B02410D1-3C88-4157-8C06-F9DD73A95E53}"/>
  <bookViews>
    <workbookView xWindow="-110" yWindow="-110" windowWidth="19420" windowHeight="10420" xr2:uid="{F5212DCC-51A2-4880-A155-364C2085E01C}"/>
  </bookViews>
  <sheets>
    <sheet name="Data" sheetId="1" r:id="rId1"/>
    <sheet name="AgainstAsianCntry" sheetId="3" r:id="rId2"/>
    <sheet name="All Countries" sheetId="2" r:id="rId3"/>
  </sheets>
  <calcPr calcId="191029"/>
  <pivotCaches>
    <pivotCache cacheId="29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" i="1" l="1"/>
  <c r="G19" i="1" l="1" a="1"/>
  <c r="G19" i="1" s="1"/>
  <c r="D19" i="1" a="1"/>
  <c r="D19" i="1" s="1"/>
  <c r="D21" i="1"/>
  <c r="D20" i="1" a="1"/>
  <c r="D20" i="1" s="1"/>
  <c r="I19" i="1"/>
  <c r="H19" i="1"/>
  <c r="F19" i="1"/>
  <c r="E19" i="1"/>
  <c r="C19" i="1"/>
  <c r="B19" i="1"/>
  <c r="H8" i="1" l="1"/>
  <c r="E18" i="1"/>
  <c r="F18" i="1"/>
  <c r="C18" i="1"/>
  <c r="I7" i="1"/>
  <c r="I3" i="1"/>
  <c r="I4" i="1"/>
  <c r="I5" i="1"/>
  <c r="I6" i="1"/>
  <c r="I8" i="1"/>
  <c r="I9" i="1"/>
  <c r="I10" i="1"/>
  <c r="I11" i="1"/>
  <c r="I12" i="1"/>
  <c r="I13" i="1"/>
  <c r="I14" i="1"/>
  <c r="I15" i="1"/>
  <c r="I16" i="1"/>
  <c r="I17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<sst xmlns="http://schemas.openxmlformats.org/spreadsheetml/2006/main" count="129" uniqueCount="49">
  <si>
    <t>Against</t>
  </si>
  <si>
    <t>NewZealand</t>
  </si>
  <si>
    <t xml:space="preserve">Australia </t>
  </si>
  <si>
    <t xml:space="preserve">West Indies </t>
  </si>
  <si>
    <t>England</t>
  </si>
  <si>
    <t>Srilanka</t>
  </si>
  <si>
    <t>Zimbabwe</t>
  </si>
  <si>
    <t>Bangladesh</t>
  </si>
  <si>
    <t>SriLanka</t>
  </si>
  <si>
    <t>Pakistan</t>
  </si>
  <si>
    <t>Virat Kholi</t>
  </si>
  <si>
    <t>Rohit Sharma</t>
  </si>
  <si>
    <t># Balls Faced R</t>
  </si>
  <si>
    <t># Balls Faced K</t>
  </si>
  <si>
    <t>Strike Rate</t>
  </si>
  <si>
    <t>Average</t>
  </si>
  <si>
    <t>Average = Total no. of runs scored / (total no. of innings played - total no. of innings not out).</t>
  </si>
  <si>
    <r>
      <t> </t>
    </r>
    <r>
      <rPr>
        <b/>
        <i/>
        <sz val="7"/>
        <rFont val="Arial"/>
        <family val="2"/>
      </rPr>
      <t>Strike rate =  ( Runs scored / No.of balls faced ) * 100</t>
    </r>
  </si>
  <si>
    <t>South Africa</t>
  </si>
  <si>
    <t>Strike Rate K</t>
  </si>
  <si>
    <t>Strike Rate R</t>
  </si>
  <si>
    <t>Sum</t>
  </si>
  <si>
    <t>Batting Average</t>
  </si>
  <si>
    <t>Out/Not Out K</t>
  </si>
  <si>
    <t>Out/Not Out R</t>
  </si>
  <si>
    <t>N</t>
  </si>
  <si>
    <t>O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</si>
  <si>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</si>
  <si>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</si>
  <si>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</si>
  <si>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</si>
  <si>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</si>
  <si>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</si>
  <si>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</si>
  <si>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</si>
  <si>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</si>
  <si>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</si>
  <si>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</si>
  <si>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Count</t>
  </si>
  <si>
    <t>Kholi</t>
  </si>
  <si>
    <t>Rohit</t>
  </si>
  <si>
    <t>Grand Total</t>
  </si>
  <si>
    <t>Sum of Virat Kholi</t>
  </si>
  <si>
    <t>Total</t>
  </si>
  <si>
    <t>Values</t>
  </si>
  <si>
    <t>Sum of Rohit Sharma</t>
  </si>
  <si>
    <t>Sum of Strike Rate K</t>
  </si>
  <si>
    <t>Row Labels</t>
  </si>
  <si>
    <t>Sum of Strike Rate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</si>
</sst>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8"/>
      <name val="Segoe UI"/>
      <family val="2"/>
    </font>
    <font>
      <b/>
      <sz val="7"/>
      <name val="Arial"/>
      <family val="2"/>
    </font>
    <font>
      <b/>
      <i/>
      <sz val="7"/>
      <name val="Arial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Border="1"/>
    <xf numFmtId="2" fontId="0" fillId="0" borderId="0" xfId="0" applyNumberFormat="1"/>
    <xf numFmtId="2" fontId="0" fillId="0" borderId="0" xfId="0" applyNumberFormat="1" applyBorder="1"/>
    <xf numFmtId="0" fontId="0" fillId="3" borderId="0" xfId="0" applyFill="1" applyBorder="1"/>
    <xf numFmtId="0" fontId="5" fillId="3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[ScoresV1.xlsx]AgainstAsianCntry!PivotTable9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Virat Kohli</a:t>
            </a:r>
            <a:r>
              <a:rPr lang="en-US" baseline="0"/>
              <a:t> against Asian Countries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AgainstAsianCntry!$B$3:$B$4</c:f>
              <c:strCache>
                <c:ptCount val="1"/>
                <c:pt idx="0">
                  <c:v>Sum of Virat Kholi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AgainstAsianCntry!$A$5:$A$8</c:f>
              <c:strCache>
                <c:ptCount val="3"/>
                <c:pt idx="0">
                  <c:v>Bangladesh</c:v>
                </c:pt>
                <c:pt idx="1">
                  <c:v>Pakistan</c:v>
                </c:pt>
                <c:pt idx="2">
                  <c:v>Srilanka</c:v>
                </c:pt>
              </c:strCache>
            </c:strRef>
          </c:cat>
          <c:val>
            <c:numRef>
              <c:f>AgainstAsianCntry!$B$5:$B$8</c:f>
              <c:numCache>
                <c:formatCode>General</c:formatCode>
                <c:ptCount val="3"/>
                <c:pt idx="0">
                  <c:v>60</c:v>
                </c:pt>
                <c:pt idx="1">
                  <c:v>112</c:v>
                </c:pt>
                <c:pt idx="2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64-4B99-B1A6-445BB30C107C}"/>
            </c:ext>
          </c:extLst>
        </c:ser>
        <c:ser>
          <c:idx val="1"/>
          <c:order val="1"/>
          <c:tx>
            <c:strRef>
              <c:f>AgainstAsianCntry!$C$3:$C$4</c:f>
              <c:strCache>
                <c:ptCount val="1"/>
                <c:pt idx="0">
                  <c:v>Sum of Strike Rate 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AgainstAsianCntry!$A$5:$A$8</c:f>
              <c:strCache>
                <c:ptCount val="3"/>
                <c:pt idx="0">
                  <c:v>Bangladesh</c:v>
                </c:pt>
                <c:pt idx="1">
                  <c:v>Pakistan</c:v>
                </c:pt>
                <c:pt idx="2">
                  <c:v>Srilanka</c:v>
                </c:pt>
              </c:strCache>
            </c:strRef>
          </c:cat>
          <c:val>
            <c:numRef>
              <c:f>AgainstAsianCntry!$C$5:$C$8</c:f>
              <c:numCache>
                <c:formatCode>General</c:formatCode>
                <c:ptCount val="3"/>
                <c:pt idx="0">
                  <c:v>107.14285714285714</c:v>
                </c:pt>
                <c:pt idx="1">
                  <c:v>117.89473684210525</c:v>
                </c:pt>
                <c:pt idx="2">
                  <c:v>229.76470588235293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64-4B99-B1A6-445BB30C10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918767"/>
        <c:axId val="1478920735"/>
      </c:lineChart>
      <c:catAx>
        <c:axId val="1570918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920735"/>
        <c:crosses val="autoZero"/>
        <c:auto val="1"/>
        <c:lblAlgn val="ctr"/>
        <c:lblOffset val="100"/>
        <c:noMultiLvlLbl val="0"/>
      </c:catAx>
      <c:valAx>
        <c:axId val="147892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918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[ScoresV1.xlsx]AgainstAsianCntry!PivotTable10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Rohit Sharma against Asian countries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AgainstAsianCntry!$K$3</c:f>
              <c:strCache>
                <c:ptCount val="1"/>
                <c:pt idx="0">
                  <c:v>Sum of Rohit Sharma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AgainstAsianCntry!$J$4:$J$7</c:f>
              <c:strCache>
                <c:ptCount val="3"/>
                <c:pt idx="0">
                  <c:v>Bangladesh</c:v>
                </c:pt>
                <c:pt idx="1">
                  <c:v>Pakistan</c:v>
                </c:pt>
                <c:pt idx="2">
                  <c:v>Srilanka</c:v>
                </c:pt>
              </c:strCache>
            </c:strRef>
          </c:cat>
          <c:val>
            <c:numRef>
              <c:f>AgainstAsianCntry!$K$4:$K$7</c:f>
              <c:numCache>
                <c:formatCode>General</c:formatCode>
                <c:ptCount val="3"/>
                <c:pt idx="0">
                  <c:v>57</c:v>
                </c:pt>
                <c:pt idx="1">
                  <c:v>7</c:v>
                </c:pt>
                <c:pt idx="2">
                  <c:v>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16-4A4D-A7F3-CC4689D2D49F}"/>
            </c:ext>
          </c:extLst>
        </c:ser>
        <c:ser>
          <c:idx val="1"/>
          <c:order val="1"/>
          <c:tx>
            <c:strRef>
              <c:f>AgainstAsianCntry!$L$3</c:f>
              <c:strCache>
                <c:ptCount val="1"/>
                <c:pt idx="0">
                  <c:v>Sum of Strike Rate 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AgainstAsianCntry!$J$4:$J$7</c:f>
              <c:strCache>
                <c:ptCount val="3"/>
                <c:pt idx="0">
                  <c:v>Bangladesh</c:v>
                </c:pt>
                <c:pt idx="1">
                  <c:v>Pakistan</c:v>
                </c:pt>
                <c:pt idx="2">
                  <c:v>Srilanka</c:v>
                </c:pt>
              </c:strCache>
            </c:strRef>
          </c:cat>
          <c:val>
            <c:numRef>
              <c:f>AgainstAsianCntry!$L$4:$L$7</c:f>
              <c:numCache>
                <c:formatCode>General</c:formatCode>
                <c:ptCount val="3"/>
                <c:pt idx="0">
                  <c:v>109.61538461538463</c:v>
                </c:pt>
                <c:pt idx="1">
                  <c:v>58.333333333333336</c:v>
                </c:pt>
                <c:pt idx="2">
                  <c:v>253.60115606936415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16-4A4D-A7F3-CC4689D2D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0609583"/>
        <c:axId val="1478909919"/>
      </c:lineChart>
      <c:catAx>
        <c:axId val="157060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909919"/>
        <c:crosses val="autoZero"/>
        <c:auto val="1"/>
        <c:lblAlgn val="ctr"/>
        <c:lblOffset val="100"/>
        <c:noMultiLvlLbl val="0"/>
      </c:catAx>
      <c:valAx>
        <c:axId val="147890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060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[ScoresV1.xlsx]All Countries!PivotTable7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against each team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'All Countries'!$B$3:$B$4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'All Countries'!$A$5:$A$14</c:f>
              <c:strCache>
                <c:ptCount val="9"/>
                <c:pt idx="0">
                  <c:v>Australia </c:v>
                </c:pt>
                <c:pt idx="1">
                  <c:v>Bangladesh</c:v>
                </c:pt>
                <c:pt idx="2">
                  <c:v>England</c:v>
                </c:pt>
                <c:pt idx="3">
                  <c:v>NewZealand</c:v>
                </c:pt>
                <c:pt idx="4">
                  <c:v>Pakistan</c:v>
                </c:pt>
                <c:pt idx="5">
                  <c:v>South Africa</c:v>
                </c:pt>
                <c:pt idx="6">
                  <c:v>Srilanka</c:v>
                </c:pt>
                <c:pt idx="7">
                  <c:v>West Indies </c:v>
                </c:pt>
                <c:pt idx="8">
                  <c:v>Zimbabwe</c:v>
                </c:pt>
              </c:strCache>
            </c:strRef>
          </c:cat>
          <c:val>
            <c:numRef>
              <c:f>'All Countries'!$B$5:$B$14</c:f>
              <c:numCache>
                <c:formatCode>General</c:formatCode>
                <c:ptCount val="9"/>
                <c:pt idx="0">
                  <c:v>85</c:v>
                </c:pt>
                <c:pt idx="1">
                  <c:v>60</c:v>
                </c:pt>
                <c:pt idx="2">
                  <c:v>130</c:v>
                </c:pt>
                <c:pt idx="3">
                  <c:v>102</c:v>
                </c:pt>
                <c:pt idx="4">
                  <c:v>112</c:v>
                </c:pt>
                <c:pt idx="5">
                  <c:v>87</c:v>
                </c:pt>
                <c:pt idx="6">
                  <c:v>116</c:v>
                </c:pt>
                <c:pt idx="7">
                  <c:v>71</c:v>
                </c:pt>
                <c:pt idx="8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F5-42E6-8B7F-0261EFA7A26C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[ScoresV1.xlsx]All Countries!PivotTable8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againt each team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'All Countries'!$J$3:$J$4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'All Countries'!$I$5:$I$14</c:f>
              <c:strCache>
                <c:ptCount val="9"/>
                <c:pt idx="0">
                  <c:v>Australia </c:v>
                </c:pt>
                <c:pt idx="1">
                  <c:v>Bangladesh</c:v>
                </c:pt>
                <c:pt idx="2">
                  <c:v>England</c:v>
                </c:pt>
                <c:pt idx="3">
                  <c:v>NewZealand</c:v>
                </c:pt>
                <c:pt idx="4">
                  <c:v>Pakistan</c:v>
                </c:pt>
                <c:pt idx="5">
                  <c:v>South Africa</c:v>
                </c:pt>
                <c:pt idx="6">
                  <c:v>Srilanka</c:v>
                </c:pt>
                <c:pt idx="7">
                  <c:v>West Indies </c:v>
                </c:pt>
                <c:pt idx="8">
                  <c:v>Zimbabwe</c:v>
                </c:pt>
              </c:strCache>
            </c:strRef>
          </c:cat>
          <c:val>
            <c:numRef>
              <c:f>'All Countries'!$J$5:$J$14</c:f>
              <c:numCache>
                <c:formatCode>General</c:formatCode>
                <c:ptCount val="9"/>
                <c:pt idx="0">
                  <c:v>155</c:v>
                </c:pt>
                <c:pt idx="1">
                  <c:v>57</c:v>
                </c:pt>
                <c:pt idx="2">
                  <c:v>45</c:v>
                </c:pt>
                <c:pt idx="3">
                  <c:v>3</c:v>
                </c:pt>
                <c:pt idx="4">
                  <c:v>7</c:v>
                </c:pt>
                <c:pt idx="5">
                  <c:v>75</c:v>
                </c:pt>
                <c:pt idx="6">
                  <c:v>365</c:v>
                </c:pt>
                <c:pt idx="7">
                  <c:v>32</c:v>
                </c:pt>
                <c:pt idx="8">
                  <c:v>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E0-48A6-9D7E-6A278F5EE075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9</xdr:row>
      <xdr:rowOff>15875</xdr:rowOff>
    </xdr:from>
    <xdr:to>
      <xdr:col>5</xdr:col>
      <xdr:colOff>241300</xdr:colOff>
      <xdr:row>23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3860587-2838-4CB5-9D55-FD7F1CC625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393700</xdr:colOff>
      <xdr:row>8</xdr:row>
      <xdr:rowOff>66675</xdr:rowOff>
    </xdr:from>
    <xdr:to>
      <xdr:col>13</xdr:col>
      <xdr:colOff>336550</xdr:colOff>
      <xdr:row>23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B1EC0D6-98FB-43C5-84BD-B2A250C1BA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79375</xdr:rowOff>
    </xdr:from>
    <xdr:to>
      <xdr:col>5</xdr:col>
      <xdr:colOff>63500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02EE28-C71F-4EF4-B59B-AEBE5D997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17</xdr:row>
      <xdr:rowOff>63500</xdr:rowOff>
    </xdr:from>
    <xdr:to>
      <xdr:col>11</xdr:col>
      <xdr:colOff>552450</xdr:colOff>
      <xdr:row>29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F9FAB8-D0D8-4A4C-8610-524257F28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ikanth Balabaskarane" refreshedDate="43891.724280787035" createdVersion="6" refreshedVersion="6" minRefreshableVersion="3" recordCount="17" xr:uid="{36065FAC-B756-4AD8-A669-F8B2CF48C386}">
  <cacheSource type="worksheet">
    <worksheetSource name="Table2"/>
  </cacheSource>
  <cacheFields count="9">
    <cacheField name="Against" numFmtId="0">
      <sharedItems count="11">
        <s v="NewZealand"/>
        <s v="West Indies "/>
        <s v="Zimbabwe"/>
        <s v="Australia "/>
        <s v="South Africa"/>
        <s v="England"/>
        <s v="Srilanka"/>
        <s v="Bangladesh"/>
        <s v="Pakistan"/>
        <s v="Sum"/>
        <s v="Batting Average"/>
      </sharedItems>
    </cacheField>
    <cacheField name="Virat Kholi" numFmtId="0">
      <sharedItems containsSemiMixedTypes="0" containsString="0" containsNumber="1" minValue="21" maxValue="858" count="16">
        <n v="102"/>
        <n v="47"/>
        <n v="56"/>
        <n v="43"/>
        <n v="21"/>
        <n v="57"/>
        <n v="59"/>
        <n v="66"/>
        <n v="39"/>
        <n v="60"/>
        <n v="112"/>
        <n v="73"/>
        <n v="24"/>
        <n v="42"/>
        <n v="858"/>
        <n v="57.2"/>
      </sharedItems>
    </cacheField>
    <cacheField name="# Balls Faced K" numFmtId="0">
      <sharedItems containsSemiMixedTypes="0" containsString="0" containsNumber="1" minValue="12" maxValue="758"/>
    </cacheField>
    <cacheField name="Out/Not Out K" numFmtId="0">
      <sharedItems containsBlank="1" containsMixedTypes="1" containsNumber="1" containsInteger="1" minValue="78" maxValue="78"/>
    </cacheField>
    <cacheField name="Rohit Sharma" numFmtId="0">
      <sharedItems containsSemiMixedTypes="0" containsString="0" containsNumber="1" minValue="0" maxValue="853"/>
    </cacheField>
    <cacheField name="# Balls Faced R" numFmtId="0">
      <sharedItems containsSemiMixedTypes="0" containsString="0" containsNumber="1" minValue="2" maxValue="776"/>
    </cacheField>
    <cacheField name="Out/Not Out R" numFmtId="0">
      <sharedItems containsBlank="1" containsMixedTypes="1" containsNumber="1" minValue="71.083333333333329" maxValue="71.083333333333329"/>
    </cacheField>
    <cacheField name="Strike Rate K" numFmtId="0">
      <sharedItems containsString="0" containsBlank="1" containsNumber="1" minValue="63.636363636363633" maxValue="223.80952380952382"/>
    </cacheField>
    <cacheField name="Strike Rate R" numFmtId="2">
      <sharedItems containsString="0" containsBlank="1" containsNumber="1" minValue="0" maxValue="152.6011560693641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x v="0"/>
    <n v="80"/>
    <s v="N"/>
    <n v="3"/>
    <n v="5"/>
    <s v="O"/>
    <n v="127.49999999999999"/>
    <n v="60"/>
  </r>
  <r>
    <x v="1"/>
    <x v="1"/>
    <n v="21"/>
    <s v="O"/>
    <n v="20"/>
    <n v="24"/>
    <s v="O"/>
    <n v="223.80952380952382"/>
    <n v="83.333333333333343"/>
  </r>
  <r>
    <x v="2"/>
    <x v="2"/>
    <n v="49"/>
    <s v="O"/>
    <n v="0"/>
    <n v="2"/>
    <s v="O"/>
    <n v="114.28571428571428"/>
    <n v="0"/>
  </r>
  <r>
    <x v="3"/>
    <x v="3"/>
    <n v="52"/>
    <s v="O"/>
    <n v="141"/>
    <n v="123"/>
    <s v="N"/>
    <n v="82.692307692307693"/>
    <n v="114.63414634146341"/>
  </r>
  <r>
    <x v="4"/>
    <x v="4"/>
    <n v="33"/>
    <s v="O"/>
    <n v="57"/>
    <n v="52"/>
    <s v="O"/>
    <n v="63.636363636363633"/>
    <n v="109.61538461538463"/>
  </r>
  <r>
    <x v="5"/>
    <x v="5"/>
    <n v="51"/>
    <s v="O"/>
    <n v="15"/>
    <n v="12"/>
    <s v="O"/>
    <n v="111.76470588235294"/>
    <n v="125"/>
  </r>
  <r>
    <x v="6"/>
    <x v="6"/>
    <n v="50"/>
    <s v="N"/>
    <n v="101"/>
    <n v="100"/>
    <s v="N"/>
    <n v="118"/>
    <n v="101"/>
  </r>
  <r>
    <x v="4"/>
    <x v="7"/>
    <n v="101"/>
    <s v="O"/>
    <n v="18"/>
    <n v="22"/>
    <s v="O"/>
    <n v="65.346534653465355"/>
    <n v="81.818181818181827"/>
  </r>
  <r>
    <x v="2"/>
    <x v="8"/>
    <n v="25"/>
    <s v="N"/>
    <n v="114"/>
    <n v="119"/>
    <s v="O"/>
    <n v="156"/>
    <n v="95.798319327731093"/>
  </r>
  <r>
    <x v="7"/>
    <x v="9"/>
    <n v="56"/>
    <s v="O"/>
    <n v="57"/>
    <n v="52"/>
    <s v="N"/>
    <n v="107.14285714285714"/>
    <n v="109.61538461538463"/>
  </r>
  <r>
    <x v="8"/>
    <x v="10"/>
    <n v="95"/>
    <s v="N"/>
    <n v="7"/>
    <n v="12"/>
    <s v="O"/>
    <n v="117.89473684210525"/>
    <n v="58.333333333333336"/>
  </r>
  <r>
    <x v="6"/>
    <x v="5"/>
    <n v="51"/>
    <s v="O"/>
    <n v="264"/>
    <n v="173"/>
    <s v="O"/>
    <n v="111.76470588235294"/>
    <n v="152.60115606936415"/>
  </r>
  <r>
    <x v="5"/>
    <x v="11"/>
    <n v="53"/>
    <s v="O"/>
    <n v="30"/>
    <n v="50"/>
    <s v="O"/>
    <n v="137.73584905660377"/>
    <n v="60"/>
  </r>
  <r>
    <x v="1"/>
    <x v="12"/>
    <n v="12"/>
    <s v="O"/>
    <n v="12"/>
    <n v="10"/>
    <s v="O"/>
    <n v="200"/>
    <n v="120"/>
  </r>
  <r>
    <x v="3"/>
    <x v="13"/>
    <n v="29"/>
    <s v="O"/>
    <n v="14"/>
    <n v="20"/>
    <s v="O"/>
    <n v="144.82758620689654"/>
    <n v="70"/>
  </r>
  <r>
    <x v="9"/>
    <x v="14"/>
    <n v="758"/>
    <m/>
    <n v="853"/>
    <n v="776"/>
    <m/>
    <m/>
    <m/>
  </r>
  <r>
    <x v="10"/>
    <x v="15"/>
    <n v="50.533333333333331"/>
    <n v="78"/>
    <n v="56.866666666666667"/>
    <n v="51.733333333333334"/>
    <n v="71.083333333333329"/>
    <n v="125.49339233936955"/>
    <n v="89.44994929694509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7E4E24-2E97-4D72-9299-7F2656B5ED3D}" name="PivotTable10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J3:L7" firstHeaderRow="0" firstDataRow="1" firstDataCol="1"/>
  <pivotFields count="9">
    <pivotField axis="axisRow" showAll="0">
      <items count="12">
        <item h="1" x="3"/>
        <item x="7"/>
        <item h="1" x="10"/>
        <item h="1" x="5"/>
        <item h="1" x="0"/>
        <item x="8"/>
        <item h="1" x="4"/>
        <item x="6"/>
        <item h="1" x="9"/>
        <item h="1" x="1"/>
        <item h="1" x="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dataField="1" showAll="0"/>
  </pivotFields>
  <rowFields count="1">
    <field x="0"/>
  </rowFields>
  <rowItems count="4">
    <i>
      <x v="1"/>
    </i>
    <i>
      <x v="5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ohit Sharma" fld="4" baseField="0" baseItem="0"/>
    <dataField name="Sum of Strike Rate R" fld="8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A2C352-726C-427C-8A7C-386709F9F573}" name="PivotTable9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chartFormat="14">
  <location ref="A3:C8" firstHeaderRow="1" firstDataRow="2" firstDataCol="1"/>
  <pivotFields count="9">
    <pivotField axis="axisRow" compact="0" outline="0" showAll="0">
      <items count="12">
        <item h="1" x="3"/>
        <item x="7"/>
        <item h="1" x="10"/>
        <item h="1" x="5"/>
        <item h="1" x="0"/>
        <item x="8"/>
        <item h="1" x="4"/>
        <item x="6"/>
        <item h="1" x="9"/>
        <item h="1" x="1"/>
        <item h="1" x="2"/>
        <item t="default"/>
      </items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0"/>
  </rowFields>
  <rowItems count="4">
    <i>
      <x v="1"/>
    </i>
    <i>
      <x v="5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Virat Kholi" fld="1" baseField="0" baseItem="0"/>
    <dataField name="Sum of Strike Rate K" fld="7" baseField="0" baseItem="0"/>
  </dataFields>
  <chartFormats count="6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0DDC43-38E3-4BD2-809F-CADD75C337C5}" name="PivotTable8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chartFormat="3">
  <location ref="I3:J14" firstHeaderRow="2" firstDataRow="2" firstDataCol="1"/>
  <pivotFields count="9">
    <pivotField axis="axisRow" compact="0" outline="0" showAll="0">
      <items count="12">
        <item x="3"/>
        <item x="7"/>
        <item h="1" x="10"/>
        <item x="5"/>
        <item x="0"/>
        <item x="8"/>
        <item x="4"/>
        <item x="6"/>
        <item h="1" x="9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0">
    <i>
      <x/>
    </i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Items count="1">
    <i/>
  </colItems>
  <dataFields count="1">
    <dataField name="Sum of Rohit Sharma" fld="4" baseField="0" baseItem="0"/>
  </dataField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4E098D-EE86-43CA-9BB6-F1F771FE6D7F}" name="PivotTable7" cacheId="2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 chartFormat="8">
  <location ref="A3:B14" firstHeaderRow="2" firstDataRow="2" firstDataCol="1"/>
  <pivotFields count="9">
    <pivotField axis="axisRow" compact="0" outline="0" showAll="0">
      <items count="12">
        <item x="3"/>
        <item x="7"/>
        <item h="1" x="10"/>
        <item x="5"/>
        <item x="0"/>
        <item x="8"/>
        <item x="4"/>
        <item x="6"/>
        <item h="1" x="9"/>
        <item x="1"/>
        <item x="2"/>
        <item t="default"/>
      </items>
    </pivotField>
    <pivotField dataField="1" compact="0" outline="0" showAll="0">
      <items count="17">
        <item x="4"/>
        <item x="12"/>
        <item x="8"/>
        <item x="13"/>
        <item x="3"/>
        <item x="1"/>
        <item x="2"/>
        <item x="5"/>
        <item x="15"/>
        <item x="6"/>
        <item x="9"/>
        <item x="7"/>
        <item x="11"/>
        <item x="0"/>
        <item x="10"/>
        <item x="1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0">
    <i>
      <x/>
    </i>
    <i>
      <x v="1"/>
    </i>
    <i>
      <x v="3"/>
    </i>
    <i>
      <x v="4"/>
    </i>
    <i>
      <x v="5"/>
    </i>
    <i>
      <x v="6"/>
    </i>
    <i>
      <x v="7"/>
    </i>
    <i>
      <x v="9"/>
    </i>
    <i>
      <x v="10"/>
    </i>
    <i t="grand">
      <x/>
    </i>
  </rowItems>
  <colItems count="1">
    <i/>
  </colItems>
  <dataFields count="1">
    <dataField name="Sum of Virat Kholi" fld="1" baseField="0" baseItem="0"/>
  </dataField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08D6B2-76E9-4872-BBDC-90CD017BAF0F}" name="Table2" displayName="Table2" ref="A2:I19" totalsRowShown="0">
  <tableColumns count="9">
    <tableColumn id="1" xr3:uid="{D3CBE612-1B40-4F04-8765-4144A7CF9FB0}" name="Against"/>
    <tableColumn id="2" xr3:uid="{BA57D891-D4E2-4E26-8BF9-B3F6FDBFB0AA}" name="Virat Kholi"/>
    <tableColumn id="3" xr3:uid="{C3D9EE9D-4A21-4E97-8736-32033E107E4F}" name="# Balls Faced K"/>
    <tableColumn id="8" xr3:uid="{59DD8E0B-F7D9-4C92-B811-690170BD0E5B}" name="Out/Not Out K"/>
    <tableColumn id="4" xr3:uid="{280F5E3D-509A-4164-B5B6-C591344FFF0C}" name="Rohit Sharma"/>
    <tableColumn id="5" xr3:uid="{9EC6643B-E33C-4D8D-BA61-1FFF96F92836}" name="# Balls Faced R"/>
    <tableColumn id="9" xr3:uid="{610DA237-86CE-428B-9C0E-07C9B9AFB811}" name="Out/Not Out R"/>
    <tableColumn id="6" xr3:uid="{4C7D610B-C1D5-4CE1-A277-7E8FDB9E187D}" name="Strike Rate K" dataDxfId="1">
      <calculatedColumnFormula>(Table2[[#This Row],[Virat Kholi]]/Table2[[#This Row],['# Balls Faced K]])*100</calculatedColumnFormula>
    </tableColumn>
    <tableColumn id="7" xr3:uid="{3BBD2CB3-792D-4212-9253-CA68A31F4845}" name="Strike Rate R" dataDxfId="0">
      <calculatedColumnFormula>(Table2[[#This Row],[Rohit Sharma]]/Table2[[#This Row],['# Balls Faced R]])*100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B87F-045D-4281-B155-092AF9456CAC}">
  <dimension ref="A2:P21"/>
  <sheetViews>
    <sheetView tabSelected="1" workbookViewId="0">
      <selection activeCell="J13" sqref="J13"/>
    </sheetView>
  </sheetViews>
  <sheetFormatPr defaultRowHeight="14.5" x14ac:dyDescent="0.35"/>
  <cols>
    <col min="1" max="1" width="20.36328125" customWidth="1"/>
    <col min="2" max="2" width="11.81640625" bestFit="1" customWidth="1"/>
    <col min="3" max="3" width="15.26953125" bestFit="1" customWidth="1"/>
    <col min="4" max="4" width="15.26953125" customWidth="1"/>
    <col min="5" max="5" width="14.36328125" bestFit="1" customWidth="1"/>
    <col min="6" max="6" width="9.453125" bestFit="1" customWidth="1"/>
    <col min="7" max="7" width="9.453125" customWidth="1"/>
    <col min="8" max="9" width="13.7265625" bestFit="1" customWidth="1"/>
    <col min="10" max="10" width="13" customWidth="1"/>
    <col min="11" max="11" width="16.81640625" bestFit="1" customWidth="1"/>
    <col min="15" max="15" width="16.81640625" bestFit="1" customWidth="1"/>
  </cols>
  <sheetData>
    <row r="2" spans="1:16" ht="29" x14ac:dyDescent="0.35">
      <c r="A2" t="s">
        <v>0</v>
      </c>
      <c r="B2" t="s">
        <v>10</v>
      </c>
      <c r="C2" t="s">
        <v>13</v>
      </c>
      <c r="D2" t="s">
        <v>23</v>
      </c>
      <c r="E2" t="s">
        <v>11</v>
      </c>
      <c r="F2" s="1" t="s">
        <v>12</v>
      </c>
      <c r="G2" s="1" t="s">
        <v>24</v>
      </c>
      <c r="H2" s="5" t="s">
        <v>19</v>
      </c>
      <c r="I2" s="5" t="s">
        <v>20</v>
      </c>
      <c r="K2" s="11" t="s">
        <v>39</v>
      </c>
      <c r="L2" s="11"/>
      <c r="O2" s="11" t="s">
        <v>40</v>
      </c>
      <c r="P2" s="11"/>
    </row>
    <row r="3" spans="1:16" x14ac:dyDescent="0.35">
      <c r="A3" t="s">
        <v>1</v>
      </c>
      <c r="B3">
        <v>102</v>
      </c>
      <c r="C3">
        <v>80</v>
      </c>
      <c r="D3" t="s">
        <v>25</v>
      </c>
      <c r="E3">
        <v>3</v>
      </c>
      <c r="F3">
        <v>5</v>
      </c>
      <c r="G3" t="s">
        <v>26</v>
      </c>
      <c r="H3" s="8">
        <f>(Table2[[#This Row],[Virat Kholi]]/Table2[[#This Row],['# Balls Faced K]])*100</f>
        <v>127.49999999999999</v>
      </c>
      <c r="I3" s="8">
        <f>(Table2[[#This Row],[Rohit Sharma]]/Table2[[#This Row],['# Balls Faced R]])*100</f>
        <v>60</v>
      </c>
      <c r="K3" s="12"/>
      <c r="L3" s="12"/>
      <c r="O3" s="12"/>
      <c r="P3" s="12"/>
    </row>
    <row r="4" spans="1:16" x14ac:dyDescent="0.35">
      <c r="A4" t="s">
        <v>3</v>
      </c>
      <c r="B4">
        <v>47</v>
      </c>
      <c r="C4">
        <v>21</v>
      </c>
      <c r="D4" t="s">
        <v>26</v>
      </c>
      <c r="E4">
        <v>20</v>
      </c>
      <c r="F4">
        <v>24</v>
      </c>
      <c r="G4" t="s">
        <v>26</v>
      </c>
      <c r="H4" s="8">
        <f>(Table2[[#This Row],[Virat Kholi]]/Table2[[#This Row],['# Balls Faced K]])*100</f>
        <v>223.80952380952382</v>
      </c>
      <c r="I4" s="8">
        <f>(Table2[[#This Row],[Rohit Sharma]]/Table2[[#This Row],['# Balls Faced R]])*100</f>
        <v>83.333333333333343</v>
      </c>
      <c r="K4" s="12" t="s">
        <v>27</v>
      </c>
      <c r="L4" s="12">
        <v>57.2</v>
      </c>
      <c r="O4" s="12" t="s">
        <v>27</v>
      </c>
      <c r="P4" s="12">
        <v>56.866666666666667</v>
      </c>
    </row>
    <row r="5" spans="1:16" x14ac:dyDescent="0.35">
      <c r="A5" t="s">
        <v>6</v>
      </c>
      <c r="B5">
        <v>56</v>
      </c>
      <c r="C5">
        <v>49</v>
      </c>
      <c r="D5" t="s">
        <v>26</v>
      </c>
      <c r="E5">
        <v>0</v>
      </c>
      <c r="F5">
        <v>2</v>
      </c>
      <c r="G5" t="s">
        <v>26</v>
      </c>
      <c r="H5" s="8">
        <f>(Table2[[#This Row],[Virat Kholi]]/Table2[[#This Row],['# Balls Faced K]])*100</f>
        <v>114.28571428571428</v>
      </c>
      <c r="I5" s="8">
        <f>(Table2[[#This Row],[Rohit Sharma]]/Table2[[#This Row],['# Balls Faced R]])*100</f>
        <v>0</v>
      </c>
      <c r="K5" s="12" t="s">
        <v>28</v>
      </c>
      <c r="L5" s="12">
        <v>6.4107053322659322</v>
      </c>
      <c r="O5" s="12" t="s">
        <v>28</v>
      </c>
      <c r="P5" s="12">
        <v>18.646043028882044</v>
      </c>
    </row>
    <row r="6" spans="1:16" x14ac:dyDescent="0.35">
      <c r="A6" t="s">
        <v>2</v>
      </c>
      <c r="B6">
        <v>43</v>
      </c>
      <c r="C6">
        <v>52</v>
      </c>
      <c r="D6" t="s">
        <v>26</v>
      </c>
      <c r="E6">
        <v>141</v>
      </c>
      <c r="F6">
        <v>123</v>
      </c>
      <c r="G6" t="s">
        <v>25</v>
      </c>
      <c r="H6" s="8">
        <f>(Table2[[#This Row],[Virat Kholi]]/Table2[[#This Row],['# Balls Faced K]])*100</f>
        <v>82.692307692307693</v>
      </c>
      <c r="I6" s="8">
        <f>(Table2[[#This Row],[Rohit Sharma]]/Table2[[#This Row],['# Balls Faced R]])*100</f>
        <v>114.63414634146341</v>
      </c>
      <c r="K6" s="12" t="s">
        <v>29</v>
      </c>
      <c r="L6" s="12">
        <v>57</v>
      </c>
      <c r="O6" s="12" t="s">
        <v>29</v>
      </c>
      <c r="P6" s="12">
        <v>20</v>
      </c>
    </row>
    <row r="7" spans="1:16" x14ac:dyDescent="0.35">
      <c r="A7" t="s">
        <v>18</v>
      </c>
      <c r="B7">
        <v>21</v>
      </c>
      <c r="C7">
        <v>33</v>
      </c>
      <c r="D7" t="s">
        <v>26</v>
      </c>
      <c r="E7" s="2">
        <v>57</v>
      </c>
      <c r="F7">
        <v>52</v>
      </c>
      <c r="G7" t="s">
        <v>26</v>
      </c>
      <c r="H7" s="8">
        <f>(Table2[[#This Row],[Virat Kholi]]/Table2[[#This Row],['# Balls Faced K]])*100</f>
        <v>63.636363636363633</v>
      </c>
      <c r="I7" s="8">
        <f>(Table2[[#This Row],[Rohit Sharma]]/Table2[[#This Row],['# Balls Faced R]])*100</f>
        <v>109.61538461538463</v>
      </c>
      <c r="K7" s="12" t="s">
        <v>30</v>
      </c>
      <c r="L7" s="12">
        <v>57</v>
      </c>
      <c r="O7" s="12" t="s">
        <v>30</v>
      </c>
      <c r="P7" s="12">
        <v>57</v>
      </c>
    </row>
    <row r="8" spans="1:16" x14ac:dyDescent="0.35">
      <c r="A8" t="s">
        <v>4</v>
      </c>
      <c r="B8" s="2">
        <v>57</v>
      </c>
      <c r="C8">
        <v>51</v>
      </c>
      <c r="D8" t="s">
        <v>26</v>
      </c>
      <c r="E8">
        <v>15</v>
      </c>
      <c r="F8">
        <v>12</v>
      </c>
      <c r="G8" t="s">
        <v>26</v>
      </c>
      <c r="H8" s="8">
        <f>(Table2[[#This Row],[Virat Kholi]]/Table2[[#This Row],['# Balls Faced K]])*100</f>
        <v>111.76470588235294</v>
      </c>
      <c r="I8" s="8">
        <f>(Table2[[#This Row],[Rohit Sharma]]/Table2[[#This Row],['# Balls Faced R]])*100</f>
        <v>125</v>
      </c>
      <c r="K8" s="12" t="s">
        <v>31</v>
      </c>
      <c r="L8" s="12">
        <v>24.82855498930904</v>
      </c>
      <c r="O8" s="12" t="s">
        <v>31</v>
      </c>
      <c r="P8" s="12">
        <v>72.215814123527053</v>
      </c>
    </row>
    <row r="9" spans="1:16" x14ac:dyDescent="0.35">
      <c r="A9" t="s">
        <v>5</v>
      </c>
      <c r="B9">
        <v>59</v>
      </c>
      <c r="C9">
        <v>50</v>
      </c>
      <c r="D9" t="s">
        <v>25</v>
      </c>
      <c r="E9">
        <v>101</v>
      </c>
      <c r="F9">
        <v>100</v>
      </c>
      <c r="G9" t="s">
        <v>25</v>
      </c>
      <c r="H9" s="8">
        <f>(Table2[[#This Row],[Virat Kholi]]/Table2[[#This Row],['# Balls Faced K]])*100</f>
        <v>118</v>
      </c>
      <c r="I9" s="8">
        <f>(Table2[[#This Row],[Rohit Sharma]]/Table2[[#This Row],['# Balls Faced R]])*100</f>
        <v>101</v>
      </c>
      <c r="K9" s="12" t="s">
        <v>32</v>
      </c>
      <c r="L9" s="12">
        <v>616.45714285714291</v>
      </c>
      <c r="O9" s="12" t="s">
        <v>32</v>
      </c>
      <c r="P9" s="12">
        <v>5215.1238095238095</v>
      </c>
    </row>
    <row r="10" spans="1:16" x14ac:dyDescent="0.35">
      <c r="A10" t="s">
        <v>18</v>
      </c>
      <c r="B10">
        <v>66</v>
      </c>
      <c r="C10">
        <v>101</v>
      </c>
      <c r="D10" t="s">
        <v>26</v>
      </c>
      <c r="E10">
        <v>18</v>
      </c>
      <c r="F10">
        <v>22</v>
      </c>
      <c r="G10" t="s">
        <v>26</v>
      </c>
      <c r="H10" s="8">
        <f>(Table2[[#This Row],[Virat Kholi]]/Table2[[#This Row],['# Balls Faced K]])*100</f>
        <v>65.346534653465355</v>
      </c>
      <c r="I10" s="8">
        <f>(Table2[[#This Row],[Rohit Sharma]]/Table2[[#This Row],['# Balls Faced R]])*100</f>
        <v>81.818181818181827</v>
      </c>
      <c r="K10" s="12" t="s">
        <v>33</v>
      </c>
      <c r="L10" s="12">
        <v>0.93313702363771434</v>
      </c>
      <c r="O10" s="12" t="s">
        <v>33</v>
      </c>
      <c r="P10" s="12">
        <v>4.0916065943633457</v>
      </c>
    </row>
    <row r="11" spans="1:16" x14ac:dyDescent="0.35">
      <c r="A11" t="s">
        <v>6</v>
      </c>
      <c r="B11">
        <v>39</v>
      </c>
      <c r="C11">
        <v>25</v>
      </c>
      <c r="D11" t="s">
        <v>25</v>
      </c>
      <c r="E11">
        <v>114</v>
      </c>
      <c r="F11">
        <v>119</v>
      </c>
      <c r="G11" t="s">
        <v>26</v>
      </c>
      <c r="H11" s="8">
        <f>(Table2[[#This Row],[Virat Kholi]]/Table2[[#This Row],['# Balls Faced K]])*100</f>
        <v>156</v>
      </c>
      <c r="I11" s="8">
        <f>(Table2[[#This Row],[Rohit Sharma]]/Table2[[#This Row],['# Balls Faced R]])*100</f>
        <v>95.798319327731093</v>
      </c>
      <c r="K11" s="12" t="s">
        <v>34</v>
      </c>
      <c r="L11" s="12">
        <v>0.8703728821992015</v>
      </c>
      <c r="O11" s="12" t="s">
        <v>34</v>
      </c>
      <c r="P11" s="12">
        <v>1.9520351394092217</v>
      </c>
    </row>
    <row r="12" spans="1:16" x14ac:dyDescent="0.35">
      <c r="A12" t="s">
        <v>7</v>
      </c>
      <c r="B12">
        <v>60</v>
      </c>
      <c r="C12">
        <v>56</v>
      </c>
      <c r="D12" t="s">
        <v>26</v>
      </c>
      <c r="E12" s="2">
        <v>57</v>
      </c>
      <c r="F12">
        <v>52</v>
      </c>
      <c r="G12" t="s">
        <v>25</v>
      </c>
      <c r="H12" s="8">
        <f>(Table2[[#This Row],[Virat Kholi]]/Table2[[#This Row],['# Balls Faced K]])*100</f>
        <v>107.14285714285714</v>
      </c>
      <c r="I12" s="8">
        <f>(Table2[[#This Row],[Rohit Sharma]]/Table2[[#This Row],['# Balls Faced R]])*100</f>
        <v>109.61538461538463</v>
      </c>
      <c r="K12" s="12" t="s">
        <v>35</v>
      </c>
      <c r="L12" s="12">
        <v>91</v>
      </c>
      <c r="O12" s="12" t="s">
        <v>35</v>
      </c>
      <c r="P12" s="12">
        <v>264</v>
      </c>
    </row>
    <row r="13" spans="1:16" x14ac:dyDescent="0.35">
      <c r="A13" t="s">
        <v>9</v>
      </c>
      <c r="B13">
        <v>112</v>
      </c>
      <c r="C13">
        <v>95</v>
      </c>
      <c r="D13" t="s">
        <v>25</v>
      </c>
      <c r="E13">
        <v>7</v>
      </c>
      <c r="F13">
        <v>12</v>
      </c>
      <c r="G13" t="s">
        <v>26</v>
      </c>
      <c r="H13" s="8">
        <f>(Table2[[#This Row],[Virat Kholi]]/Table2[[#This Row],['# Balls Faced K]])*100</f>
        <v>117.89473684210525</v>
      </c>
      <c r="I13" s="8">
        <f>(Table2[[#This Row],[Rohit Sharma]]/Table2[[#This Row],['# Balls Faced R]])*100</f>
        <v>58.333333333333336</v>
      </c>
      <c r="K13" s="12" t="s">
        <v>36</v>
      </c>
      <c r="L13" s="12">
        <v>21</v>
      </c>
      <c r="O13" s="12" t="s">
        <v>36</v>
      </c>
      <c r="P13" s="12">
        <v>0</v>
      </c>
    </row>
    <row r="14" spans="1:16" x14ac:dyDescent="0.35">
      <c r="A14" t="s">
        <v>8</v>
      </c>
      <c r="B14" s="2">
        <v>57</v>
      </c>
      <c r="C14">
        <v>51</v>
      </c>
      <c r="D14" t="s">
        <v>26</v>
      </c>
      <c r="E14">
        <v>264</v>
      </c>
      <c r="F14">
        <v>173</v>
      </c>
      <c r="G14" t="s">
        <v>26</v>
      </c>
      <c r="H14" s="8">
        <f>(Table2[[#This Row],[Virat Kholi]]/Table2[[#This Row],['# Balls Faced K]])*100</f>
        <v>111.76470588235294</v>
      </c>
      <c r="I14" s="8">
        <f>(Table2[[#This Row],[Rohit Sharma]]/Table2[[#This Row],['# Balls Faced R]])*100</f>
        <v>152.60115606936415</v>
      </c>
      <c r="K14" s="12" t="s">
        <v>37</v>
      </c>
      <c r="L14" s="12">
        <v>112</v>
      </c>
      <c r="O14" s="12" t="s">
        <v>37</v>
      </c>
      <c r="P14" s="12">
        <v>264</v>
      </c>
    </row>
    <row r="15" spans="1:16" x14ac:dyDescent="0.35">
      <c r="A15" t="s">
        <v>4</v>
      </c>
      <c r="B15">
        <v>73</v>
      </c>
      <c r="C15">
        <v>53</v>
      </c>
      <c r="D15" t="s">
        <v>26</v>
      </c>
      <c r="E15">
        <v>30</v>
      </c>
      <c r="F15">
        <v>50</v>
      </c>
      <c r="G15" t="s">
        <v>26</v>
      </c>
      <c r="H15" s="8">
        <f>(Table2[[#This Row],[Virat Kholi]]/Table2[[#This Row],['# Balls Faced K]])*100</f>
        <v>137.73584905660377</v>
      </c>
      <c r="I15" s="8">
        <f>(Table2[[#This Row],[Rohit Sharma]]/Table2[[#This Row],['# Balls Faced R]])*100</f>
        <v>60</v>
      </c>
      <c r="K15" s="12" t="s">
        <v>21</v>
      </c>
      <c r="L15" s="12">
        <v>858</v>
      </c>
      <c r="O15" s="12" t="s">
        <v>21</v>
      </c>
      <c r="P15" s="12">
        <v>853</v>
      </c>
    </row>
    <row r="16" spans="1:16" x14ac:dyDescent="0.35">
      <c r="A16" t="s">
        <v>3</v>
      </c>
      <c r="B16">
        <v>24</v>
      </c>
      <c r="C16">
        <v>12</v>
      </c>
      <c r="D16" t="s">
        <v>26</v>
      </c>
      <c r="E16">
        <v>12</v>
      </c>
      <c r="F16">
        <v>10</v>
      </c>
      <c r="G16" t="s">
        <v>26</v>
      </c>
      <c r="H16" s="8">
        <f>(Table2[[#This Row],[Virat Kholi]]/Table2[[#This Row],['# Balls Faced K]])*100</f>
        <v>200</v>
      </c>
      <c r="I16" s="8">
        <f>(Table2[[#This Row],[Rohit Sharma]]/Table2[[#This Row],['# Balls Faced R]])*100</f>
        <v>120</v>
      </c>
      <c r="K16" s="12" t="s">
        <v>38</v>
      </c>
      <c r="L16" s="12">
        <v>15</v>
      </c>
      <c r="O16" s="12" t="s">
        <v>38</v>
      </c>
      <c r="P16" s="12">
        <v>15</v>
      </c>
    </row>
    <row r="17" spans="1:16" x14ac:dyDescent="0.35">
      <c r="A17" t="s">
        <v>2</v>
      </c>
      <c r="B17">
        <v>42</v>
      </c>
      <c r="C17">
        <v>29</v>
      </c>
      <c r="D17" t="s">
        <v>26</v>
      </c>
      <c r="E17">
        <v>14</v>
      </c>
      <c r="F17">
        <v>20</v>
      </c>
      <c r="G17" t="s">
        <v>26</v>
      </c>
      <c r="H17" s="8">
        <f>(Table2[[#This Row],[Virat Kholi]]/Table2[[#This Row],['# Balls Faced K]])*100</f>
        <v>144.82758620689654</v>
      </c>
      <c r="I17" s="8">
        <f>(Table2[[#This Row],[Rohit Sharma]]/Table2[[#This Row],['# Balls Faced R]])*100</f>
        <v>70</v>
      </c>
      <c r="L17">
        <v>0</v>
      </c>
      <c r="P17">
        <v>0</v>
      </c>
    </row>
    <row r="18" spans="1:16" x14ac:dyDescent="0.35">
      <c r="A18" s="6" t="s">
        <v>21</v>
      </c>
      <c r="B18" s="7">
        <f>SUM(B3:B17)</f>
        <v>858</v>
      </c>
      <c r="C18" s="7">
        <f>SUM(C3:C17)</f>
        <v>758</v>
      </c>
      <c r="D18" s="7"/>
      <c r="E18" s="7">
        <f>SUM(E3:E17)</f>
        <v>853</v>
      </c>
      <c r="F18" s="7">
        <f>SUM(F3:F17)</f>
        <v>776</v>
      </c>
      <c r="G18" s="7"/>
      <c r="I18" s="8"/>
    </row>
    <row r="19" spans="1:16" x14ac:dyDescent="0.35">
      <c r="A19" s="6" t="s">
        <v>22</v>
      </c>
      <c r="B19" s="7">
        <f>AVERAGE(B3:B17)</f>
        <v>57.2</v>
      </c>
      <c r="C19" s="9">
        <f>AVERAGE(C3:C17)</f>
        <v>50.533333333333331</v>
      </c>
      <c r="D19" s="10" cm="1">
        <f t="array" ref="D19">(SUM(B3:B17))/(SUM(LEN(D3:D17))-COUNTIF(D3:D17,"N"))</f>
        <v>78</v>
      </c>
      <c r="E19" s="9">
        <f>AVERAGE(E3:E17)</f>
        <v>56.866666666666667</v>
      </c>
      <c r="F19" s="9">
        <f>AVERAGE(F3:F17)</f>
        <v>51.733333333333334</v>
      </c>
      <c r="G19" s="10" cm="1">
        <f t="array" ref="G19">(SUM(E3:E17))/(SUM(LEN(G3:G17))-COUNTIF(G3:G17,"N"))</f>
        <v>71.083333333333329</v>
      </c>
      <c r="H19" s="9">
        <f>AVERAGE(H3:H17)</f>
        <v>125.49339233936955</v>
      </c>
      <c r="I19" s="9">
        <f>AVERAGE(I3:I17)</f>
        <v>89.449949296945093</v>
      </c>
    </row>
    <row r="20" spans="1:16" ht="28.5" x14ac:dyDescent="0.35">
      <c r="D20" cm="1">
        <f t="array" ref="D20">SUM((LEN(D3:D17)))</f>
        <v>15</v>
      </c>
      <c r="I20" s="2" t="s">
        <v>14</v>
      </c>
      <c r="J20" s="4" t="s">
        <v>17</v>
      </c>
    </row>
    <row r="21" spans="1:16" ht="69.5" x14ac:dyDescent="0.35">
      <c r="D21">
        <f>COUNTIF(D3:D17,"N")</f>
        <v>4</v>
      </c>
      <c r="I21" s="2" t="s">
        <v>15</v>
      </c>
      <c r="J21" s="3" t="s">
        <v>16</v>
      </c>
    </row>
  </sheetData>
  <mergeCells count="2">
    <mergeCell ref="K2:L2"/>
    <mergeCell ref="O2:P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17F4-0E54-4BDB-9753-A9FB418CE719}">
  <dimension ref="A3:L8"/>
  <sheetViews>
    <sheetView topLeftCell="A8" workbookViewId="0">
      <selection activeCell="H9" sqref="H9"/>
    </sheetView>
  </sheetViews>
  <sheetFormatPr defaultRowHeight="14.5" x14ac:dyDescent="0.35"/>
  <cols>
    <col min="1" max="1" width="10.7265625" bestFit="1" customWidth="1"/>
    <col min="2" max="2" width="15.90625" bestFit="1" customWidth="1"/>
    <col min="3" max="3" width="17.90625" bestFit="1" customWidth="1"/>
    <col min="10" max="10" width="12.36328125" bestFit="1" customWidth="1"/>
    <col min="11" max="11" width="18.54296875" bestFit="1" customWidth="1"/>
    <col min="12" max="12" width="17.90625" bestFit="1" customWidth="1"/>
  </cols>
  <sheetData>
    <row r="3" spans="1:12" x14ac:dyDescent="0.35">
      <c r="B3" s="13" t="s">
        <v>44</v>
      </c>
      <c r="J3" s="13" t="s">
        <v>47</v>
      </c>
      <c r="K3" t="s">
        <v>45</v>
      </c>
      <c r="L3" t="s">
        <v>48</v>
      </c>
    </row>
    <row r="4" spans="1:12" x14ac:dyDescent="0.35">
      <c r="A4" s="13" t="s">
        <v>0</v>
      </c>
      <c r="B4" t="s">
        <v>42</v>
      </c>
      <c r="C4" t="s">
        <v>46</v>
      </c>
      <c r="J4" s="15" t="s">
        <v>7</v>
      </c>
      <c r="K4" s="14">
        <v>57</v>
      </c>
      <c r="L4" s="14">
        <v>109.61538461538463</v>
      </c>
    </row>
    <row r="5" spans="1:12" x14ac:dyDescent="0.35">
      <c r="A5" t="s">
        <v>7</v>
      </c>
      <c r="B5" s="14">
        <v>60</v>
      </c>
      <c r="C5" s="14">
        <v>107.14285714285714</v>
      </c>
      <c r="J5" s="15" t="s">
        <v>9</v>
      </c>
      <c r="K5" s="14">
        <v>7</v>
      </c>
      <c r="L5" s="14">
        <v>58.333333333333336</v>
      </c>
    </row>
    <row r="6" spans="1:12" x14ac:dyDescent="0.35">
      <c r="A6" t="s">
        <v>9</v>
      </c>
      <c r="B6" s="14">
        <v>112</v>
      </c>
      <c r="C6" s="14">
        <v>117.89473684210525</v>
      </c>
      <c r="J6" s="15" t="s">
        <v>5</v>
      </c>
      <c r="K6" s="14">
        <v>365</v>
      </c>
      <c r="L6" s="14">
        <v>253.60115606936415</v>
      </c>
    </row>
    <row r="7" spans="1:12" x14ac:dyDescent="0.35">
      <c r="A7" t="s">
        <v>5</v>
      </c>
      <c r="B7" s="14">
        <v>116</v>
      </c>
      <c r="C7" s="14">
        <v>229.76470588235293</v>
      </c>
      <c r="J7" s="15" t="s">
        <v>41</v>
      </c>
      <c r="K7" s="14">
        <v>429</v>
      </c>
      <c r="L7" s="14">
        <v>421.54987401808211</v>
      </c>
    </row>
    <row r="8" spans="1:12" x14ac:dyDescent="0.35">
      <c r="A8" t="s">
        <v>41</v>
      </c>
      <c r="B8" s="14">
        <v>288</v>
      </c>
      <c r="C8" s="14">
        <v>454.8022998673153</v>
      </c>
    </row>
  </sheetData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083F1-8147-4531-B50B-E5263B8915D0}">
  <dimension ref="A3:J14"/>
  <sheetViews>
    <sheetView workbookViewId="0">
      <selection activeCell="L16" sqref="L16"/>
    </sheetView>
  </sheetViews>
  <sheetFormatPr defaultRowHeight="14.5" x14ac:dyDescent="0.35"/>
  <cols>
    <col min="1" max="1" width="15.90625" bestFit="1" customWidth="1"/>
    <col min="2" max="2" width="5.08984375" bestFit="1" customWidth="1"/>
    <col min="9" max="9" width="18.54296875" bestFit="1" customWidth="1"/>
    <col min="10" max="10" width="5.08984375" bestFit="1" customWidth="1"/>
  </cols>
  <sheetData>
    <row r="3" spans="1:10" x14ac:dyDescent="0.35">
      <c r="A3" s="13" t="s">
        <v>42</v>
      </c>
      <c r="I3" s="13" t="s">
        <v>45</v>
      </c>
    </row>
    <row r="4" spans="1:10" x14ac:dyDescent="0.35">
      <c r="A4" s="13" t="s">
        <v>0</v>
      </c>
      <c r="B4" t="s">
        <v>43</v>
      </c>
      <c r="I4" s="13" t="s">
        <v>0</v>
      </c>
      <c r="J4" t="s">
        <v>43</v>
      </c>
    </row>
    <row r="5" spans="1:10" x14ac:dyDescent="0.35">
      <c r="A5" t="s">
        <v>2</v>
      </c>
      <c r="B5" s="14">
        <v>85</v>
      </c>
      <c r="I5" t="s">
        <v>2</v>
      </c>
      <c r="J5" s="14">
        <v>155</v>
      </c>
    </row>
    <row r="6" spans="1:10" x14ac:dyDescent="0.35">
      <c r="A6" t="s">
        <v>7</v>
      </c>
      <c r="B6" s="14">
        <v>60</v>
      </c>
      <c r="I6" t="s">
        <v>7</v>
      </c>
      <c r="J6" s="14">
        <v>57</v>
      </c>
    </row>
    <row r="7" spans="1:10" x14ac:dyDescent="0.35">
      <c r="A7" t="s">
        <v>4</v>
      </c>
      <c r="B7" s="14">
        <v>130</v>
      </c>
      <c r="I7" t="s">
        <v>4</v>
      </c>
      <c r="J7" s="14">
        <v>45</v>
      </c>
    </row>
    <row r="8" spans="1:10" x14ac:dyDescent="0.35">
      <c r="A8" t="s">
        <v>1</v>
      </c>
      <c r="B8" s="14">
        <v>102</v>
      </c>
      <c r="I8" t="s">
        <v>1</v>
      </c>
      <c r="J8" s="14">
        <v>3</v>
      </c>
    </row>
    <row r="9" spans="1:10" x14ac:dyDescent="0.35">
      <c r="A9" t="s">
        <v>9</v>
      </c>
      <c r="B9" s="14">
        <v>112</v>
      </c>
      <c r="I9" t="s">
        <v>9</v>
      </c>
      <c r="J9" s="14">
        <v>7</v>
      </c>
    </row>
    <row r="10" spans="1:10" x14ac:dyDescent="0.35">
      <c r="A10" t="s">
        <v>18</v>
      </c>
      <c r="B10" s="14">
        <v>87</v>
      </c>
      <c r="I10" t="s">
        <v>18</v>
      </c>
      <c r="J10" s="14">
        <v>75</v>
      </c>
    </row>
    <row r="11" spans="1:10" x14ac:dyDescent="0.35">
      <c r="A11" t="s">
        <v>5</v>
      </c>
      <c r="B11" s="14">
        <v>116</v>
      </c>
      <c r="I11" t="s">
        <v>5</v>
      </c>
      <c r="J11" s="14">
        <v>365</v>
      </c>
    </row>
    <row r="12" spans="1:10" x14ac:dyDescent="0.35">
      <c r="A12" t="s">
        <v>3</v>
      </c>
      <c r="B12" s="14">
        <v>71</v>
      </c>
      <c r="I12" t="s">
        <v>3</v>
      </c>
      <c r="J12" s="14">
        <v>32</v>
      </c>
    </row>
    <row r="13" spans="1:10" x14ac:dyDescent="0.35">
      <c r="A13" t="s">
        <v>6</v>
      </c>
      <c r="B13" s="14">
        <v>95</v>
      </c>
      <c r="I13" t="s">
        <v>6</v>
      </c>
      <c r="J13" s="14">
        <v>114</v>
      </c>
    </row>
    <row r="14" spans="1:10" x14ac:dyDescent="0.35">
      <c r="A14" t="s">
        <v>41</v>
      </c>
      <c r="B14" s="14">
        <v>858</v>
      </c>
      <c r="I14" t="s">
        <v>41</v>
      </c>
      <c r="J14" s="14">
        <v>853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AgainstAsianCntry</vt:lpstr>
      <vt:lpstr>All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Laxminarayen N V</dc:creator>
  <cp:lastModifiedBy>Srikanth Balabaskarane</cp:lastModifiedBy>
  <dcterms:created xsi:type="dcterms:W3CDTF">2020-02-29T01:13:29Z</dcterms:created>
  <dcterms:modified xsi:type="dcterms:W3CDTF">2020-03-01T12:16:14Z</dcterms:modified>
</cp:coreProperties>
</file>