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https://d.docs.live.net/7626021e4b4201f3/Desktop/Me/DATA ANALYST/EXCEL/4-hour-course-xl-files/"/>
    </mc:Choice>
  </mc:AlternateContent>
  <xr:revisionPtr revIDLastSave="117" documentId="8_{389A214D-FFF6-4938-B896-C40014648C9B}" xr6:coauthVersionLast="47" xr6:coauthVersionMax="47" xr10:uidLastSave="{134A6AB0-3E61-4DE8-88EC-7A8DCF5649FF}"/>
  <bookViews>
    <workbookView xWindow="-108" yWindow="-108" windowWidth="23256" windowHeight="13176" firstSheet="1" activeTab="4" xr2:uid="{26D4546B-D2A1-4444-8EAF-A6228F96F0C1}"/>
  </bookViews>
  <sheets>
    <sheet name="R04 call count, " sheetId="7" r:id="rId1"/>
    <sheet name="R02 call count" sheetId="8" r:id="rId2"/>
    <sheet name="Data" sheetId="2" r:id="rId3"/>
    <sheet name="pivots" sheetId="6" r:id="rId4"/>
    <sheet name="Customer centre Report" sheetId="5" r:id="rId5"/>
    <sheet name="Assets" sheetId="4" r:id="rId6"/>
  </sheets>
  <definedNames>
    <definedName name="_xlnm._FilterDatabase" localSheetId="2"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1" hidden="1">'R02 call count'!$A$3:$M$12</definedName>
    <definedName name="ExternalData_1" localSheetId="0" hidden="1">'R04 call count, '!$A$3:$M$189</definedName>
    <definedName name="Slicer_Representative">#N/A</definedName>
  </definedNames>
  <calcPr calcId="191029"/>
  <pivotCaches>
    <pivotCache cacheId="0" r:id="rId7"/>
    <pivotCache cacheId="1" r:id="rId8"/>
    <pivotCache cacheId="2" r:id="rId9"/>
    <pivotCache cacheId="3" r:id="rId10"/>
    <pivotCache cacheId="4" r:id="rId11"/>
    <pivotCache cacheId="5" r:id="rId12"/>
    <pivotCache cacheId="6" r:id="rId13"/>
    <pivotCache cacheId="7" r:id="rId14"/>
    <pivotCache cacheId="8" r:id="rId15"/>
  </pivotCaches>
  <extLst>
    <ext xmlns:x14="http://schemas.microsoft.com/office/spreadsheetml/2009/9/main" uri="{876F7934-8845-4945-9796-88D515C7AA90}">
      <x14:pivotCaches>
        <pivotCache cacheId="9"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9" i="5" l="1"/>
  <c r="H53" i="6"/>
  <c r="H51" i="6"/>
  <c r="Q19" i="5" a="1"/>
  <c r="Q19" i="5" s="1"/>
  <c r="P20" i="5" a="1"/>
  <c r="P20" i="5" s="1"/>
  <c r="F7" i="4"/>
  <c r="F4" i="4"/>
  <c r="F5" i="4"/>
  <c r="F6" i="4"/>
  <c r="F3" i="4"/>
  <c r="E51" i="6"/>
  <c r="E55" i="6" s="1"/>
  <c r="E50" i="6"/>
  <c r="E54" i="6" s="1"/>
  <c r="H50" i="6" s="1"/>
  <c r="M31" i="5" s="1"/>
  <c r="E49" i="6"/>
  <c r="H49" i="6" s="1"/>
  <c r="M30" i="5" s="1"/>
  <c r="J39" i="6"/>
  <c r="F41" i="6" a="1"/>
  <c r="F41"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M32" i="5" l="1"/>
  <c r="J42" i="6"/>
  <c r="I41" i="6"/>
  <c r="I45" i="6"/>
  <c r="I44" i="6"/>
  <c r="I43" i="6"/>
  <c r="I42" i="6"/>
  <c r="J41" i="6"/>
  <c r="J45" i="6"/>
  <c r="J44" i="6"/>
  <c r="J4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990BB4-7AE8-4D32-B325-4A1F6A79B3E9}" keepAlive="1" name="ModelConnection_ExternalData_1" description="Data Model" type="5" refreshedVersion="8" minRefreshableVersion="5" saveData="1">
    <dbPr connection="Data Model Connection" command="DRILLTHROUGH MAXROWS 1000 SELECT FROM [Model] WHERE ([calls].[Representative].&amp;[R04],[Measures].[call count])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2" xr16:uid="{9394EF49-0B41-47D4-8468-E27DD5449A07}" keepAlive="1" name="ModelConnection_ExternalData_11" description="Data Model" type="5" refreshedVersion="8" minRefreshableVersion="5" saveData="1">
    <dbPr connection="Data Model Connection" command="DRILLTHROUGH MAXROWS 1000 SELECT FROM [Model] WHERE (([calls].[Representative].&amp;[R02],[Measures].[call count],[calls].[Date of Call (Month)].&amp;[Jul]))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3" xr16:uid="{DF5F5111-4A3D-47AA-9822-D05EFD26A56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5026E4F1-D9EF-48DF-B13E-9F9750A9084B}"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5" xr16:uid="{846FA174-87AE-4CC2-A9C6-67F70C49CA1B}"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<sst xmlns="http://schemas.openxmlformats.org/spreadsheetml/2006/main" count="4372" uniqueCount="1108">
  <si>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</si>
  <si>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</si>
  <si>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</si>
  <si>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</si>
  <si>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</si>
  <si>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</si>
  <si>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</si>
  <si>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</si>
  <si>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</si>
  <si>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</si>
  <si>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</si>
  <si>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</si>
  <si>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</si>
  <si>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</si>
  <si>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</si>
  <si>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</si>
  <si>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</si>
  <si>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</si>
  <si>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</si>
  <si>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</si>
  <si>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</si>
  <si>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</si>
  <si>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</si>
  <si>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</si>
  <si>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</si>
  <si>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</si>
  <si>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</si>
  <si>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</si>
  <si>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</si>
  <si>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</si>
  <si>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</si>
  <si>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</si>
  <si>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</si>
  <si>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</si>
  <si>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</si>
  <si>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</si>
  <si>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</si>
  <si>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</si>
  <si>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</si>
  <si>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</si>
  <si>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</si>
  <si>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</si>
  <si>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</si>
  <si>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</si>
  <si>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</si>
  <si>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</si>
  <si>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</si>
  <si>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</si>
  <si>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</si>
  <si>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</si>
  <si>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</si>
  <si>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</si>
  <si>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</si>
  <si>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</si>
  <si>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</si>
  <si>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</si>
  <si>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</si>
  <si>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</si>
  <si>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</si>
  <si>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</si>
  <si>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</si>
  <si>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</si>
  <si>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</si>
  <si>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</si>
  <si>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</si>
  <si>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</si>
  <si>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</si>
  <si>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</si>
  <si>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</si>
  <si>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</si>
  <si>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</si>
  <si>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</si>
  <si>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</si>
  <si>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</si>
  <si>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</si>
  <si>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</si>
  <si>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</si>
  <si>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</si>
  <si>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</si>
  <si>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</si>
  <si>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</si>
  <si>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</si>
  <si>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</si>
  <si>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</si>
  <si>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</si>
  <si>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</si>
  <si>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</si>
  <si>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</si>
  <si>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</si>
  <si>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</si>
  <si>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</si>
  <si>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</si>
  <si>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</si>
  <si>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</si>
  <si>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</si>
  <si>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</si>
  <si>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</si>
  <si>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</si>
  <si>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</si>
  <si>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</si>
  <si>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</si>
  <si>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</si>
  <si>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</si>
  <si>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</si>
  <si>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</si>
  <si>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</si>
  <si>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</si>
  <si>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</si>
  <si>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</si>
  <si>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</si>
  <si>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</si>
  <si>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</si>
  <si>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</si>
  <si>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</si>
  <si>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</si>
  <si>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</si>
  <si>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</si>
  <si>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</si>
  <si>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</si>
  <si>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</si>
  <si>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</si>
  <si>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</si>
  <si>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</si>
  <si>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</si>
  <si>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</si>
  <si>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</si>
  <si>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</si>
  <si>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</si>
  <si>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</si>
  <si>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</si>
  <si>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</si>
  <si>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</si>
  <si>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</si>
  <si>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</si>
  <si>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</si>
  <si>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</si>
  <si>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</si>
  <si>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</si>
  <si>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</si>
  <si>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</si>
  <si>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</si>
  <si>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</si>
  <si>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</si>
  <si>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</si>
  <si>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</si>
  <si>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</si>
  <si>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</si>
  <si>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</si>
  <si>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</si>
  <si>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</si>
  <si>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</si>
  <si>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</si>
  <si>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</si>
  <si>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</si>
  <si>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</si>
  <si>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</si>
  <si>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</si>
  <si>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</si>
  <si>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</si>
  <si>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</si>
  <si>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</si>
  <si>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</si>
  <si>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</si>
  <si>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</si>
  <si>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</si>
  <si>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</si>
  <si>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</si>
  <si>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</si>
  <si>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</si>
  <si>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</si>
  <si>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</si>
  <si>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</si>
  <si>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</si>
  <si>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</si>
  <si>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</si>
  <si>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</si>
  <si>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</si>
  <si>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</si>
  <si>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</si>
  <si>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</si>
  <si>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</si>
  <si>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</si>
  <si>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</si>
  <si>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</si>
  <si>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</si>
  <si>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</si>
  <si>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</si>
  <si>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</si>
  <si>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</si>
  <si>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</si>
  <si>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</si>
  <si>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</si>
  <si>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</si>
  <si>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</si>
  <si>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</si>
  <si>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</si>
  <si>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</si>
  <si>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</si>
  <si>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</si>
  <si>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</si>
  <si>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</si>
  <si>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</si>
  <si>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</si>
  <si>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</si>
  <si>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</si>
  <si>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</si>
  <si>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</si>
  <si>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</si>
  <si>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</si>
  <si>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</si>
  <si>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</si>
  <si>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</si>
  <si>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</si>
  <si>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</si>
  <si>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</si>
  <si>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</si>
  <si>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</si>
  <si>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</si>
  <si>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</si>
  <si>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</si>
  <si>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</si>
  <si>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</si>
  <si>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</si>
  <si>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</si>
  <si>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</si>
  <si>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</si>
  <si>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</si>
  <si>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</si>
  <si>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</si>
  <si>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</si>
  <si>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</si>
  <si>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</si>
  <si>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</si>
  <si>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</si>
  <si>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</si>
  <si>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</si>
  <si>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</si>
  <si>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</si>
  <si>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</si>
  <si>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</si>
  <si>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</si>
  <si>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</si>
  <si>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</si>
  <si>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</si>
  <si>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</si>
  <si>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</si>
  <si>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</si>
  <si>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</si>
  <si>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</si>
  <si>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</si>
  <si>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</si>
  <si>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</si>
  <si>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</si>
  <si>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</si>
  <si>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</si>
  <si>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</si>
  <si>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</si>
  <si>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</si>
  <si>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</si>
  <si>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</si>
  <si>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</si>
  <si>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</si>
  <si>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</si>
  <si>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</si>
  <si>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</si>
  <si>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</si>
  <si>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</si>
  <si>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</si>
  <si>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</si>
  <si>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</si>
  <si>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</si>
  <si>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</si>
  <si>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</si>
  <si>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</si>
  <si>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</si>
  <si>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</si>
  <si>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</si>
  <si>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</si>
  <si>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</si>
  <si>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</si>
  <si>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</si>
  <si>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</si>
  <si>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</si>
  <si>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</si>
  <si>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</si>
  <si>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</si>
  <si>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</si>
  <si>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</si>
  <si>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</si>
  <si>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</si>
  <si>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</si>
  <si>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</si>
  <si>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</si>
  <si>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</si>
  <si>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</si>
  <si>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</si>
  <si>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</si>
  <si>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</si>
  <si>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</si>
  <si>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</si>
  <si>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</si>
  <si>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</si>
  <si>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</si>
  <si>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</si>
  <si>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</si>
  <si>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</si>
  <si>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</si>
  <si>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</si>
  <si>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</si>
  <si>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</si>
  <si>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</si>
  <si>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</si>
  <si>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</si>
  <si>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</si>
  <si>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</si>
  <si>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</si>
  <si>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</si>
  <si>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</si>
  <si>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</si>
  <si>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</si>
  <si>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</si>
  <si>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</si>
  <si>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</si>
  <si>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</si>
  <si>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</si>
  <si>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</si>
  <si>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</si>
  <si>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</si>
  <si>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</si>
  <si>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</si>
  <si>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</si>
  <si>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</si>
  <si>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</si>
  <si>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</si>
  <si>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</si>
  <si>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</si>
  <si>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</si>
  <si>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</si>
  <si>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</si>
  <si>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</si>
  <si>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</si>
  <si>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</si>
  <si>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</si>
  <si>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</si>
  <si>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</si>
  <si>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</si>
  <si>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</si>
  <si>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</si>
  <si>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</si>
  <si>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</si>
  <si>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</si>
  <si>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</si>
  <si>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</si>
  <si>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</si>
  <si>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</si>
  <si>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</si>
  <si>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</si>
  <si>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</si>
  <si>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</si>
  <si>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</si>
  <si>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</si>
  <si>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</si>
  <si>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</si>
  <si>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</si>
  <si>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</si>
  <si>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</si>
  <si>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</si>
  <si>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</si>
  <si>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</si>
  <si>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</si>
  <si>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</si>
  <si>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</si>
  <si>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</si>
  <si>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</si>
  <si>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</si>
  <si>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</si>
  <si>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</si>
  <si>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</si>
  <si>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</si>
  <si>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</si>
  <si>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</si>
  <si>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</si>
  <si>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</si>
  <si>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</si>
  <si>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</si>
  <si>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</si>
  <si>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</si>
  <si>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</si>
  <si>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</si>
  <si>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</si>
  <si>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</si>
  <si>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</si>
  <si>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</si>
  <si>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</si>
  <si>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</si>
  <si>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</si>
  <si>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</si>
  <si>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</si>
  <si>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</si>
  <si>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</si>
  <si>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</si>
  <si>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</si>
  <si>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</si>
  <si>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</si>
  <si>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</si>
  <si>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</si>
  <si>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</si>
  <si>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</si>
  <si>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</si>
  <si>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</si>
  <si>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</si>
  <si>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</si>
  <si>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</si>
  <si>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</si>
  <si>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</si>
  <si>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</si>
  <si>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</si>
  <si>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</si>
  <si>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</si>
  <si>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</si>
  <si>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</si>
  <si>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</si>
  <si>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</si>
  <si>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</si>
  <si>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</si>
  <si>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</si>
  <si>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</si>
  <si>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</si>
  <si>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</si>
  <si>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</si>
  <si>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</si>
  <si>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</si>
  <si>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</si>
  <si>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</si>
  <si>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</si>
  <si>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</si>
  <si>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</si>
  <si>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</si>
  <si>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</si>
  <si>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</si>
  <si>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</si>
  <si>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</si>
  <si>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</si>
  <si>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</si>
  <si>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</si>
  <si>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</si>
  <si>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</si>
  <si>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</si>
  <si>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</si>
  <si>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</si>
  <si>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</si>
  <si>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</si>
  <si>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</si>
  <si>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</si>
  <si>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</si>
  <si>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</si>
  <si>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</si>
  <si>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</si>
  <si>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</si>
  <si>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</si>
  <si>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</si>
  <si>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</si>
  <si>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</si>
  <si>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</si>
  <si>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</si>
  <si>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</si>
  <si>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</si>
  <si>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</si>
  <si>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</si>
  <si>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</si>
  <si>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</si>
  <si>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</si>
  <si>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</si>
  <si>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</si>
  <si>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</si>
  <si>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</si>
  <si>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</si>
  <si>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</si>
  <si>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</si>
  <si>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</si>
  <si>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</si>
  <si>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</si>
  <si>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</si>
  <si>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</si>
  <si>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</si>
  <si>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</si>
  <si>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</si>
  <si>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</si>
  <si>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</si>
  <si>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</si>
  <si>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</si>
  <si>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</si>
  <si>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</si>
  <si>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</si>
  <si>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</si>
  <si>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</si>
  <si>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</si>
  <si>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</si>
  <si>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</si>
  <si>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</si>
  <si>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</si>
  <si>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</si>
  <si>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</si>
  <si>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</si>
  <si>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</si>
  <si>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</si>
  <si>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</si>
  <si>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</si>
  <si>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</si>
  <si>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</si>
  <si>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</si>
  <si>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</si>
  <si>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</si>
  <si>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</si>
  <si>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</si>
  <si>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</si>
  <si>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</si>
  <si>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</si>
  <si>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</si>
  <si>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</si>
  <si>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</si>
  <si>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</si>
  <si>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</si>
  <si>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</si>
  <si>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</si>
  <si>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</si>
  <si>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</si>
  <si>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</si>
  <si>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</si>
  <si>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</si>
  <si>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</si>
  <si>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</si>
  <si>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</si>
  <si>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</si>
  <si>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</si>
  <si>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</si>
  <si>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</si>
  <si>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</si>
  <si>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</si>
  <si>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</si>
  <si>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</si>
  <si>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</si>
  <si>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</si>
  <si>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</si>
  <si>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</si>
  <si>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</si>
  <si>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</si>
  <si>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</si>
  <si>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</si>
  <si>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</si>
  <si>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</si>
  <si>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</si>
  <si>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</si>
  <si>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</si>
  <si>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</si>
  <si>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</si>
  <si>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</si>
  <si>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</si>
  <si>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</si>
  <si>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</si>
  <si>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</si>
  <si>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</si>
  <si>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</si>
  <si>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</si>
  <si>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</si>
  <si>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</si>
  <si>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</si>
  <si>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</si>
  <si>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</si>
  <si>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</si>
  <si>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</si>
  <si>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</si>
  <si>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</si>
  <si>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</si>
  <si>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</si>
  <si>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</si>
  <si>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</si>
  <si>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</si>
  <si>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</si>
  <si>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</si>
  <si>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</si>
  <si>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</si>
  <si>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</si>
  <si>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</si>
  <si>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</si>
  <si>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</si>
  <si>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</si>
  <si>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</si>
  <si>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</si>
  <si>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</si>
  <si>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</si>
  <si>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</si>
  <si>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</si>
  <si>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</si>
  <si>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</si>
  <si>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</si>
  <si>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</si>
  <si>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</si>
  <si>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</si>
  <si>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</si>
  <si>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</si>
  <si>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</si>
  <si>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</si>
  <si>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</si>
  <si>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</si>
  <si>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</si>
  <si>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</si>
  <si>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</si>
  <si>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</si>
  <si>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</si>
  <si>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</si>
  <si>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</si>
  <si>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</si>
  <si>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</si>
  <si>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</si>
  <si>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</si>
  <si>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</si>
  <si>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</si>
  <si>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</si>
  <si>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</si>
  <si>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</si>
  <si>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</si>
  <si>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</si>
  <si>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</si>
  <si>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</si>
  <si>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</si>
  <si>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</si>
  <si>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</si>
  <si>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</si>
  <si>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</si>
  <si>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</si>
  <si>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</si>
  <si>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</si>
  <si>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</si>
  <si>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</si>
  <si>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</si>
  <si>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</si>
  <si>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</si>
  <si>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</si>
  <si>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</si>
  <si>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</si>
  <si>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</si>
  <si>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</si>
  <si>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</si>
  <si>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</si>
  <si>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</si>
  <si>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</si>
  <si>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</si>
  <si>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</si>
  <si>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</si>
  <si>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</si>
  <si>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</si>
  <si>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</si>
  <si>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</si>
  <si>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</si>
  <si>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</si>
  <si>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</si>
  <si>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</si>
  <si>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</si>
  <si>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</si>
  <si>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</si>
  <si>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</si>
  <si>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</si>
  <si>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</si>
  <si>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</si>
  <si>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</si>
  <si>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</si>
  <si>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</si>
  <si>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</si>
  <si>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</si>
  <si>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</si>
  <si>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</si>
  <si>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</si>
  <si>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</si>
  <si>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</si>
  <si>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</si>
  <si>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</si>
  <si>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</si>
  <si>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</si>
  <si>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</si>
  <si>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</si>
  <si>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</si>
  <si>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</si>
  <si>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</si>
  <si>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</si>
  <si>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</si>
  <si>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</si>
  <si>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</si>
  <si>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</si>
  <si>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</si>
  <si>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</si>
  <si>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</si>
  <si>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</si>
  <si>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</si>
  <si>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</si>
  <si>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</si>
  <si>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</si>
  <si>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</si>
  <si>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</si>
  <si>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</si>
  <si>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</si>
  <si>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</si>
  <si>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</si>
  <si>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</si>
  <si>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</si>
  <si>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</si>
  <si>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</si>
  <si>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</si>
  <si>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</si>
  <si>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</si>
  <si>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</si>
  <si>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</si>
  <si>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</si>
  <si>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</si>
  <si>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</si>
  <si>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</si>
  <si>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</si>
  <si>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</si>
  <si>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</si>
  <si>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</si>
  <si>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</si>
  <si>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</si>
  <si>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</si>
  <si>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</si>
  <si>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</si>
  <si>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</si>
  <si>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</si>
  <si>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</si>
  <si>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</si>
  <si>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</si>
  <si>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</si>
  <si>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</si>
  <si>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</si>
  <si>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</si>
  <si>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</si>
  <si>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</si>
  <si>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</si>
  <si>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</si>
  <si>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</si>
  <si>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</si>
  <si>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</si>
  <si>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</si>
  <si>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</si>
  <si>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</si>
  <si>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</si>
  <si>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</si>
  <si>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</si>
  <si>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</si>
  <si>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</si>
  <si>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</si>
  <si>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</si>
  <si>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</si>
  <si>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</si>
  <si>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</si>
  <si>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</si>
  <si>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</si>
  <si>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</si>
  <si>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</si>
  <si>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</si>
  <si>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</si>
  <si>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</si>
  <si>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</si>
  <si>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</si>
  <si>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</si>
  <si>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</si>
  <si>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</si>
  <si>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</si>
  <si>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</si>
  <si>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</si>
  <si>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</si>
  <si>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</si>
  <si>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</si>
  <si>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</si>
  <si>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</si>
  <si>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</si>
  <si>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</si>
  <si>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</si>
  <si>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</si>
  <si>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</si>
  <si>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</si>
  <si>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</si>
  <si>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</si>
  <si>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</si>
  <si>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</si>
  <si>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</si>
  <si>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</si>
  <si>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</si>
  <si>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</si>
  <si>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</si>
  <si>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</si>
  <si>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</si>
  <si>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</si>
  <si>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</si>
  <si>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</si>
  <si>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</si>
  <si>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</si>
  <si>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</si>
  <si>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</si>
  <si>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</si>
  <si>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</si>
  <si>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</si>
  <si>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</si>
  <si>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</si>
  <si>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</si>
  <si>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</si>
  <si>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</si>
  <si>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</si>
  <si>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</si>
  <si>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</si>
  <si>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</si>
  <si>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</si>
  <si>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</si>
  <si>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</si>
  <si>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</si>
  <si>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</si>
  <si>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</si>
  <si>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</si>
  <si>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</si>
  <si>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</si>
  <si>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</si>
  <si>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</si>
  <si>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</si>
  <si>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</si>
  <si>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</si>
  <si>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</si>
  <si>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</si>
  <si>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</si>
  <si>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</si>
  <si>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</si>
  <si>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</si>
  <si>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</si>
  <si>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</si>
  <si>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</si>
  <si>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</si>
  <si>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</si>
  <si>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</si>
  <si>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</si>
  <si>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</si>
  <si>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</si>
  <si>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</si>
  <si>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</si>
  <si>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</si>
  <si>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</si>
  <si>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</si>
  <si>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</si>
  <si>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</si>
  <si>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</si>
  <si>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</si>
  <si>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</si>
  <si>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</si>
  <si>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</si>
  <si>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</si>
  <si>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</si>
  <si>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</si>
  <si>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</si>
  <si>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</si>
  <si>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</si>
  <si>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</si>
  <si>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</si>
  <si>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</si>
  <si>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</si>
  <si>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</si>
  <si>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</si>
  <si>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</si>
  <si>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</si>
  <si>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</si>
  <si>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</si>
  <si>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</si>
  <si>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</si>
  <si>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</si>
  <si>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</si>
  <si>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</si>
  <si>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</si>
  <si>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</si>
  <si>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</si>
  <si>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</si>
  <si>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</si>
  <si>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</si>
  <si>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</si>
  <si>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</si>
  <si>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</si>
  <si>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</si>
  <si>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</si>
  <si>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</si>
  <si>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</si>
  <si>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</si>
  <si>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</si>
  <si>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</si>
  <si>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</si>
  <si>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</si>
  <si>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</si>
  <si>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</si>
  <si>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</si>
  <si>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</si>
  <si>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</si>
  <si>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</si>
  <si>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</si>
  <si>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</si>
  <si>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</si>
  <si>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</si>
  <si>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</si>
  <si>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</si>
  <si>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</si>
  <si>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</si>
  <si>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</si>
  <si>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</si>
  <si>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</si>
  <si>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</si>
  <si>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</si>
  <si>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</si>
  <si>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</si>
  <si>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</si>
  <si>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</si>
  <si>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</si>
  <si>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</si>
  <si>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</si>
  <si>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</si>
  <si>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</si>
  <si>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</si>
  <si>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</si>
  <si>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</si>
  <si>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</si>
  <si>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</si>
  <si>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</si>
  <si>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</si>
  <si>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</si>
  <si>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</si>
  <si>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</si>
  <si>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</si>
  <si>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</si>
  <si>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</si>
  <si>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</si>
  <si>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</si>
  <si>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</si>
  <si>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</si>
  <si>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</si>
  <si>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</si>
  <si>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</si>
  <si>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</si>
  <si>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</si>
  <si>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</si>
  <si>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</si>
  <si>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</si>
  <si>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</si>
  <si>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</si>
  <si>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</si>
  <si>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</si>
  <si>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</si>
  <si>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</si>
  <si>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</si>
  <si>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</si>
  <si>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</si>
  <si>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</si>
  <si>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</si>
  <si>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</si>
  <si>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</si>
  <si>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</si>
  <si>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</si>
  <si>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</si>
  <si>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</si>
  <si>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</si>
  <si>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</si>
  <si>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</si>
  <si>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</si>
  <si>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</si>
  <si>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</si>
  <si>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</si>
  <si>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</si>
  <si>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</si>
  <si>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</si>
  <si>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</si>
  <si>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</si>
  <si>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</si>
  <si>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</si>
  <si>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</si>
  <si>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</si>
  <si>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</si>
  <si>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</si>
  <si>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</si>
  <si>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</si>
  <si>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</si>
  <si>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</si>
  <si>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</si>
  <si>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</si>
  <si>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</si>
  <si>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</si>
  <si>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</si>
  <si>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</si>
  <si>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</si>
  <si>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</si>
  <si>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</si>
  <si>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</si>
  <si>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</si>
  <si>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</si>
  <si>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</si>
  <si>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</si>
  <si>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</si>
  <si>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</si>
  <si>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</si>
  <si>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</si>
  <si>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</si>
  <si>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</si>
  <si>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</si>
  <si>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</si>
  <si>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</si>
  <si>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</si>
  <si>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</si>
  <si>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</si>
  <si>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</si>
  <si>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</si>
  <si>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</si>
  <si>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</si>
  <si>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</si>
  <si>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</si>
  <si>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</si>
  <si>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</si>
  <si>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</si>
  <si>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</si>
  <si>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</si>
  <si>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</si>
  <si>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</si>
  <si>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</si>
  <si>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</si>
  <si>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</si>
  <si>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</si>
  <si>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</si>
  <si>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</si>
  <si>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</si>
  <si>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</si>
  <si>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</si>
  <si>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</si>
  <si>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</si>
  <si>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</si>
  <si>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</si>
  <si>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</si>
  <si>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</si>
  <si>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</si>
  <si>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</si>
  <si>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</si>
  <si>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</si>
  <si>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 count</t>
  </si>
  <si>
    <t>total amount</t>
  </si>
  <si>
    <t>total duration</t>
  </si>
  <si>
    <t>Average rating</t>
  </si>
  <si>
    <t>5* calls</t>
  </si>
  <si>
    <t xml:space="preserve">Pivot for single data representative </t>
  </si>
  <si>
    <t>Column Labels</t>
  </si>
  <si>
    <t>Grand Total</t>
  </si>
  <si>
    <t>Jan</t>
  </si>
  <si>
    <t>Feb</t>
  </si>
  <si>
    <t>Mar</t>
  </si>
  <si>
    <t>Apr</t>
  </si>
  <si>
    <t>May</t>
  </si>
  <si>
    <t>Jun</t>
  </si>
  <si>
    <t>Jul</t>
  </si>
  <si>
    <t>Aug</t>
  </si>
  <si>
    <t>Sep</t>
  </si>
  <si>
    <t>Oct</t>
  </si>
  <si>
    <t>Nov</t>
  </si>
  <si>
    <t>Dec</t>
  </si>
  <si>
    <t>Row Labels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</si>
  <si>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</si>
  <si>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</si>
  <si>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</si>
  <si>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</si>
  <si>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</si>
  <si>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</si>
  <si>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</si>
  <si>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</si>
  <si>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</si>
  <si>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</si>
  <si>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</si>
  <si>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calls[Date of Call (Month)]</t>
  </si>
  <si>
    <t>calls[Date of Call (Month Index)]</t>
  </si>
  <si>
    <t>Tuesday</t>
  </si>
  <si>
    <t>1 to 2 hours</t>
  </si>
  <si>
    <t>Saturday</t>
  </si>
  <si>
    <t>30 to 60 mins</t>
  </si>
  <si>
    <t>Sunday</t>
  </si>
  <si>
    <t>More than 2 hours</t>
  </si>
  <si>
    <t>Wednesday</t>
  </si>
  <si>
    <t>Friday</t>
  </si>
  <si>
    <t>Monday</t>
  </si>
  <si>
    <t>Thursday</t>
  </si>
  <si>
    <t>10 to 30 mins</t>
  </si>
  <si>
    <t>Data returned for call count, R04 (First 1000 rows).</t>
  </si>
  <si>
    <t>call count2</t>
  </si>
  <si>
    <t>pivot for breakdown of the pattern in weekdays (weekday trend)</t>
  </si>
  <si>
    <t>pivot for how many calls are come through over 2023 (trend graph)</t>
  </si>
  <si>
    <t>Data returned for call count, Jul, R02 (First 1000 rows).</t>
  </si>
  <si>
    <t>For graph</t>
  </si>
  <si>
    <t>Reps</t>
  </si>
  <si>
    <t>call</t>
  </si>
  <si>
    <t>amount</t>
  </si>
  <si>
    <t>sel. Calls</t>
  </si>
  <si>
    <t>sel. Amount</t>
  </si>
  <si>
    <t>Selected rep:</t>
  </si>
  <si>
    <t>Gender</t>
  </si>
  <si>
    <t>Sum of Purchase Amount</t>
  </si>
  <si>
    <t>Total</t>
  </si>
  <si>
    <t>Rep Summary</t>
  </si>
  <si>
    <t>Call rank</t>
  </si>
  <si>
    <t>Amount rank</t>
  </si>
  <si>
    <t>% of calls</t>
  </si>
  <si>
    <t>Calls</t>
  </si>
  <si>
    <t>Amount</t>
  </si>
  <si>
    <t>Labels:</t>
  </si>
  <si>
    <t>CALL CENTRE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</si>
</sst>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409]d\-mmm\-yy;@"/>
    <numFmt numFmtId="165" formatCode="\$#,##0;\(\$#,##0\);\$#,##0"/>
    <numFmt numFmtId="166" formatCode="0.0"/>
    <numFmt numFmtId="167" formatCode="\$#,###"/>
    <numFmt numFmtId="168" formatCode="\$#,###.0,&quot;k&quot;"/>
    <numFmt numFmtId="169" formatCode="[$$-C09]#,##0"/>
    <numFmt numFmtId="170" formatCode="_-[$$-409]* #,##0_ ;_-[$$-409]* \-#,##0\ ;_-[$$-409]* &quot;-&quot;??_ ;_-@_ "/>
  </numFmts>
  <fonts count="9"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1"/>
      <name val="Aptos"/>
      <family val="2"/>
      <scheme val="minor"/>
    </font>
    <font>
      <b/>
      <sz val="26"/>
      <color rgb="FF002060"/>
      <name val="Aptos ExtraBold"/>
      <family val="2"/>
      <scheme val="major"/>
    </font>
    <font>
      <sz val="14"/>
      <color rgb="FF0070C0"/>
      <name val="Aptos"/>
      <family val="2"/>
      <scheme val="minor"/>
    </font>
    <font>
      <b/>
      <sz val="11"/>
      <color theme="4" tint="-0.249977111117893"/>
      <name val="Aptos"/>
      <family val="2"/>
      <scheme val="minor"/>
    </font>
  </fonts>
  <fills count="8">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rgb="FF0070C0"/>
      </left>
      <right style="thin">
        <color rgb="FF0070C0"/>
      </right>
      <top style="thin">
        <color rgb="FF0070C0"/>
      </top>
      <bottom style="thin">
        <color rgb="FF0070C0"/>
      </bottom>
      <diagonal/>
    </border>
    <border>
      <left style="medium">
        <color rgb="FF6245CB"/>
      </left>
      <right/>
      <top style="medium">
        <color rgb="FF6245CB"/>
      </top>
      <bottom/>
      <diagonal/>
    </border>
    <border>
      <left/>
      <right style="medium">
        <color rgb="FF6245CB"/>
      </right>
      <top style="medium">
        <color rgb="FF6245CB"/>
      </top>
      <bottom/>
      <diagonal/>
    </border>
    <border>
      <left style="medium">
        <color rgb="FF6245CB"/>
      </left>
      <right/>
      <top/>
      <bottom/>
      <diagonal/>
    </border>
    <border>
      <left/>
      <right style="medium">
        <color rgb="FF6245CB"/>
      </right>
      <top/>
      <bottom/>
      <diagonal/>
    </border>
    <border>
      <left style="medium">
        <color rgb="FF6245CB"/>
      </left>
      <right/>
      <top/>
      <bottom style="medium">
        <color rgb="FF6245CB"/>
      </bottom>
      <diagonal/>
    </border>
    <border>
      <left/>
      <right style="medium">
        <color rgb="FF6245CB"/>
      </right>
      <top/>
      <bottom style="medium">
        <color rgb="FF6245CB"/>
      </bottom>
      <diagonal/>
    </border>
    <border>
      <left/>
      <right/>
      <top/>
      <bottom style="medium">
        <color rgb="FF6245CB"/>
      </bottom>
      <diagonal/>
    </border>
  </borders>
  <cellStyleXfs count="2">
    <xf numFmtId="0" fontId="0" fillId="0" borderId="0"/>
    <xf numFmtId="9" fontId="4" fillId="0" borderId="0" applyFont="0" applyFill="0" applyBorder="0" applyAlignment="0" applyProtection="0"/>
  </cellStyleXfs>
  <cellXfs count="53">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14" fontId="0" fillId="0" borderId="0" xfId="0" applyNumberFormat="1"/>
    <xf numFmtId="0" fontId="0" fillId="0" borderId="0" xfId="0" applyAlignment="1">
      <alignment horizontal="left"/>
    </xf>
    <xf numFmtId="0" fontId="0" fillId="0" borderId="0" xfId="0" applyAlignment="1">
      <alignment horizontal="left" indent="1"/>
    </xf>
    <xf numFmtId="167" fontId="0" fillId="0" borderId="0" xfId="0" applyNumberFormat="1"/>
    <xf numFmtId="168" fontId="0" fillId="0" borderId="0" xfId="0" applyNumberFormat="1"/>
    <xf numFmtId="0" fontId="0" fillId="4" borderId="0" xfId="0" applyFill="1" applyAlignment="1">
      <alignment horizontal="left"/>
    </xf>
    <xf numFmtId="167" fontId="0" fillId="0" borderId="0" xfId="0" pivotButton="1" applyNumberFormat="1"/>
    <xf numFmtId="0" fontId="0" fillId="5" borderId="10" xfId="0" applyFill="1" applyBorder="1"/>
    <xf numFmtId="0" fontId="1" fillId="5" borderId="11" xfId="0" applyFont="1" applyFill="1" applyBorder="1"/>
    <xf numFmtId="0" fontId="1" fillId="5" borderId="12" xfId="0" applyFont="1" applyFill="1" applyBorder="1"/>
    <xf numFmtId="0" fontId="0" fillId="6" borderId="13" xfId="0" applyFill="1" applyBorder="1"/>
    <xf numFmtId="9" fontId="0" fillId="6" borderId="13" xfId="1" applyFont="1" applyFill="1" applyBorder="1"/>
    <xf numFmtId="170" fontId="0" fillId="6" borderId="13" xfId="0" applyNumberFormat="1" applyFill="1" applyBorder="1"/>
    <xf numFmtId="0" fontId="0" fillId="7" borderId="13" xfId="0" applyFill="1" applyBorder="1"/>
    <xf numFmtId="0" fontId="0" fillId="3" borderId="0" xfId="0" applyFill="1" applyAlignment="1">
      <alignment horizontal="center"/>
    </xf>
    <xf numFmtId="0" fontId="6" fillId="3" borderId="0" xfId="0" applyFont="1" applyFill="1"/>
    <xf numFmtId="0" fontId="0" fillId="3" borderId="0" xfId="0" applyFill="1" applyAlignment="1">
      <alignment horizontal="center" vertical="center"/>
    </xf>
    <xf numFmtId="0" fontId="7" fillId="3" borderId="14" xfId="0" applyFont="1" applyFill="1" applyBorder="1"/>
    <xf numFmtId="0" fontId="7" fillId="3" borderId="15" xfId="0" applyFont="1" applyFill="1" applyBorder="1"/>
    <xf numFmtId="0" fontId="7" fillId="3" borderId="16" xfId="0" applyFont="1" applyFill="1" applyBorder="1"/>
    <xf numFmtId="0" fontId="7" fillId="3" borderId="17" xfId="0" applyFont="1" applyFill="1" applyBorder="1"/>
    <xf numFmtId="0" fontId="7" fillId="3" borderId="18" xfId="0" applyFont="1" applyFill="1" applyBorder="1"/>
    <xf numFmtId="0" fontId="7" fillId="3" borderId="19" xfId="0" applyFont="1" applyFill="1" applyBorder="1"/>
    <xf numFmtId="0" fontId="1" fillId="5" borderId="0" xfId="0" applyFont="1" applyFill="1"/>
    <xf numFmtId="0" fontId="5" fillId="5" borderId="0" xfId="0" applyFont="1" applyFill="1"/>
    <xf numFmtId="0" fontId="5" fillId="5" borderId="0" xfId="0" applyFont="1" applyFill="1" applyAlignment="1">
      <alignment horizontal="left" indent="1"/>
    </xf>
    <xf numFmtId="169" fontId="5" fillId="5" borderId="0" xfId="0" applyNumberFormat="1" applyFont="1" applyFill="1"/>
    <xf numFmtId="0" fontId="8" fillId="3" borderId="20" xfId="0" applyFont="1" applyFill="1" applyBorder="1" applyAlignment="1">
      <alignment horizontal="center"/>
    </xf>
  </cellXfs>
  <cellStyles count="2">
    <cellStyle name="Normal" xfId="0" builtinId="0"/>
    <cellStyle name="Percent" xfId="1" builtinId="5"/>
  </cellStyles>
  <dxfs count="30">
    <dxf>
      <font>
        <color theme="1"/>
      </font>
      <fill>
        <patternFill>
          <bgColor theme="4" tint="0.79998168889431442"/>
        </patternFill>
      </fill>
      <border>
        <left/>
        <right/>
        <top/>
        <bottom/>
        <vertical/>
        <horizontal/>
      </border>
    </dxf>
    <dxf>
      <fill>
        <patternFill>
          <bgColor theme="5" tint="-0.249977111117893"/>
        </patternFill>
      </fill>
    </dxf>
    <dxf>
      <fill>
        <patternFill patternType="solid">
          <bgColor rgb="FFFFFF00"/>
        </patternFill>
      </fill>
    </dxf>
    <dxf>
      <numFmt numFmtId="167" formatCode="\$#,###"/>
    </dxf>
    <dxf>
      <numFmt numFmtId="167" formatCode="\$#,###"/>
    </dxf>
    <dxf>
      <numFmt numFmtId="167" formatCode="\$#,###"/>
    </dxf>
    <dxf>
      <numFmt numFmtId="167" formatCode="\$#,###"/>
    </dxf>
    <dxf>
      <numFmt numFmtId="167" formatCode="\$#,###"/>
    </dxf>
    <dxf>
      <numFmt numFmtId="167" formatCode="\$#,###"/>
    </dxf>
    <dxf>
      <numFmt numFmtId="167" formatCode="\$#,###"/>
    </dxf>
    <dxf>
      <numFmt numFmtId="167" formatCode="\$#,###"/>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19" formatCode="dd/mm/yyyy"/>
    </dxf>
    <dxf>
      <numFmt numFmtId="19" formatCode="dd/mm/yyyy"/>
    </dxf>
    <dxf>
      <font>
        <sz val="14"/>
        <color rgb="FF0070C0"/>
        <name val="Aptos ExtraBold"/>
        <family val="2"/>
        <scheme val="major"/>
      </font>
      <border>
        <bottom style="thin">
          <color theme="5"/>
        </bottom>
        <vertical/>
        <horizontal/>
      </border>
    </dxf>
    <dxf>
      <font>
        <color theme="1"/>
      </font>
      <border>
        <left style="thin">
          <color rgb="FF0070C0"/>
        </left>
        <right style="thin">
          <color rgb="FF0070C0"/>
        </right>
        <top style="thin">
          <color rgb="FF0070C0"/>
        </top>
        <bottom style="thin">
          <color rgb="FF0070C0"/>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9"/>
    </tableStyle>
    <tableStyle name="SlicerStyleLight2 2" pivot="0" table="0" count="10" xr9:uid="{4F6A08E2-51C8-4ABB-B685-4FDBC2FAF83E}">
      <tableStyleElement type="wholeTable" dxfId="28"/>
      <tableStyleElement type="headerRow" dxfId="27"/>
    </tableStyle>
  </tableStyles>
  <colors>
    <mruColors>
      <color rgb="FF6245CB"/>
      <color rgb="FFECECE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theme="0"/>
            <name val="Aptos ExtraBold"/>
            <family val="2"/>
            <scheme val="major"/>
          </font>
          <fill>
            <patternFill patternType="solid">
              <fgColor theme="5" tint="0.59999389629810485"/>
              <bgColor theme="2"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2"/>
            </patternFill>
          </fill>
          <border diagonalUp="1">
            <left style="thin">
              <color rgb="FFCCCCCC"/>
            </left>
            <right style="thin">
              <color rgb="FFCCCCCC"/>
            </right>
            <top style="thin">
              <color rgb="FFCCCCCC"/>
            </top>
            <bottom style="thin">
              <color rgb="FFCCCCCC"/>
            </bottom>
            <diagonal style="thin">
              <color theme="2"/>
            </diagonal>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openxmlformats.org/officeDocument/2006/relationships/theme" Target="theme/theme1.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microsoft.com/office/2007/relationships/slicerCache" Target="slicerCaches/slicerCach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powerPivotData" Target="model/item.data"/><Relationship Id="rId10" Type="http://schemas.openxmlformats.org/officeDocument/2006/relationships/pivotCacheDefinition" Target="pivotCache/pivotCacheDefinition4.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[07.sample-data-excel-portfolio-project.xlsx]pivots!Weekly trend</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519789746291905"/>
          <c:y val="7.4842390498466957E-2"/>
          <c:w val="0.53817718345658028"/>
          <c:h val="0.79141668957237488"/>
        </c:manualLayout>
      </c:layout>
      <c:barChart>
        <c:barDir val="bar"/>
        <c:grouping val="clustered"/>
        <c:varyColors val="0"/>
        <c:ser>
          <c:idx val="0"/>
          <c:order val="0"/>
          <c:tx>
            <c:strRef>
              <c:f>pivots!$H$19</c:f>
              <c:strCache>
                <c:ptCount val="1"/>
                <c:pt idx="0">
                  <c:v>Total</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pivots!$G$20:$G$27</c:f>
              <c:strCache>
                <c:ptCount val="7"/>
                <c:pt idx="0">
                  <c:v>Sunday</c:v>
                </c:pt>
                <c:pt idx="1">
                  <c:v>Monday</c:v>
                </c:pt>
                <c:pt idx="2">
                  <c:v>Tuesday</c:v>
                </c:pt>
                <c:pt idx="3">
                  <c:v>Wednesday</c:v>
                </c:pt>
                <c:pt idx="4">
                  <c:v>Thursday</c:v>
                </c:pt>
                <c:pt idx="5">
                  <c:v>Friday</c:v>
                </c:pt>
                <c:pt idx="6">
                  <c:v>Saturday</c:v>
                </c:pt>
              </c:strCache>
            </c:strRef>
          </c:cat>
          <c:val>
            <c:numRef>
              <c:f>pivots!$H$20:$H$27</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654E-45FD-AF87-EB27ECACCDE1}"/>
            </c:ext>
          </c:extLst>
        </c:ser>
        <c:dLbls>
          <c:dLblPos val="outEnd"/>
          <c:showLegendKey val="0"/>
          <c:showVal val="1"/>
          <c:showCatName val="0"/>
          <c:showSerName val="0"/>
          <c:showPercent val="0"/>
          <c:showBubbleSize val="0"/>
        </c:dLbls>
        <c:gapWidth val="25"/>
        <c:axId val="716056608"/>
        <c:axId val="1268116944"/>
      </c:barChart>
      <c:catAx>
        <c:axId val="716056608"/>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8116944"/>
        <c:crosses val="autoZero"/>
        <c:auto val="1"/>
        <c:lblAlgn val="ctr"/>
        <c:lblOffset val="100"/>
        <c:noMultiLvlLbl val="0"/>
      </c:catAx>
      <c:valAx>
        <c:axId val="1268116944"/>
        <c:scaling>
          <c:orientation val="minMax"/>
        </c:scaling>
        <c:delete val="1"/>
        <c:axPos val="t"/>
        <c:numFmt formatCode="#,##0" sourceLinked="1"/>
        <c:majorTickMark val="out"/>
        <c:minorTickMark val="none"/>
        <c:tickLblPos val="nextTo"/>
        <c:crossAx val="71605660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rgbClr val="0070C0"/>
                </a:solidFill>
                <a:latin typeface="+mj-lt"/>
              </a:rPr>
              <a:t>Call Trend</a:t>
            </a:r>
            <a:endParaRPr lang="en-IN" b="1">
              <a:solidFill>
                <a:srgbClr val="0070C0"/>
              </a:solidFill>
              <a:latin typeface="+mj-lt"/>
            </a:endParaRPr>
          </a:p>
        </c:rich>
      </c:tx>
      <c:layout>
        <c:manualLayout>
          <c:xMode val="edge"/>
          <c:yMode val="edge"/>
          <c:x val="8.5047764906177825E-2"/>
          <c:y val="4.27015221243358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20000"/>
                  <a:lumOff val="80000"/>
                  <a:alpha val="50000"/>
                </a:schemeClr>
              </a:gs>
              <a:gs pos="100000">
                <a:schemeClr val="accent2">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0070C0"/>
            </a:solidFill>
            <a:round/>
          </a:ln>
          <a:effectLst/>
        </c:spPr>
        <c:marker>
          <c:symbol val="circle"/>
          <c:size val="7"/>
          <c:spPr>
            <a:solidFill>
              <a:srgbClr val="ECECEC"/>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pivots!$C$19</c:f>
              <c:strCache>
                <c:ptCount val="1"/>
                <c:pt idx="0">
                  <c:v>call count2</c:v>
                </c:pt>
              </c:strCache>
            </c:strRef>
          </c:tx>
          <c:spPr>
            <a:gradFill flip="none" rotWithShape="1">
              <a:gsLst>
                <a:gs pos="0">
                  <a:schemeClr val="accent2">
                    <a:lumMod val="20000"/>
                    <a:lumOff val="80000"/>
                    <a:alpha val="50000"/>
                  </a:schemeClr>
                </a:gs>
                <a:gs pos="100000">
                  <a:schemeClr val="accent2">
                    <a:lumMod val="75000"/>
                  </a:schemeClr>
                </a:gs>
              </a:gsLst>
              <a:lin ang="16200000" scaled="1"/>
              <a:tileRect/>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pivots!$C$20:$C$32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3F73-4F8F-BD12-FFE7F2466263}"/>
            </c:ext>
          </c:extLst>
        </c:ser>
        <c:dLbls>
          <c:showLegendKey val="0"/>
          <c:showVal val="0"/>
          <c:showCatName val="0"/>
          <c:showSerName val="0"/>
          <c:showPercent val="0"/>
          <c:showBubbleSize val="0"/>
        </c:dLbls>
        <c:axId val="701628864"/>
        <c:axId val="701626944"/>
      </c:areaChart>
      <c:lineChart>
        <c:grouping val="standard"/>
        <c:varyColors val="0"/>
        <c:ser>
          <c:idx val="0"/>
          <c:order val="0"/>
          <c:tx>
            <c:strRef>
              <c:f>pivots!$B$19</c:f>
              <c:strCache>
                <c:ptCount val="1"/>
                <c:pt idx="0">
                  <c:v>call count</c:v>
                </c:pt>
              </c:strCache>
            </c:strRef>
          </c:tx>
          <c:spPr>
            <a:ln w="28575" cap="rnd">
              <a:solidFill>
                <a:srgbClr val="0070C0"/>
              </a:solidFill>
              <a:round/>
            </a:ln>
            <a:effectLst/>
          </c:spPr>
          <c:marker>
            <c:symbol val="circle"/>
            <c:size val="7"/>
            <c:spPr>
              <a:solidFill>
                <a:srgbClr val="ECECEC"/>
              </a:solidFill>
              <a:ln w="25400">
                <a:solidFill>
                  <a:schemeClr val="tx1"/>
                </a:solidFill>
              </a:ln>
              <a:effectLst/>
            </c:spPr>
          </c:marke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3F73-4F8F-BD12-FFE7F2466263}"/>
            </c:ext>
          </c:extLst>
        </c:ser>
        <c:dLbls>
          <c:showLegendKey val="0"/>
          <c:showVal val="0"/>
          <c:showCatName val="0"/>
          <c:showSerName val="0"/>
          <c:showPercent val="0"/>
          <c:showBubbleSize val="0"/>
        </c:dLbls>
        <c:marker val="1"/>
        <c:smooth val="0"/>
        <c:axId val="701628864"/>
        <c:axId val="701626944"/>
      </c:lineChart>
      <c:catAx>
        <c:axId val="7016288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6944"/>
        <c:crosses val="autoZero"/>
        <c:auto val="1"/>
        <c:lblAlgn val="ctr"/>
        <c:lblOffset val="100"/>
        <c:noMultiLvlLbl val="0"/>
      </c:catAx>
      <c:valAx>
        <c:axId val="701626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6288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gradFill flip="none" rotWithShape="1">
                  <a:gsLst>
                    <a:gs pos="0">
                      <a:schemeClr val="bg2">
                        <a:lumMod val="10000"/>
                      </a:schemeClr>
                    </a:gs>
                    <a:gs pos="100000">
                      <a:schemeClr val="bg2">
                        <a:lumMod val="90000"/>
                      </a:schemeClr>
                    </a:gs>
                  </a:gsLst>
                  <a:lin ang="2700000" scaled="1"/>
                  <a:tileRect/>
                </a:gradFill>
                <a:latin typeface="+mn-lt"/>
                <a:ea typeface="+mn-ea"/>
                <a:cs typeface="+mn-cs"/>
              </a:defRPr>
            </a:pPr>
            <a:r>
              <a:rPr lang="en-IN" b="1">
                <a:gradFill flip="none" rotWithShape="1">
                  <a:gsLst>
                    <a:gs pos="0">
                      <a:schemeClr val="bg2">
                        <a:lumMod val="10000"/>
                      </a:schemeClr>
                    </a:gs>
                    <a:gs pos="100000">
                      <a:schemeClr val="bg2">
                        <a:lumMod val="90000"/>
                      </a:schemeClr>
                    </a:gs>
                  </a:gsLst>
                  <a:lin ang="2700000" scaled="1"/>
                  <a:tileRect/>
                </a:gradFill>
                <a:latin typeface="+mj-lt"/>
              </a:rPr>
              <a:t>Calls</a:t>
            </a:r>
          </a:p>
        </c:rich>
      </c:tx>
      <c:layout>
        <c:manualLayout>
          <c:xMode val="edge"/>
          <c:yMode val="edge"/>
          <c:x val="3.7455482059533689E-2"/>
          <c:y val="0"/>
        </c:manualLayout>
      </c:layout>
      <c:overlay val="0"/>
      <c:spPr>
        <a:noFill/>
        <a:ln>
          <a:noFill/>
        </a:ln>
        <a:effectLst/>
      </c:spPr>
      <c:txPr>
        <a:bodyPr rot="0" spcFirstLastPara="1" vertOverflow="ellipsis" vert="horz" wrap="square" anchor="ctr" anchorCtr="1"/>
        <a:lstStyle/>
        <a:p>
          <a:pPr>
            <a:defRPr sz="1400" b="0" i="0" u="none" strike="noStrike" kern="1200" spc="0" baseline="0">
              <a:gradFill flip="none" rotWithShape="1">
                <a:gsLst>
                  <a:gs pos="0">
                    <a:schemeClr val="bg2">
                      <a:lumMod val="10000"/>
                    </a:schemeClr>
                  </a:gs>
                  <a:gs pos="100000">
                    <a:schemeClr val="bg2">
                      <a:lumMod val="90000"/>
                    </a:schemeClr>
                  </a:gs>
                </a:gsLst>
                <a:lin ang="2700000" scaled="1"/>
                <a:tileRect/>
              </a:gradFill>
              <a:latin typeface="+mn-lt"/>
              <a:ea typeface="+mn-ea"/>
              <a:cs typeface="+mn-cs"/>
            </a:defRPr>
          </a:pPr>
          <a:endParaRPr lang="en-US"/>
        </a:p>
      </c:txPr>
    </c:title>
    <c:autoTitleDeleted val="0"/>
    <c:plotArea>
      <c:layout>
        <c:manualLayout>
          <c:layoutTarget val="inner"/>
          <c:xMode val="edge"/>
          <c:yMode val="edge"/>
          <c:x val="0.19235777752632718"/>
          <c:y val="0.16083033374464589"/>
          <c:w val="0.75334523467947123"/>
          <c:h val="0.80920370202179881"/>
        </c:manualLayout>
      </c:layout>
      <c:barChart>
        <c:barDir val="bar"/>
        <c:grouping val="clustered"/>
        <c:varyColors val="0"/>
        <c:ser>
          <c:idx val="0"/>
          <c:order val="0"/>
          <c:spPr>
            <a:solidFill>
              <a:schemeClr val="bg1">
                <a:lumMod val="85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pivots!$F$41:$F$45</c:f>
              <c:strCache>
                <c:ptCount val="5"/>
                <c:pt idx="0">
                  <c:v>R01</c:v>
                </c:pt>
                <c:pt idx="1">
                  <c:v>R02</c:v>
                </c:pt>
                <c:pt idx="2">
                  <c:v>R03</c:v>
                </c:pt>
                <c:pt idx="3">
                  <c:v>R04</c:v>
                </c:pt>
                <c:pt idx="4">
                  <c:v>R05</c:v>
                </c:pt>
              </c:strCache>
            </c:strRef>
          </c:cat>
          <c:val>
            <c:numRef>
              <c:f>pivots!$G$41:$G$45</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714-4E3F-99E6-3495B021E0C4}"/>
            </c:ext>
          </c:extLst>
        </c:ser>
        <c:ser>
          <c:idx val="1"/>
          <c:order val="1"/>
          <c:tx>
            <c:strRef>
              <c:f>pivots!$I$40</c:f>
              <c:strCache>
                <c:ptCount val="1"/>
                <c:pt idx="0">
                  <c:v>sel. Calls</c:v>
                </c:pt>
              </c:strCache>
            </c:strRef>
          </c:tx>
          <c:spPr>
            <a:gradFill flip="none" rotWithShape="1">
              <a:gsLst>
                <a:gs pos="0">
                  <a:schemeClr val="bg2">
                    <a:lumMod val="90000"/>
                  </a:schemeClr>
                </a:gs>
                <a:gs pos="100000">
                  <a:schemeClr val="bg2">
                    <a:lumMod val="25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pivots!$I$41:$I$45</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8714-4E3F-99E6-3495B021E0C4}"/>
            </c:ext>
          </c:extLst>
        </c:ser>
        <c:dLbls>
          <c:dLblPos val="outEnd"/>
          <c:showLegendKey val="0"/>
          <c:showVal val="1"/>
          <c:showCatName val="0"/>
          <c:showSerName val="0"/>
          <c:showPercent val="0"/>
          <c:showBubbleSize val="0"/>
        </c:dLbls>
        <c:gapWidth val="25"/>
        <c:overlap val="100"/>
        <c:axId val="1669123072"/>
        <c:axId val="1669123552"/>
      </c:barChart>
      <c:catAx>
        <c:axId val="166912307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9123552"/>
        <c:crosses val="autoZero"/>
        <c:auto val="1"/>
        <c:lblAlgn val="ctr"/>
        <c:lblOffset val="100"/>
        <c:noMultiLvlLbl val="0"/>
      </c:catAx>
      <c:valAx>
        <c:axId val="1669123552"/>
        <c:scaling>
          <c:orientation val="minMax"/>
          <c:min val="0"/>
        </c:scaling>
        <c:delete val="1"/>
        <c:axPos val="t"/>
        <c:numFmt formatCode="General" sourceLinked="1"/>
        <c:majorTickMark val="out"/>
        <c:minorTickMark val="none"/>
        <c:tickLblPos val="nextTo"/>
        <c:crossAx val="166912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gradFill>
                  <a:gsLst>
                    <a:gs pos="0">
                      <a:schemeClr val="accent2">
                        <a:lumMod val="40000"/>
                        <a:lumOff val="60000"/>
                      </a:schemeClr>
                    </a:gs>
                    <a:gs pos="100000">
                      <a:schemeClr val="accent2">
                        <a:lumMod val="75000"/>
                      </a:schemeClr>
                    </a:gs>
                  </a:gsLst>
                  <a:lin ang="0" scaled="1"/>
                </a:gradFill>
                <a:latin typeface="+mn-lt"/>
                <a:ea typeface="+mn-ea"/>
                <a:cs typeface="+mn-cs"/>
              </a:defRPr>
            </a:pPr>
            <a:r>
              <a:rPr lang="en-IN" b="1">
                <a:gradFill>
                  <a:gsLst>
                    <a:gs pos="0">
                      <a:schemeClr val="accent2">
                        <a:lumMod val="40000"/>
                        <a:lumOff val="60000"/>
                      </a:schemeClr>
                    </a:gs>
                    <a:gs pos="100000">
                      <a:schemeClr val="accent2">
                        <a:lumMod val="75000"/>
                      </a:schemeClr>
                    </a:gs>
                  </a:gsLst>
                  <a:lin ang="0" scaled="1"/>
                </a:gradFill>
                <a:latin typeface="+mj-lt"/>
              </a:rPr>
              <a:t>Amount</a:t>
            </a:r>
          </a:p>
        </c:rich>
      </c:tx>
      <c:layout>
        <c:manualLayout>
          <c:xMode val="edge"/>
          <c:yMode val="edge"/>
          <c:x val="7.2054607137518861E-3"/>
          <c:y val="0"/>
        </c:manualLayout>
      </c:layout>
      <c:overlay val="0"/>
      <c:spPr>
        <a:noFill/>
        <a:ln>
          <a:noFill/>
        </a:ln>
        <a:effectLst/>
      </c:spPr>
      <c:txPr>
        <a:bodyPr rot="0" spcFirstLastPara="1" vertOverflow="ellipsis" vert="horz" wrap="square" anchor="ctr" anchorCtr="1"/>
        <a:lstStyle/>
        <a:p>
          <a:pPr>
            <a:defRPr sz="1400" b="0" i="0" u="none" strike="noStrike" kern="1200" spc="0" baseline="0">
              <a:gradFill>
                <a:gsLst>
                  <a:gs pos="0">
                    <a:schemeClr val="accent2">
                      <a:lumMod val="40000"/>
                      <a:lumOff val="60000"/>
                    </a:schemeClr>
                  </a:gs>
                  <a:gs pos="100000">
                    <a:schemeClr val="accent2">
                      <a:lumMod val="75000"/>
                    </a:schemeClr>
                  </a:gs>
                </a:gsLst>
                <a:lin ang="0" scaled="1"/>
              </a:gradFill>
              <a:latin typeface="+mn-lt"/>
              <a:ea typeface="+mn-ea"/>
              <a:cs typeface="+mn-cs"/>
            </a:defRPr>
          </a:pPr>
          <a:endParaRPr lang="en-US"/>
        </a:p>
      </c:txPr>
    </c:title>
    <c:autoTitleDeleted val="0"/>
    <c:plotArea>
      <c:layout>
        <c:manualLayout>
          <c:layoutTarget val="inner"/>
          <c:xMode val="edge"/>
          <c:yMode val="edge"/>
          <c:x val="5.1523202570480403E-2"/>
          <c:y val="0.10282201156508423"/>
          <c:w val="0.87405439371660343"/>
          <c:h val="0.89717798843491581"/>
        </c:manualLayout>
      </c:layout>
      <c:barChart>
        <c:barDir val="bar"/>
        <c:grouping val="clustered"/>
        <c:varyColors val="0"/>
        <c:ser>
          <c:idx val="0"/>
          <c:order val="0"/>
          <c:spPr>
            <a:solidFill>
              <a:schemeClr val="bg1">
                <a:lumMod val="85000"/>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pivots!$F$41:$F$45</c:f>
              <c:strCache>
                <c:ptCount val="5"/>
                <c:pt idx="0">
                  <c:v>R01</c:v>
                </c:pt>
                <c:pt idx="1">
                  <c:v>R02</c:v>
                </c:pt>
                <c:pt idx="2">
                  <c:v>R03</c:v>
                </c:pt>
                <c:pt idx="3">
                  <c:v>R04</c:v>
                </c:pt>
                <c:pt idx="4">
                  <c:v>R05</c:v>
                </c:pt>
              </c:strCache>
            </c:strRef>
          </c:cat>
          <c:val>
            <c:numRef>
              <c:f>pivots!$H$41:$H$45</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C6BE-4A20-9777-599A35437BF5}"/>
            </c:ext>
          </c:extLst>
        </c:ser>
        <c:ser>
          <c:idx val="1"/>
          <c:order val="1"/>
          <c:tx>
            <c:strRef>
              <c:f>pivots!$J$40</c:f>
              <c:strCache>
                <c:ptCount val="1"/>
                <c:pt idx="0">
                  <c:v>sel. Amount</c:v>
                </c:pt>
              </c:strCache>
            </c:strRef>
          </c:tx>
          <c:spPr>
            <a:gradFill flip="none" rotWithShape="1">
              <a:gsLst>
                <a:gs pos="0">
                  <a:schemeClr val="accent2">
                    <a:lumMod val="75000"/>
                  </a:schemeClr>
                </a:gs>
                <a:gs pos="100000">
                  <a:schemeClr val="accent2">
                    <a:lumMod val="20000"/>
                    <a:lumOff val="80000"/>
                  </a:schemeClr>
                </a:gs>
              </a:gsLst>
              <a:lin ang="10800000" scaled="1"/>
              <a:tileRect/>
            </a:gradFill>
            <a:ln>
              <a:noFill/>
            </a:ln>
            <a:effectLst/>
          </c:spPr>
          <c:invertIfNegative val="0"/>
          <c:dLbls>
            <c:delete val="1"/>
          </c:dLbls>
          <c:val>
            <c:numRef>
              <c:f>pivots!$J$41:$J$45</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C6BE-4A20-9777-599A35437BF5}"/>
            </c:ext>
          </c:extLst>
        </c:ser>
        <c:dLbls>
          <c:dLblPos val="outEnd"/>
          <c:showLegendKey val="0"/>
          <c:showVal val="1"/>
          <c:showCatName val="0"/>
          <c:showSerName val="0"/>
          <c:showPercent val="0"/>
          <c:showBubbleSize val="0"/>
        </c:dLbls>
        <c:gapWidth val="25"/>
        <c:overlap val="100"/>
        <c:axId val="1669123072"/>
        <c:axId val="1669123552"/>
      </c:barChart>
      <c:catAx>
        <c:axId val="1669123072"/>
        <c:scaling>
          <c:orientation val="maxMin"/>
        </c:scaling>
        <c:delete val="1"/>
        <c:axPos val="l"/>
        <c:numFmt formatCode="General" sourceLinked="1"/>
        <c:majorTickMark val="out"/>
        <c:minorTickMark val="none"/>
        <c:tickLblPos val="nextTo"/>
        <c:crossAx val="1669123552"/>
        <c:crosses val="autoZero"/>
        <c:auto val="1"/>
        <c:lblAlgn val="ctr"/>
        <c:lblOffset val="100"/>
        <c:noMultiLvlLbl val="0"/>
      </c:catAx>
      <c:valAx>
        <c:axId val="1669123552"/>
        <c:scaling>
          <c:orientation val="minMax"/>
        </c:scaling>
        <c:delete val="1"/>
        <c:axPos val="t"/>
        <c:numFmt formatCode="\$#,###.0,&quot;k&quot;" sourceLinked="1"/>
        <c:majorTickMark val="out"/>
        <c:minorTickMark val="none"/>
        <c:tickLblPos val="nextTo"/>
        <c:crossAx val="166912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[07.sample-data-excel-portfolio-project.xlsx]pivots!gender based call count in each city'</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aseline="0">
                <a:solidFill>
                  <a:schemeClr val="accent1"/>
                </a:solidFill>
                <a:latin typeface="+mj-lt"/>
              </a:rPr>
              <a:t>Female</a:t>
            </a:r>
            <a:r>
              <a:rPr lang="en-IN" sz="1600" baseline="0">
                <a:solidFill>
                  <a:srgbClr val="002060"/>
                </a:solidFill>
                <a:latin typeface="+mj-lt"/>
              </a:rPr>
              <a:t> </a:t>
            </a:r>
            <a:r>
              <a:rPr lang="en-IN" sz="1600" baseline="0">
                <a:solidFill>
                  <a:schemeClr val="tx1"/>
                </a:solidFill>
                <a:latin typeface="+mn-lt"/>
              </a:rPr>
              <a:t>Vs</a:t>
            </a:r>
            <a:r>
              <a:rPr lang="en-IN" sz="1600" baseline="0">
                <a:solidFill>
                  <a:srgbClr val="002060"/>
                </a:solidFill>
                <a:latin typeface="+mj-lt"/>
              </a:rPr>
              <a:t> </a:t>
            </a:r>
            <a:r>
              <a:rPr lang="en-IN" sz="1600" baseline="0">
                <a:solidFill>
                  <a:schemeClr val="accent2"/>
                </a:solidFill>
                <a:latin typeface="+mj-lt"/>
              </a:rPr>
              <a:t>Male </a:t>
            </a:r>
            <a:r>
              <a:rPr lang="en-IN" sz="1600" baseline="0">
                <a:solidFill>
                  <a:schemeClr val="tx1"/>
                </a:solidFill>
                <a:latin typeface="+mn-lt"/>
              </a:rPr>
              <a:t>callers</a:t>
            </a:r>
            <a:endParaRPr lang="en-IN" sz="1600">
              <a:solidFill>
                <a:schemeClr val="tx1"/>
              </a:solidFill>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solidFill>
              <a:schemeClr val="bg1">
                <a:lumMod val="95000"/>
                <a:alpha val="52000"/>
              </a:schemeClr>
            </a:solidFill>
            <a:ln>
              <a:solidFill>
                <a:srgbClr val="0070C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bg1">
                <a:lumMod val="95000"/>
                <a:alpha val="50000"/>
              </a:schemeClr>
            </a:solidFill>
            <a:ln>
              <a:solidFill>
                <a:schemeClr val="bg2">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pivots!$B$57:$B$58</c:f>
              <c:strCache>
                <c:ptCount val="1"/>
                <c:pt idx="0">
                  <c:v>Female</c:v>
                </c:pt>
              </c:strCache>
            </c:strRef>
          </c:tx>
          <c:spPr>
            <a:solidFill>
              <a:schemeClr val="accent1"/>
            </a:solidFill>
            <a:ln>
              <a:noFill/>
            </a:ln>
            <a:effectLst/>
          </c:spPr>
          <c:invertIfNegative val="0"/>
          <c:dLbls>
            <c:spPr>
              <a:solidFill>
                <a:schemeClr val="bg1">
                  <a:lumMod val="95000"/>
                  <a:alpha val="52000"/>
                </a:schemeClr>
              </a:solidFill>
              <a:ln>
                <a:solidFill>
                  <a:srgbClr val="0070C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pivots!$A$59:$A$62</c:f>
              <c:strCache>
                <c:ptCount val="3"/>
                <c:pt idx="0">
                  <c:v>Cincinnati</c:v>
                </c:pt>
                <c:pt idx="1">
                  <c:v>Cleveland</c:v>
                </c:pt>
                <c:pt idx="2">
                  <c:v>Columbus</c:v>
                </c:pt>
              </c:strCache>
            </c:strRef>
          </c:cat>
          <c:val>
            <c:numRef>
              <c:f>pivots!$B$59:$B$62</c:f>
              <c:numCache>
                <c:formatCode>#,##0</c:formatCode>
                <c:ptCount val="3"/>
                <c:pt idx="0">
                  <c:v>144</c:v>
                </c:pt>
                <c:pt idx="1">
                  <c:v>326</c:v>
                </c:pt>
                <c:pt idx="2">
                  <c:v>129</c:v>
                </c:pt>
              </c:numCache>
            </c:numRef>
          </c:val>
          <c:extLst>
            <c:ext xmlns:c16="http://schemas.microsoft.com/office/drawing/2014/chart" uri="{C3380CC4-5D6E-409C-BE32-E72D297353CC}">
              <c16:uniqueId val="{00000000-3F2E-449A-AC19-759CA05FB64F}"/>
            </c:ext>
          </c:extLst>
        </c:ser>
        <c:ser>
          <c:idx val="1"/>
          <c:order val="1"/>
          <c:tx>
            <c:strRef>
              <c:f>pivots!$C$57:$C$58</c:f>
              <c:strCache>
                <c:ptCount val="1"/>
                <c:pt idx="0">
                  <c:v>Male</c:v>
                </c:pt>
              </c:strCache>
            </c:strRef>
          </c:tx>
          <c:spPr>
            <a:solidFill>
              <a:schemeClr val="accent2"/>
            </a:solidFill>
            <a:ln>
              <a:noFill/>
            </a:ln>
            <a:effectLst/>
          </c:spPr>
          <c:invertIfNegative val="0"/>
          <c:dLbls>
            <c:spPr>
              <a:solidFill>
                <a:schemeClr val="bg1">
                  <a:lumMod val="95000"/>
                  <a:alpha val="50000"/>
                </a:schemeClr>
              </a:solidFill>
              <a:ln>
                <a:solidFill>
                  <a:schemeClr val="bg2">
                    <a:lumMod val="50000"/>
                  </a:scheme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02060"/>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pivots!$A$59:$A$62</c:f>
              <c:strCache>
                <c:ptCount val="3"/>
                <c:pt idx="0">
                  <c:v>Cincinnati</c:v>
                </c:pt>
                <c:pt idx="1">
                  <c:v>Cleveland</c:v>
                </c:pt>
                <c:pt idx="2">
                  <c:v>Columbus</c:v>
                </c:pt>
              </c:strCache>
            </c:strRef>
          </c:cat>
          <c:val>
            <c:numRef>
              <c:f>pivots!$C$59:$C$62</c:f>
              <c:numCache>
                <c:formatCode>#,##0</c:formatCode>
                <c:ptCount val="3"/>
                <c:pt idx="0">
                  <c:v>132</c:v>
                </c:pt>
                <c:pt idx="1">
                  <c:v>63</c:v>
                </c:pt>
                <c:pt idx="2">
                  <c:v>206</c:v>
                </c:pt>
              </c:numCache>
            </c:numRef>
          </c:val>
          <c:extLst>
            <c:ext xmlns:c16="http://schemas.microsoft.com/office/drawing/2014/chart" uri="{C3380CC4-5D6E-409C-BE32-E72D297353CC}">
              <c16:uniqueId val="{00000001-3F2E-449A-AC19-759CA05FB64F}"/>
            </c:ext>
          </c:extLst>
        </c:ser>
        <c:dLbls>
          <c:dLblPos val="ctr"/>
          <c:showLegendKey val="0"/>
          <c:showVal val="1"/>
          <c:showCatName val="0"/>
          <c:showSerName val="0"/>
          <c:showPercent val="0"/>
          <c:showBubbleSize val="0"/>
        </c:dLbls>
        <c:gapWidth val="25"/>
        <c:overlap val="100"/>
        <c:axId val="113726751"/>
        <c:axId val="113722911"/>
      </c:barChart>
      <c:catAx>
        <c:axId val="11372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22911"/>
        <c:crosses val="autoZero"/>
        <c:auto val="1"/>
        <c:lblAlgn val="ctr"/>
        <c:lblOffset val="100"/>
        <c:noMultiLvlLbl val="0"/>
      </c:catAx>
      <c:valAx>
        <c:axId val="113722911"/>
        <c:scaling>
          <c:orientation val="minMax"/>
        </c:scaling>
        <c:delete val="1"/>
        <c:axPos val="l"/>
        <c:numFmt formatCode="0%" sourceLinked="1"/>
        <c:majorTickMark val="none"/>
        <c:minorTickMark val="none"/>
        <c:tickLblPos val="nextTo"/>
        <c:crossAx val="11372675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[07.sample-data-excel-portfolio-project.xlsx]pivots!Overall Distribution</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rgbClr val="6245CB"/>
                </a:solidFill>
                <a:latin typeface="+mj-lt"/>
              </a:rPr>
              <a:t>Rating</a:t>
            </a:r>
          </a:p>
        </c:rich>
      </c:tx>
      <c:layout>
        <c:manualLayout>
          <c:xMode val="edge"/>
          <c:yMode val="edge"/>
          <c:x val="0.37652680230812902"/>
          <c:y val="8.004797475922577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pivots!$B$67</c:f>
              <c:strCache>
                <c:ptCount val="1"/>
                <c:pt idx="0">
                  <c:v>Total</c:v>
                </c:pt>
              </c:strCache>
            </c:strRef>
          </c:tx>
          <c:spPr>
            <a:solidFill>
              <a:srgbClr val="0070C0"/>
            </a:solidFill>
            <a:ln>
              <a:noFill/>
            </a:ln>
            <a:effectLst/>
          </c:spPr>
          <c:invertIfNegative val="0"/>
          <c:cat>
            <c:strRef>
              <c:f>pivots!$A$68:$A$74</c:f>
              <c:strCache>
                <c:ptCount val="6"/>
                <c:pt idx="0">
                  <c:v>0</c:v>
                </c:pt>
                <c:pt idx="1">
                  <c:v>1</c:v>
                </c:pt>
                <c:pt idx="2">
                  <c:v>2</c:v>
                </c:pt>
                <c:pt idx="3">
                  <c:v>3</c:v>
                </c:pt>
                <c:pt idx="4">
                  <c:v>4</c:v>
                </c:pt>
                <c:pt idx="5">
                  <c:v>5</c:v>
                </c:pt>
              </c:strCache>
            </c:strRef>
          </c:cat>
          <c:val>
            <c:numRef>
              <c:f>pivots!$B$68:$B$74</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B74F-40A0-9973-6EAE29CB9BB5}"/>
            </c:ext>
          </c:extLst>
        </c:ser>
        <c:dLbls>
          <c:showLegendKey val="0"/>
          <c:showVal val="0"/>
          <c:showCatName val="0"/>
          <c:showSerName val="0"/>
          <c:showPercent val="0"/>
          <c:showBubbleSize val="0"/>
        </c:dLbls>
        <c:gapWidth val="25"/>
        <c:overlap val="-27"/>
        <c:axId val="1667205648"/>
        <c:axId val="1667189808"/>
      </c:barChart>
      <c:catAx>
        <c:axId val="1667205648"/>
        <c:scaling>
          <c:orientation val="minMax"/>
        </c:scaling>
        <c:delete val="0"/>
        <c:axPos val="b"/>
        <c:numFmt formatCode="General"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189808"/>
        <c:crosses val="autoZero"/>
        <c:auto val="1"/>
        <c:lblAlgn val="ctr"/>
        <c:lblOffset val="100"/>
        <c:noMultiLvlLbl val="0"/>
      </c:catAx>
      <c:valAx>
        <c:axId val="16671898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720564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11</xdr:col>
      <xdr:colOff>145698</xdr:colOff>
      <xdr:row>17</xdr:row>
      <xdr:rowOff>148492</xdr:rowOff>
    </xdr:from>
    <xdr:to>
      <xdr:col>14</xdr:col>
      <xdr:colOff>38656</xdr:colOff>
      <xdr:row>27</xdr:row>
      <xdr:rowOff>97288</xdr:rowOff>
    </xdr:to>
    <mc:AlternateContent xmlns:mc="http://schemas.openxmlformats.org/markup-compatibility/2006" xmlns:a14="http://schemas.microsoft.com/office/drawing/2010/main">
      <mc:Choice Requires="a14">
        <xdr:graphicFrame macro="">
          <xdr:nvGraphicFramePr>
            <xdr:cNvPr id="28" name="Representative">
              <a:extLst>
                <a:ext uri="{FF2B5EF4-FFF2-40B4-BE49-F238E27FC236}">
                  <a16:creationId xmlns:a16="http://schemas.microsoft.com/office/drawing/2014/main" id="{E2FCE9AA-F200-4FEE-ACEA-C8B84008AD0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591468" y="3771115"/>
              <a:ext cx="1491909" cy="18225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454526</xdr:colOff>
      <xdr:row>17</xdr:row>
      <xdr:rowOff>25653</xdr:rowOff>
    </xdr:from>
    <xdr:to>
      <xdr:col>11</xdr:col>
      <xdr:colOff>140677</xdr:colOff>
      <xdr:row>33</xdr:row>
      <xdr:rowOff>115375</xdr:rowOff>
    </xdr:to>
    <xdr:sp macro="" textlink="">
      <xdr:nvSpPr>
        <xdr:cNvPr id="34" name="Rectangle 33">
          <a:extLst>
            <a:ext uri="{FF2B5EF4-FFF2-40B4-BE49-F238E27FC236}">
              <a16:creationId xmlns:a16="http://schemas.microsoft.com/office/drawing/2014/main" id="{5F03E7F7-3CC1-BD30-95DD-E6C36D7D32D5}"/>
            </a:ext>
          </a:extLst>
        </xdr:cNvPr>
        <xdr:cNvSpPr/>
      </xdr:nvSpPr>
      <xdr:spPr>
        <a:xfrm>
          <a:off x="2353664" y="3214330"/>
          <a:ext cx="4187813" cy="3090830"/>
        </a:xfrm>
        <a:prstGeom prst="rect">
          <a:avLst/>
        </a:prstGeom>
        <a:solidFill>
          <a:schemeClr val="bg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166780</xdr:colOff>
      <xdr:row>5</xdr:row>
      <xdr:rowOff>90686</xdr:rowOff>
    </xdr:from>
    <xdr:to>
      <xdr:col>14</xdr:col>
      <xdr:colOff>400465</xdr:colOff>
      <xdr:row>14</xdr:row>
      <xdr:rowOff>111247</xdr:rowOff>
    </xdr:to>
    <xdr:graphicFrame macro="">
      <xdr:nvGraphicFramePr>
        <xdr:cNvPr id="31" name="Chart 30">
          <a:extLst>
            <a:ext uri="{FF2B5EF4-FFF2-40B4-BE49-F238E27FC236}">
              <a16:creationId xmlns:a16="http://schemas.microsoft.com/office/drawing/2014/main" id="{FFAB35EC-E8B0-4189-B288-AB43DD1FC0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20456</xdr:colOff>
      <xdr:row>4</xdr:row>
      <xdr:rowOff>173879</xdr:rowOff>
    </xdr:from>
    <xdr:to>
      <xdr:col>4</xdr:col>
      <xdr:colOff>10228</xdr:colOff>
      <xdr:row>9</xdr:row>
      <xdr:rowOff>61370</xdr:rowOff>
    </xdr:to>
    <xdr:sp macro="" textlink="pivots!A4">
      <xdr:nvSpPr>
        <xdr:cNvPr id="2" name="Rectangle 1">
          <a:extLst>
            <a:ext uri="{FF2B5EF4-FFF2-40B4-BE49-F238E27FC236}">
              <a16:creationId xmlns:a16="http://schemas.microsoft.com/office/drawing/2014/main" id="{6293C3FD-6FCF-E184-EDB8-6204A8FCA050}"/>
            </a:ext>
          </a:extLst>
        </xdr:cNvPr>
        <xdr:cNvSpPr/>
      </xdr:nvSpPr>
      <xdr:spPr>
        <a:xfrm>
          <a:off x="588120" y="910309"/>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6DDAF3E-6777-47D3-BF87-7DC9DA2C337C}" type="TxLink">
            <a:rPr lang="en-US" sz="2000" b="0" i="0" u="none" strike="noStrike">
              <a:solidFill>
                <a:schemeClr val="bg1"/>
              </a:solidFill>
              <a:latin typeface="+mj-lt"/>
            </a:rPr>
            <a:pPr algn="ctr"/>
            <a:t>1,000</a:t>
          </a:fld>
          <a:endParaRPr lang="en-IN" sz="2000">
            <a:solidFill>
              <a:schemeClr val="bg1"/>
            </a:solidFill>
            <a:latin typeface="+mj-lt"/>
          </a:endParaRPr>
        </a:p>
      </xdr:txBody>
    </xdr:sp>
    <xdr:clientData/>
  </xdr:twoCellAnchor>
  <xdr:twoCellAnchor>
    <xdr:from>
      <xdr:col>2</xdr:col>
      <xdr:colOff>102283</xdr:colOff>
      <xdr:row>5</xdr:row>
      <xdr:rowOff>46027</xdr:rowOff>
    </xdr:from>
    <xdr:to>
      <xdr:col>3</xdr:col>
      <xdr:colOff>618805</xdr:colOff>
      <xdr:row>6</xdr:row>
      <xdr:rowOff>143195</xdr:rowOff>
    </xdr:to>
    <xdr:sp macro="" textlink="">
      <xdr:nvSpPr>
        <xdr:cNvPr id="3" name="TextBox 2">
          <a:extLst>
            <a:ext uri="{FF2B5EF4-FFF2-40B4-BE49-F238E27FC236}">
              <a16:creationId xmlns:a16="http://schemas.microsoft.com/office/drawing/2014/main" id="{D70545BE-CCDA-E2E4-24F9-2C8507501F39}"/>
            </a:ext>
          </a:extLst>
        </xdr:cNvPr>
        <xdr:cNvSpPr txBox="1"/>
      </xdr:nvSpPr>
      <xdr:spPr>
        <a:xfrm>
          <a:off x="669947" y="966564"/>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rPr>
            <a:t>Calls</a:t>
          </a:r>
          <a:endParaRPr lang="en-IN" sz="1100" b="1">
            <a:ln>
              <a:noFill/>
            </a:ln>
            <a:solidFill>
              <a:schemeClr val="bg1"/>
            </a:solidFill>
          </a:endParaRPr>
        </a:p>
      </xdr:txBody>
    </xdr:sp>
    <xdr:clientData/>
  </xdr:twoCellAnchor>
  <xdr:twoCellAnchor editAs="oneCell">
    <xdr:from>
      <xdr:col>2</xdr:col>
      <xdr:colOff>84404</xdr:colOff>
      <xdr:row>5</xdr:row>
      <xdr:rowOff>74743</xdr:rowOff>
    </xdr:from>
    <xdr:to>
      <xdr:col>2</xdr:col>
      <xdr:colOff>314441</xdr:colOff>
      <xdr:row>6</xdr:row>
      <xdr:rowOff>110324</xdr:rowOff>
    </xdr:to>
    <xdr:pic>
      <xdr:nvPicPr>
        <xdr:cNvPr id="4" name="Graphic 3" descr="Receiver with solid fill">
          <a:extLst>
            <a:ext uri="{FF2B5EF4-FFF2-40B4-BE49-F238E27FC236}">
              <a16:creationId xmlns:a16="http://schemas.microsoft.com/office/drawing/2014/main" id="{23B21172-E040-4518-A8F1-9FB3D198E97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908599">
          <a:off x="652068" y="995280"/>
          <a:ext cx="228678" cy="220602"/>
        </a:xfrm>
        <a:prstGeom prst="rect">
          <a:avLst/>
        </a:prstGeom>
      </xdr:spPr>
    </xdr:pic>
    <xdr:clientData/>
  </xdr:twoCellAnchor>
  <xdr:twoCellAnchor>
    <xdr:from>
      <xdr:col>2</xdr:col>
      <xdr:colOff>393786</xdr:colOff>
      <xdr:row>8</xdr:row>
      <xdr:rowOff>25571</xdr:rowOff>
    </xdr:from>
    <xdr:to>
      <xdr:col>3</xdr:col>
      <xdr:colOff>311959</xdr:colOff>
      <xdr:row>8</xdr:row>
      <xdr:rowOff>163652</xdr:rowOff>
    </xdr:to>
    <xdr:sp macro="" textlink="pivots!A13">
      <xdr:nvSpPr>
        <xdr:cNvPr id="5" name="TextBox 4">
          <a:extLst>
            <a:ext uri="{FF2B5EF4-FFF2-40B4-BE49-F238E27FC236}">
              <a16:creationId xmlns:a16="http://schemas.microsoft.com/office/drawing/2014/main" id="{1181302D-81D6-13EE-53DD-FB295DC9FD8D}"/>
            </a:ext>
          </a:extLst>
        </xdr:cNvPr>
        <xdr:cNvSpPr txBox="1"/>
      </xdr:nvSpPr>
      <xdr:spPr>
        <a:xfrm>
          <a:off x="961450" y="1498430"/>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BE3C1DF-C7AD-4A21-9EA3-B14157BFFCA4}" type="TxLink">
            <a:rPr lang="en-US" sz="1100" b="0" i="0" u="none" strike="noStrike">
              <a:solidFill>
                <a:schemeClr val="bg1"/>
              </a:solidFill>
              <a:effectLst/>
              <a:latin typeface="Aptos"/>
            </a:rPr>
            <a:pPr algn="ctr"/>
            <a:t>207</a:t>
          </a:fld>
          <a:endParaRPr lang="en-IN" sz="1100">
            <a:solidFill>
              <a:schemeClr val="bg1"/>
            </a:solidFill>
            <a:effectLst/>
          </a:endParaRPr>
        </a:p>
      </xdr:txBody>
    </xdr:sp>
    <xdr:clientData/>
  </xdr:twoCellAnchor>
  <xdr:twoCellAnchor>
    <xdr:from>
      <xdr:col>1</xdr:col>
      <xdr:colOff>260818</xdr:colOff>
      <xdr:row>11</xdr:row>
      <xdr:rowOff>0</xdr:rowOff>
    </xdr:from>
    <xdr:to>
      <xdr:col>3</xdr:col>
      <xdr:colOff>659718</xdr:colOff>
      <xdr:row>15</xdr:row>
      <xdr:rowOff>71597</xdr:rowOff>
    </xdr:to>
    <xdr:sp macro="" textlink="pivots!B4">
      <xdr:nvSpPr>
        <xdr:cNvPr id="6" name="Rectangle 5">
          <a:extLst>
            <a:ext uri="{FF2B5EF4-FFF2-40B4-BE49-F238E27FC236}">
              <a16:creationId xmlns:a16="http://schemas.microsoft.com/office/drawing/2014/main" id="{E9374246-CD9D-4140-A3A1-ABA6983EA9BA}"/>
            </a:ext>
          </a:extLst>
        </xdr:cNvPr>
        <xdr:cNvSpPr/>
      </xdr:nvSpPr>
      <xdr:spPr>
        <a:xfrm>
          <a:off x="567664" y="2025181"/>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F421C80-AFA0-47AC-8692-A57DB13E2C7B}" type="TxLink">
            <a:rPr lang="en-US" sz="2000" b="0" i="0" u="none" strike="noStrike">
              <a:solidFill>
                <a:schemeClr val="bg1"/>
              </a:solidFill>
              <a:latin typeface="+mj-lt"/>
              <a:ea typeface="+mn-ea"/>
              <a:cs typeface="+mn-cs"/>
            </a:rPr>
            <a:pPr marL="0" indent="0" algn="ctr"/>
            <a:t>$96,623</a:t>
          </a:fld>
          <a:endParaRPr lang="en-IN" sz="2000" b="0" i="0" u="none" strike="noStrike">
            <a:solidFill>
              <a:schemeClr val="bg1"/>
            </a:solidFill>
            <a:latin typeface="+mj-lt"/>
            <a:ea typeface="+mn-ea"/>
            <a:cs typeface="+mn-cs"/>
          </a:endParaRPr>
        </a:p>
      </xdr:txBody>
    </xdr:sp>
    <xdr:clientData/>
  </xdr:twoCellAnchor>
  <xdr:twoCellAnchor>
    <xdr:from>
      <xdr:col>2</xdr:col>
      <xdr:colOff>76713</xdr:colOff>
      <xdr:row>11</xdr:row>
      <xdr:rowOff>35799</xdr:rowOff>
    </xdr:from>
    <xdr:to>
      <xdr:col>3</xdr:col>
      <xdr:colOff>593235</xdr:colOff>
      <xdr:row>12</xdr:row>
      <xdr:rowOff>132966</xdr:rowOff>
    </xdr:to>
    <xdr:sp macro="" textlink="">
      <xdr:nvSpPr>
        <xdr:cNvPr id="7" name="TextBox 6">
          <a:extLst>
            <a:ext uri="{FF2B5EF4-FFF2-40B4-BE49-F238E27FC236}">
              <a16:creationId xmlns:a16="http://schemas.microsoft.com/office/drawing/2014/main" id="{3E5233A2-B350-4002-BAEB-CED3F1FEECBA}"/>
            </a:ext>
          </a:extLst>
        </xdr:cNvPr>
        <xdr:cNvSpPr txBox="1"/>
      </xdr:nvSpPr>
      <xdr:spPr>
        <a:xfrm>
          <a:off x="644377" y="2060980"/>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latin typeface="+mn-lt"/>
              <a:ea typeface="+mn-ea"/>
              <a:cs typeface="+mn-cs"/>
            </a:rPr>
            <a:t>Amount</a:t>
          </a:r>
        </a:p>
      </xdr:txBody>
    </xdr:sp>
    <xdr:clientData/>
  </xdr:twoCellAnchor>
  <xdr:twoCellAnchor editAs="oneCell">
    <xdr:from>
      <xdr:col>2</xdr:col>
      <xdr:colOff>67986</xdr:colOff>
      <xdr:row>11</xdr:row>
      <xdr:rowOff>84971</xdr:rowOff>
    </xdr:from>
    <xdr:to>
      <xdr:col>2</xdr:col>
      <xdr:colOff>288588</xdr:colOff>
      <xdr:row>12</xdr:row>
      <xdr:rowOff>121464</xdr:rowOff>
    </xdr:to>
    <xdr:pic>
      <xdr:nvPicPr>
        <xdr:cNvPr id="8" name="Graphic 7">
          <a:extLst>
            <a:ext uri="{FF2B5EF4-FFF2-40B4-BE49-F238E27FC236}">
              <a16:creationId xmlns:a16="http://schemas.microsoft.com/office/drawing/2014/main" id="{2267F0B9-CBDC-44C4-AE69-37E5055C363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rot="908599">
          <a:off x="635650" y="2110152"/>
          <a:ext cx="220602" cy="220602"/>
        </a:xfrm>
        <a:prstGeom prst="rect">
          <a:avLst/>
        </a:prstGeom>
      </xdr:spPr>
    </xdr:pic>
    <xdr:clientData/>
  </xdr:twoCellAnchor>
  <xdr:twoCellAnchor>
    <xdr:from>
      <xdr:col>2</xdr:col>
      <xdr:colOff>373330</xdr:colOff>
      <xdr:row>14</xdr:row>
      <xdr:rowOff>30685</xdr:rowOff>
    </xdr:from>
    <xdr:to>
      <xdr:col>3</xdr:col>
      <xdr:colOff>291503</xdr:colOff>
      <xdr:row>14</xdr:row>
      <xdr:rowOff>168766</xdr:rowOff>
    </xdr:to>
    <xdr:sp macro="" textlink="pivots!B13">
      <xdr:nvSpPr>
        <xdr:cNvPr id="9" name="TextBox 8">
          <a:extLst>
            <a:ext uri="{FF2B5EF4-FFF2-40B4-BE49-F238E27FC236}">
              <a16:creationId xmlns:a16="http://schemas.microsoft.com/office/drawing/2014/main" id="{F2FE1485-3190-4A7D-9D6B-51788CCA686D}"/>
            </a:ext>
          </a:extLst>
        </xdr:cNvPr>
        <xdr:cNvSpPr txBox="1"/>
      </xdr:nvSpPr>
      <xdr:spPr>
        <a:xfrm>
          <a:off x="940994" y="2608188"/>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D033EF6-2B16-48C6-A755-A87DB5802B90}" type="TxLink">
            <a:rPr lang="en-US" sz="1100" b="0" i="0" u="none" strike="noStrike">
              <a:solidFill>
                <a:schemeClr val="bg1"/>
              </a:solidFill>
              <a:effectLst/>
              <a:latin typeface="Aptos"/>
            </a:rPr>
            <a:pPr algn="ctr"/>
            <a:t>$20,872</a:t>
          </a:fld>
          <a:endParaRPr lang="en-IN" sz="1100">
            <a:solidFill>
              <a:schemeClr val="bg1"/>
            </a:solidFill>
            <a:effectLst/>
          </a:endParaRPr>
        </a:p>
      </xdr:txBody>
    </xdr:sp>
    <xdr:clientData/>
  </xdr:twoCellAnchor>
  <xdr:twoCellAnchor>
    <xdr:from>
      <xdr:col>1</xdr:col>
      <xdr:colOff>260818</xdr:colOff>
      <xdr:row>17</xdr:row>
      <xdr:rowOff>0</xdr:rowOff>
    </xdr:from>
    <xdr:to>
      <xdr:col>3</xdr:col>
      <xdr:colOff>659718</xdr:colOff>
      <xdr:row>21</xdr:row>
      <xdr:rowOff>71598</xdr:rowOff>
    </xdr:to>
    <xdr:sp macro="" textlink="pivots!C4">
      <xdr:nvSpPr>
        <xdr:cNvPr id="10" name="Rectangle 9">
          <a:extLst>
            <a:ext uri="{FF2B5EF4-FFF2-40B4-BE49-F238E27FC236}">
              <a16:creationId xmlns:a16="http://schemas.microsoft.com/office/drawing/2014/main" id="{85543532-36B3-49B2-951A-24870BE8BD42}"/>
            </a:ext>
          </a:extLst>
        </xdr:cNvPr>
        <xdr:cNvSpPr/>
      </xdr:nvSpPr>
      <xdr:spPr>
        <a:xfrm>
          <a:off x="567664" y="3129826"/>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732673E-078A-4A09-A7D4-589356C9CB75}" type="TxLink">
            <a:rPr lang="en-US" sz="2000" b="0" i="0" u="none" strike="noStrike">
              <a:solidFill>
                <a:schemeClr val="bg1"/>
              </a:solidFill>
              <a:latin typeface="+mj-lt"/>
              <a:ea typeface="+mn-ea"/>
              <a:cs typeface="+mn-cs"/>
            </a:rPr>
            <a:pPr marL="0" indent="0" algn="ctr"/>
            <a:t>89,850</a:t>
          </a:fld>
          <a:endParaRPr lang="en-IN" sz="2000" b="0" i="0" u="none" strike="noStrike">
            <a:solidFill>
              <a:schemeClr val="bg1"/>
            </a:solidFill>
            <a:latin typeface="+mj-lt"/>
            <a:ea typeface="+mn-ea"/>
            <a:cs typeface="+mn-cs"/>
          </a:endParaRPr>
        </a:p>
      </xdr:txBody>
    </xdr:sp>
    <xdr:clientData/>
  </xdr:twoCellAnchor>
  <xdr:twoCellAnchor>
    <xdr:from>
      <xdr:col>2</xdr:col>
      <xdr:colOff>81827</xdr:colOff>
      <xdr:row>17</xdr:row>
      <xdr:rowOff>56255</xdr:rowOff>
    </xdr:from>
    <xdr:to>
      <xdr:col>3</xdr:col>
      <xdr:colOff>598349</xdr:colOff>
      <xdr:row>18</xdr:row>
      <xdr:rowOff>153423</xdr:rowOff>
    </xdr:to>
    <xdr:sp macro="" textlink="">
      <xdr:nvSpPr>
        <xdr:cNvPr id="11" name="TextBox 10">
          <a:extLst>
            <a:ext uri="{FF2B5EF4-FFF2-40B4-BE49-F238E27FC236}">
              <a16:creationId xmlns:a16="http://schemas.microsoft.com/office/drawing/2014/main" id="{E5F9B736-818D-4D36-8186-744058BF3E5D}"/>
            </a:ext>
          </a:extLst>
        </xdr:cNvPr>
        <xdr:cNvSpPr txBox="1"/>
      </xdr:nvSpPr>
      <xdr:spPr>
        <a:xfrm>
          <a:off x="649491" y="3186081"/>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latin typeface="+mn-lt"/>
              <a:ea typeface="+mn-ea"/>
              <a:cs typeface="+mn-cs"/>
            </a:rPr>
            <a:t>Duration</a:t>
          </a:r>
        </a:p>
      </xdr:txBody>
    </xdr:sp>
    <xdr:clientData/>
  </xdr:twoCellAnchor>
  <xdr:twoCellAnchor editAs="oneCell">
    <xdr:from>
      <xdr:col>2</xdr:col>
      <xdr:colOff>83328</xdr:colOff>
      <xdr:row>17</xdr:row>
      <xdr:rowOff>74743</xdr:rowOff>
    </xdr:from>
    <xdr:to>
      <xdr:col>2</xdr:col>
      <xdr:colOff>303930</xdr:colOff>
      <xdr:row>18</xdr:row>
      <xdr:rowOff>111238</xdr:rowOff>
    </xdr:to>
    <xdr:pic>
      <xdr:nvPicPr>
        <xdr:cNvPr id="12" name="Graphic 11">
          <a:extLst>
            <a:ext uri="{FF2B5EF4-FFF2-40B4-BE49-F238E27FC236}">
              <a16:creationId xmlns:a16="http://schemas.microsoft.com/office/drawing/2014/main" id="{45FF5021-D3B9-4E78-AAF5-1F5F9EF26E8C}"/>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rot="1662329">
          <a:off x="650992" y="3204569"/>
          <a:ext cx="220602" cy="220602"/>
        </a:xfrm>
        <a:prstGeom prst="rect">
          <a:avLst/>
        </a:prstGeom>
      </xdr:spPr>
    </xdr:pic>
    <xdr:clientData/>
  </xdr:twoCellAnchor>
  <xdr:twoCellAnchor>
    <xdr:from>
      <xdr:col>2</xdr:col>
      <xdr:colOff>373330</xdr:colOff>
      <xdr:row>20</xdr:row>
      <xdr:rowOff>66483</xdr:rowOff>
    </xdr:from>
    <xdr:to>
      <xdr:col>3</xdr:col>
      <xdr:colOff>291503</xdr:colOff>
      <xdr:row>21</xdr:row>
      <xdr:rowOff>20457</xdr:rowOff>
    </xdr:to>
    <xdr:sp macro="" textlink="pivots!C13">
      <xdr:nvSpPr>
        <xdr:cNvPr id="13" name="TextBox 12">
          <a:extLst>
            <a:ext uri="{FF2B5EF4-FFF2-40B4-BE49-F238E27FC236}">
              <a16:creationId xmlns:a16="http://schemas.microsoft.com/office/drawing/2014/main" id="{6F9DFEAB-6D3D-4CFB-BCD6-71E6EAF9D5A2}"/>
            </a:ext>
          </a:extLst>
        </xdr:cNvPr>
        <xdr:cNvSpPr txBox="1"/>
      </xdr:nvSpPr>
      <xdr:spPr>
        <a:xfrm>
          <a:off x="940994" y="3748631"/>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6DE1E58-A639-4A01-90F0-79A6F0F3029B}" type="TxLink">
            <a:rPr lang="en-US" sz="1100" b="0" i="0" u="none" strike="noStrike">
              <a:solidFill>
                <a:schemeClr val="bg1"/>
              </a:solidFill>
              <a:effectLst/>
              <a:latin typeface="Aptos"/>
            </a:rPr>
            <a:pPr algn="ctr"/>
            <a:t>17,700</a:t>
          </a:fld>
          <a:endParaRPr lang="en-IN" sz="1100">
            <a:solidFill>
              <a:schemeClr val="bg1"/>
            </a:solidFill>
            <a:effectLst/>
          </a:endParaRPr>
        </a:p>
      </xdr:txBody>
    </xdr:sp>
    <xdr:clientData/>
  </xdr:twoCellAnchor>
  <xdr:twoCellAnchor>
    <xdr:from>
      <xdr:col>1</xdr:col>
      <xdr:colOff>260818</xdr:colOff>
      <xdr:row>21</xdr:row>
      <xdr:rowOff>184107</xdr:rowOff>
    </xdr:from>
    <xdr:to>
      <xdr:col>3</xdr:col>
      <xdr:colOff>659718</xdr:colOff>
      <xdr:row>26</xdr:row>
      <xdr:rowOff>71597</xdr:rowOff>
    </xdr:to>
    <xdr:sp macro="" textlink="pivots!D4">
      <xdr:nvSpPr>
        <xdr:cNvPr id="14" name="Rectangle 13">
          <a:extLst>
            <a:ext uri="{FF2B5EF4-FFF2-40B4-BE49-F238E27FC236}">
              <a16:creationId xmlns:a16="http://schemas.microsoft.com/office/drawing/2014/main" id="{CBB6FA76-0E71-4ED5-8D89-70730EDC3EA3}"/>
            </a:ext>
          </a:extLst>
        </xdr:cNvPr>
        <xdr:cNvSpPr/>
      </xdr:nvSpPr>
      <xdr:spPr>
        <a:xfrm>
          <a:off x="567664" y="4050362"/>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13575A3-AC2C-43F3-A861-E7F0F562F3E3}" type="TxLink">
            <a:rPr lang="en-US" sz="2000" b="0" i="0" u="none" strike="noStrike">
              <a:solidFill>
                <a:schemeClr val="bg1"/>
              </a:solidFill>
              <a:latin typeface="+mj-lt"/>
              <a:ea typeface="+mn-ea"/>
              <a:cs typeface="+mn-cs"/>
            </a:rPr>
            <a:pPr marL="0" indent="0" algn="ctr"/>
            <a:t>3.9</a:t>
          </a:fld>
          <a:endParaRPr lang="en-IN" sz="2000" b="0" i="0" u="none" strike="noStrike">
            <a:solidFill>
              <a:schemeClr val="bg1"/>
            </a:solidFill>
            <a:latin typeface="+mj-lt"/>
            <a:ea typeface="+mn-ea"/>
            <a:cs typeface="+mn-cs"/>
          </a:endParaRPr>
        </a:p>
      </xdr:txBody>
    </xdr:sp>
    <xdr:clientData/>
  </xdr:twoCellAnchor>
  <xdr:twoCellAnchor>
    <xdr:from>
      <xdr:col>2</xdr:col>
      <xdr:colOff>81827</xdr:colOff>
      <xdr:row>22</xdr:row>
      <xdr:rowOff>56255</xdr:rowOff>
    </xdr:from>
    <xdr:to>
      <xdr:col>3</xdr:col>
      <xdr:colOff>598349</xdr:colOff>
      <xdr:row>23</xdr:row>
      <xdr:rowOff>153422</xdr:rowOff>
    </xdr:to>
    <xdr:sp macro="" textlink="">
      <xdr:nvSpPr>
        <xdr:cNvPr id="15" name="TextBox 14">
          <a:extLst>
            <a:ext uri="{FF2B5EF4-FFF2-40B4-BE49-F238E27FC236}">
              <a16:creationId xmlns:a16="http://schemas.microsoft.com/office/drawing/2014/main" id="{6938DB7B-D90C-493B-AC71-B777F0B96CA9}"/>
            </a:ext>
          </a:extLst>
        </xdr:cNvPr>
        <xdr:cNvSpPr txBox="1"/>
      </xdr:nvSpPr>
      <xdr:spPr>
        <a:xfrm>
          <a:off x="649491" y="4106617"/>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rPr>
            <a:t>Avg. </a:t>
          </a:r>
          <a:r>
            <a:rPr lang="en-IN" sz="1200" b="1">
              <a:ln>
                <a:noFill/>
              </a:ln>
              <a:solidFill>
                <a:schemeClr val="bg1"/>
              </a:solidFill>
              <a:latin typeface="+mn-lt"/>
              <a:ea typeface="+mn-ea"/>
              <a:cs typeface="+mn-cs"/>
            </a:rPr>
            <a:t>rating</a:t>
          </a:r>
        </a:p>
      </xdr:txBody>
    </xdr:sp>
    <xdr:clientData/>
  </xdr:twoCellAnchor>
  <xdr:twoCellAnchor editAs="oneCell">
    <xdr:from>
      <xdr:col>2</xdr:col>
      <xdr:colOff>42415</xdr:colOff>
      <xdr:row>22</xdr:row>
      <xdr:rowOff>44059</xdr:rowOff>
    </xdr:from>
    <xdr:to>
      <xdr:col>2</xdr:col>
      <xdr:colOff>263017</xdr:colOff>
      <xdr:row>23</xdr:row>
      <xdr:rowOff>81996</xdr:rowOff>
    </xdr:to>
    <xdr:pic>
      <xdr:nvPicPr>
        <xdr:cNvPr id="16" name="Graphic 15">
          <a:extLst>
            <a:ext uri="{FF2B5EF4-FFF2-40B4-BE49-F238E27FC236}">
              <a16:creationId xmlns:a16="http://schemas.microsoft.com/office/drawing/2014/main" id="{F9A8DE8D-0F99-457F-870D-1F75A8F2DE9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rot="1707962">
          <a:off x="610079" y="4094421"/>
          <a:ext cx="220602" cy="220602"/>
        </a:xfrm>
        <a:prstGeom prst="rect">
          <a:avLst/>
        </a:prstGeom>
      </xdr:spPr>
    </xdr:pic>
    <xdr:clientData/>
  </xdr:twoCellAnchor>
  <xdr:twoCellAnchor>
    <xdr:from>
      <xdr:col>2</xdr:col>
      <xdr:colOff>373330</xdr:colOff>
      <xdr:row>25</xdr:row>
      <xdr:rowOff>66482</xdr:rowOff>
    </xdr:from>
    <xdr:to>
      <xdr:col>3</xdr:col>
      <xdr:colOff>291503</xdr:colOff>
      <xdr:row>26</xdr:row>
      <xdr:rowOff>20456</xdr:rowOff>
    </xdr:to>
    <xdr:sp macro="" textlink="pivots!D13">
      <xdr:nvSpPr>
        <xdr:cNvPr id="17" name="TextBox 16">
          <a:extLst>
            <a:ext uri="{FF2B5EF4-FFF2-40B4-BE49-F238E27FC236}">
              <a16:creationId xmlns:a16="http://schemas.microsoft.com/office/drawing/2014/main" id="{3A38A5EC-948C-4C65-BFAE-72F88830DA22}"/>
            </a:ext>
          </a:extLst>
        </xdr:cNvPr>
        <xdr:cNvSpPr txBox="1"/>
      </xdr:nvSpPr>
      <xdr:spPr>
        <a:xfrm>
          <a:off x="940994" y="4669167"/>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AC1E1F-5A3E-48DA-BD46-6045A71B0CAF}" type="TxLink">
            <a:rPr lang="en-US" sz="1100" b="0" i="0" u="none" strike="noStrike">
              <a:solidFill>
                <a:schemeClr val="bg1"/>
              </a:solidFill>
              <a:effectLst/>
              <a:latin typeface="Aptos"/>
            </a:rPr>
            <a:pPr algn="ctr"/>
            <a:t>3.9</a:t>
          </a:fld>
          <a:endParaRPr lang="en-IN" sz="1100">
            <a:solidFill>
              <a:schemeClr val="bg1"/>
            </a:solidFill>
            <a:effectLst/>
          </a:endParaRPr>
        </a:p>
      </xdr:txBody>
    </xdr:sp>
    <xdr:clientData/>
  </xdr:twoCellAnchor>
  <xdr:twoCellAnchor>
    <xdr:from>
      <xdr:col>1</xdr:col>
      <xdr:colOff>260818</xdr:colOff>
      <xdr:row>29</xdr:row>
      <xdr:rowOff>0</xdr:rowOff>
    </xdr:from>
    <xdr:to>
      <xdr:col>3</xdr:col>
      <xdr:colOff>659718</xdr:colOff>
      <xdr:row>33</xdr:row>
      <xdr:rowOff>71597</xdr:rowOff>
    </xdr:to>
    <xdr:sp macro="" textlink="pivots!E4">
      <xdr:nvSpPr>
        <xdr:cNvPr id="18" name="Rectangle 17">
          <a:extLst>
            <a:ext uri="{FF2B5EF4-FFF2-40B4-BE49-F238E27FC236}">
              <a16:creationId xmlns:a16="http://schemas.microsoft.com/office/drawing/2014/main" id="{0F42EF62-07BC-4325-9A81-94BA20C7C684}"/>
            </a:ext>
          </a:extLst>
        </xdr:cNvPr>
        <xdr:cNvSpPr/>
      </xdr:nvSpPr>
      <xdr:spPr>
        <a:xfrm>
          <a:off x="567664" y="5339114"/>
          <a:ext cx="1329665" cy="808027"/>
        </a:xfrm>
        <a:prstGeom prst="rect">
          <a:avLst/>
        </a:prstGeom>
        <a:solidFill>
          <a:schemeClr val="bg2">
            <a:lumMod val="50000"/>
          </a:schemeClr>
        </a:solidFill>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10A35E-B47C-4F41-8311-BB1A1A09BF04}" type="TxLink">
            <a:rPr lang="en-US" sz="2000" b="0" i="0" u="none" strike="noStrike">
              <a:solidFill>
                <a:schemeClr val="bg1"/>
              </a:solidFill>
              <a:latin typeface="+mj-lt"/>
              <a:ea typeface="+mn-ea"/>
              <a:cs typeface="+mn-cs"/>
            </a:rPr>
            <a:pPr marL="0" indent="0" algn="ctr"/>
            <a:t>307</a:t>
          </a:fld>
          <a:endParaRPr lang="en-IN" sz="2000" b="0" i="0" u="none" strike="noStrike">
            <a:solidFill>
              <a:schemeClr val="bg1"/>
            </a:solidFill>
            <a:latin typeface="+mj-lt"/>
            <a:ea typeface="+mn-ea"/>
            <a:cs typeface="+mn-cs"/>
          </a:endParaRPr>
        </a:p>
      </xdr:txBody>
    </xdr:sp>
    <xdr:clientData/>
  </xdr:twoCellAnchor>
  <xdr:twoCellAnchor>
    <xdr:from>
      <xdr:col>2</xdr:col>
      <xdr:colOff>168767</xdr:colOff>
      <xdr:row>29</xdr:row>
      <xdr:rowOff>56255</xdr:rowOff>
    </xdr:from>
    <xdr:to>
      <xdr:col>4</xdr:col>
      <xdr:colOff>15343</xdr:colOff>
      <xdr:row>30</xdr:row>
      <xdr:rowOff>153423</xdr:rowOff>
    </xdr:to>
    <xdr:sp macro="" textlink="">
      <xdr:nvSpPr>
        <xdr:cNvPr id="19" name="TextBox 18">
          <a:extLst>
            <a:ext uri="{FF2B5EF4-FFF2-40B4-BE49-F238E27FC236}">
              <a16:creationId xmlns:a16="http://schemas.microsoft.com/office/drawing/2014/main" id="{C2A8579D-02C8-4DD8-8DEA-1CADB1AAC9C3}"/>
            </a:ext>
          </a:extLst>
        </xdr:cNvPr>
        <xdr:cNvSpPr txBox="1"/>
      </xdr:nvSpPr>
      <xdr:spPr>
        <a:xfrm>
          <a:off x="736431" y="5395369"/>
          <a:ext cx="1186469" cy="281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n>
                <a:noFill/>
              </a:ln>
              <a:solidFill>
                <a:schemeClr val="bg1"/>
              </a:solidFill>
              <a:latin typeface="+mn-lt"/>
              <a:ea typeface="+mn-ea"/>
              <a:cs typeface="+mn-cs"/>
            </a:rPr>
            <a:t>Happy</a:t>
          </a:r>
          <a:r>
            <a:rPr lang="en-IN" sz="1200" b="1">
              <a:ln>
                <a:noFill/>
              </a:ln>
              <a:solidFill>
                <a:schemeClr val="bg1"/>
              </a:solidFill>
            </a:rPr>
            <a:t> callers</a:t>
          </a:r>
          <a:endParaRPr lang="en-IN" sz="1100" b="1">
            <a:ln>
              <a:noFill/>
            </a:ln>
            <a:solidFill>
              <a:schemeClr val="bg1"/>
            </a:solidFill>
          </a:endParaRPr>
        </a:p>
      </xdr:txBody>
    </xdr:sp>
    <xdr:clientData/>
  </xdr:twoCellAnchor>
  <xdr:twoCellAnchor editAs="oneCell">
    <xdr:from>
      <xdr:col>2</xdr:col>
      <xdr:colOff>47530</xdr:colOff>
      <xdr:row>29</xdr:row>
      <xdr:rowOff>59401</xdr:rowOff>
    </xdr:from>
    <xdr:to>
      <xdr:col>2</xdr:col>
      <xdr:colOff>268132</xdr:colOff>
      <xdr:row>30</xdr:row>
      <xdr:rowOff>50403</xdr:rowOff>
    </xdr:to>
    <xdr:pic>
      <xdr:nvPicPr>
        <xdr:cNvPr id="20" name="Graphic 19">
          <a:extLst>
            <a:ext uri="{FF2B5EF4-FFF2-40B4-BE49-F238E27FC236}">
              <a16:creationId xmlns:a16="http://schemas.microsoft.com/office/drawing/2014/main" id="{50039375-9FE0-4BFF-A181-4BE0DFA73BF7}"/>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rot="908599">
          <a:off x="615194" y="5398515"/>
          <a:ext cx="220602" cy="220602"/>
        </a:xfrm>
        <a:prstGeom prst="rect">
          <a:avLst/>
        </a:prstGeom>
      </xdr:spPr>
    </xdr:pic>
    <xdr:clientData/>
  </xdr:twoCellAnchor>
  <xdr:twoCellAnchor>
    <xdr:from>
      <xdr:col>2</xdr:col>
      <xdr:colOff>373330</xdr:colOff>
      <xdr:row>32</xdr:row>
      <xdr:rowOff>66483</xdr:rowOff>
    </xdr:from>
    <xdr:to>
      <xdr:col>3</xdr:col>
      <xdr:colOff>291503</xdr:colOff>
      <xdr:row>33</xdr:row>
      <xdr:rowOff>20456</xdr:rowOff>
    </xdr:to>
    <xdr:sp macro="" textlink="pivots!E13">
      <xdr:nvSpPr>
        <xdr:cNvPr id="21" name="TextBox 20">
          <a:extLst>
            <a:ext uri="{FF2B5EF4-FFF2-40B4-BE49-F238E27FC236}">
              <a16:creationId xmlns:a16="http://schemas.microsoft.com/office/drawing/2014/main" id="{3A73B4FE-EBA8-4A4F-8F08-4AE97B7EC981}"/>
            </a:ext>
          </a:extLst>
        </xdr:cNvPr>
        <xdr:cNvSpPr txBox="1"/>
      </xdr:nvSpPr>
      <xdr:spPr>
        <a:xfrm>
          <a:off x="940994" y="5957919"/>
          <a:ext cx="588120" cy="138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1EA1BD5-E2B2-42B6-A702-EE3A89ED2E24}" type="TxLink">
            <a:rPr lang="en-US" sz="1100" b="0" i="0" u="none" strike="noStrike">
              <a:solidFill>
                <a:schemeClr val="bg1"/>
              </a:solidFill>
              <a:effectLst/>
              <a:latin typeface="Aptos"/>
            </a:rPr>
            <a:pPr algn="ctr"/>
            <a:t>60</a:t>
          </a:fld>
          <a:endParaRPr lang="en-IN" sz="1100">
            <a:solidFill>
              <a:schemeClr val="bg1"/>
            </a:solidFill>
            <a:effectLst/>
          </a:endParaRPr>
        </a:p>
      </xdr:txBody>
    </xdr:sp>
    <xdr:clientData/>
  </xdr:twoCellAnchor>
  <xdr:twoCellAnchor>
    <xdr:from>
      <xdr:col>5</xdr:col>
      <xdr:colOff>0</xdr:colOff>
      <xdr:row>4</xdr:row>
      <xdr:rowOff>27214</xdr:rowOff>
    </xdr:from>
    <xdr:to>
      <xdr:col>11</xdr:col>
      <xdr:colOff>291982</xdr:colOff>
      <xdr:row>15</xdr:row>
      <xdr:rowOff>108857</xdr:rowOff>
    </xdr:to>
    <xdr:graphicFrame macro="">
      <xdr:nvGraphicFramePr>
        <xdr:cNvPr id="29" name="Chart 28">
          <a:extLst>
            <a:ext uri="{FF2B5EF4-FFF2-40B4-BE49-F238E27FC236}">
              <a16:creationId xmlns:a16="http://schemas.microsoft.com/office/drawing/2014/main" id="{BFD5F14E-DAA8-4DC9-AA94-FDDF7B2593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0</xdr:colOff>
      <xdr:row>17</xdr:row>
      <xdr:rowOff>147028</xdr:rowOff>
    </xdr:from>
    <xdr:to>
      <xdr:col>8</xdr:col>
      <xdr:colOff>606845</xdr:colOff>
      <xdr:row>32</xdr:row>
      <xdr:rowOff>136731</xdr:rowOff>
    </xdr:to>
    <xdr:graphicFrame macro="">
      <xdr:nvGraphicFramePr>
        <xdr:cNvPr id="32" name="Chart 31">
          <a:extLst>
            <a:ext uri="{FF2B5EF4-FFF2-40B4-BE49-F238E27FC236}">
              <a16:creationId xmlns:a16="http://schemas.microsoft.com/office/drawing/2014/main" id="{FE3969B0-79B5-40C4-9680-8AE0E506CC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369520</xdr:colOff>
      <xdr:row>17</xdr:row>
      <xdr:rowOff>144161</xdr:rowOff>
    </xdr:from>
    <xdr:to>
      <xdr:col>11</xdr:col>
      <xdr:colOff>46892</xdr:colOff>
      <xdr:row>32</xdr:row>
      <xdr:rowOff>133864</xdr:rowOff>
    </xdr:to>
    <xdr:graphicFrame macro="">
      <xdr:nvGraphicFramePr>
        <xdr:cNvPr id="33" name="Chart 32">
          <a:extLst>
            <a:ext uri="{FF2B5EF4-FFF2-40B4-BE49-F238E27FC236}">
              <a16:creationId xmlns:a16="http://schemas.microsoft.com/office/drawing/2014/main" id="{1F9847C8-004F-405D-8523-343B9289FE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24191</xdr:colOff>
      <xdr:row>4</xdr:row>
      <xdr:rowOff>0</xdr:rowOff>
    </xdr:from>
    <xdr:to>
      <xdr:col>18</xdr:col>
      <xdr:colOff>138546</xdr:colOff>
      <xdr:row>16</xdr:row>
      <xdr:rowOff>156307</xdr:rowOff>
    </xdr:to>
    <xdr:graphicFrame macro="">
      <xdr:nvGraphicFramePr>
        <xdr:cNvPr id="35" name="Chart 34">
          <a:extLst>
            <a:ext uri="{FF2B5EF4-FFF2-40B4-BE49-F238E27FC236}">
              <a16:creationId xmlns:a16="http://schemas.microsoft.com/office/drawing/2014/main" id="{84FF4AB9-6E49-47D2-9548-47BBCE734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233797</xdr:colOff>
      <xdr:row>3</xdr:row>
      <xdr:rowOff>173182</xdr:rowOff>
    </xdr:from>
    <xdr:to>
      <xdr:col>21</xdr:col>
      <xdr:colOff>969818</xdr:colOff>
      <xdr:row>16</xdr:row>
      <xdr:rowOff>164521</xdr:rowOff>
    </xdr:to>
    <xdr:graphicFrame macro="">
      <xdr:nvGraphicFramePr>
        <xdr:cNvPr id="38" name="Chart 37">
          <a:extLst>
            <a:ext uri="{FF2B5EF4-FFF2-40B4-BE49-F238E27FC236}">
              <a16:creationId xmlns:a16="http://schemas.microsoft.com/office/drawing/2014/main" id="{6513F4EA-2FDB-4A9F-95B0-F7E459DC08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1915</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9374996" backgroundQuery="1" createdVersion="8" refreshedVersion="8" minRefreshableVersion="3" recordCount="0" supportSubquery="1" supportAdvancedDrill="1" xr:uid="{196167EA-184F-411F-BFC4-7BAAFFAF2E09}">
  <cacheSource type="external" connectionId="3"/>
  <cacheFields count="3">
    <cacheField name="[customers].[City].[City]" caption="City" numFmtId="0" hierarchy="15" level="1">
      <sharedItems count="3">
        <s v="Cincinnati"/>
        <s v="Cleveland"/>
        <s v="Columbus"/>
      </sharedItems>
    </cacheField>
    <cacheField name="[customers].[Gender].[Gender]" caption="Gend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1388891" backgroundQuery="1" createdVersion="8" refreshedVersion="8" minRefreshableVersion="3" recordCount="0" supportSubquery="1" supportAdvancedDrill="1" xr:uid="{631243B8-E1CC-41B4-8496-0F44C87E6522}">
  <cacheSource type="external" connectionId="3"/>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0231482" backgroundQuery="1" createdVersion="8" refreshedVersion="8" minRefreshableVersion="3" recordCount="0" supportSubquery="1" supportAdvancedDrill="1" xr:uid="{5DBD4A6C-428E-4F24-A570-D7CA680D4EB1}">
  <cacheSource type="external" connectionId="3"/>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rating]" caption="happy 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rating]" caption="happy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10087384256" backgroundQuery="1" createdVersion="8" refreshedVersion="8" minRefreshableVersion="3" recordCount="0" supportSubquery="1" supportAdvancedDrill="1" xr:uid="{1744E44B-74AB-45D0-B8C0-15F742C7F2B6}">
  <cacheSource type="external" connectionId="3"/>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Sum of Purchase Amount]" caption="Sum of Purchase Amount" numFmtId="0" hierarchy="25"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28703706" backgroundQuery="1" createdVersion="8" refreshedVersion="8" minRefreshableVersion="3" recordCount="0" supportSubquery="1" supportAdvancedDrill="1" xr:uid="{778D500E-2777-44BD-83BB-01A6C5936E5B}">
  <cacheSource type="external" connectionId="3"/>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happy rating]" caption="happy 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happy rating]" caption="happy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29398145" backgroundQuery="1" createdVersion="8" refreshedVersion="8" minRefreshableVersion="3" recordCount="0" supportSubquery="1" supportAdvancedDrill="1" xr:uid="{182D124F-970E-4173-B050-ED1448018BE6}">
  <cacheSource type="external" connectionId="3"/>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01-28T00:00:00" count="9">
        <d v="2023-01-03T00:00:00"/>
        <d v="2023-01-07T00:00:00"/>
        <d v="2023-01-08T00:00:00"/>
        <d v="2023-01-10T00:00:00"/>
        <d v="2023-01-17T00:00:00"/>
        <d v="2023-01-21T00:00:00"/>
        <d v="2023-01-24T00:00:00"/>
        <d v="2023-01-25T00:00:00"/>
        <d v="2023-01-27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Unsupported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Unsupported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29861114" backgroundQuery="1" createdVersion="8" refreshedVersion="8" minRefreshableVersion="3" recordCount="0" supportSubquery="1" supportAdvancedDrill="1" xr:uid="{3C549C4F-96B5-4A4E-99B2-9567C4A116E4}">
  <cacheSource type="external" connectionId="3"/>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30324076" backgroundQuery="1" createdVersion="8" refreshedVersion="8" minRefreshableVersion="3" recordCount="0" supportSubquery="1" supportAdvancedDrill="1" xr:uid="{F2DB2CA9-E3C0-43BB-9935-875070639EC4}">
  <cacheSource type="external" connectionId="3"/>
  <cacheFields count="1">
    <cacheField name="[calls].[Representative].[Representative]" caption="Representative" numFmtId="0" hierarchy="3" level="1">
      <sharedItems count="1">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4.779330902777" backgroundQuery="1" createdVersion="8" refreshedVersion="8" minRefreshableVersion="3" recordCount="0" supportSubquery="1" supportAdvancedDrill="1" xr:uid="{305911A1-54C5-4867-9873-E2E6584A4159}">
  <cacheSource type="external" connectionId="3"/>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RIMATHI" refreshedDate="45952.800202314815" backgroundQuery="1" createdVersion="3" refreshedVersion="8" minRefreshableVersion="3" recordCount="0" supportSubquery="1" supportAdvancedDrill="1" xr:uid="{016257EE-83FF-419A-AEE7-9F2071893A77}">
  <cacheSource type="external" connectionId="3">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nder]" caption="Gender" attribute="1" defaultMemberUniqueName="[customers].[Gender].[All]" allUniqueName="[customers].[Gend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happy rating]" caption="happy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6752386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0E7396-45AE-40C7-B435-926A551619BA}"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 calls"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CA2E17-DAE0-46D1-83CC-740119D1CEB2}" name="selected rep"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0:A51"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2">
    <format dxfId="2">
      <pivotArea dataOnly="0" labelOnly="1" fieldPosition="0">
        <references count="1">
          <reference field="0" count="0"/>
        </references>
      </pivotArea>
    </format>
    <format dxfId="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37082B-867C-4390-B1B2-4B115D5EADEE}" name="Customer revenue"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76:G9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name="Sum of Purchase Amount" fld="3" baseField="0" baseItem="0"/>
  </dataFields>
  <formats count="8">
    <format dxfId="10">
      <pivotArea field="0" type="button" dataOnly="0" labelOnly="1" outline="0" axis="axisCol" fieldPosition="0"/>
    </format>
    <format dxfId="9">
      <pivotArea dataOnly="0" labelOnly="1" fieldPosition="0">
        <references count="1">
          <reference field="0" count="0"/>
        </references>
      </pivotArea>
    </format>
    <format dxfId="8">
      <pivotArea dataOnly="0" labelOnly="1" grandCol="1" outline="0" fieldPosition="0"/>
    </format>
    <format dxfId="7">
      <pivotArea collapsedLevelsAreSubtotals="1" fieldPosition="0">
        <references count="2">
          <reference field="1" count="1" selected="0">
            <x v="0"/>
          </reference>
          <reference field="2" count="4">
            <x v="0"/>
            <x v="1"/>
            <x v="2"/>
            <x v="3"/>
          </reference>
        </references>
      </pivotArea>
    </format>
    <format dxfId="6">
      <pivotArea collapsedLevelsAreSubtotals="1" fieldPosition="0">
        <references count="1">
          <reference field="1" count="1">
            <x v="1"/>
          </reference>
        </references>
      </pivotArea>
    </format>
    <format dxfId="5">
      <pivotArea collapsedLevelsAreSubtotals="1" fieldPosition="0">
        <references count="2">
          <reference field="1" count="1" selected="0">
            <x v="1"/>
          </reference>
          <reference field="2" count="6">
            <x v="4"/>
            <x v="5"/>
            <x v="6"/>
            <x v="7"/>
            <x v="8"/>
            <x v="9"/>
          </reference>
        </references>
      </pivotArea>
    </format>
    <format dxfId="4">
      <pivotArea collapsedLevelsAreSubtotals="1" fieldPosition="0">
        <references count="1">
          <reference field="1" count="1">
            <x v="2"/>
          </reference>
        </references>
      </pivotArea>
    </format>
    <format dxfId="3">
      <pivotArea collapsedLevelsAreSubtotals="1" fieldPosition="0">
        <references count="2">
          <reference field="1" count="1" selected="0">
            <x v="2"/>
          </reference>
          <reference field="2" count="5">
            <x v="10"/>
            <x v="11"/>
            <x v="12"/>
            <x v="13"/>
            <x v="14"/>
          </reference>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98C526-8C01-4C19-81AE-39425EE67F34}" name="gender based call count in each cit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7:D62"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5" format="4" series="1">
      <pivotArea type="data" outline="0" fieldPosition="0">
        <references count="2">
          <reference field="4294967294" count="1" selected="0">
            <x v="0"/>
          </reference>
          <reference field="1" count="1" selected="0">
            <x v="0"/>
          </reference>
        </references>
      </pivotArea>
    </chartFormat>
    <chartFormat chart="5"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9561B1-F5E0-4805-A3CE-538940CDE742}" name="Weekl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G19:H27"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3">
    <chartFormat chart="16" format="3" series="1">
      <pivotArea type="data" outline="0" fieldPosition="0">
        <references count="1">
          <reference field="4294967294" count="1" selected="0">
            <x v="0"/>
          </reference>
        </references>
      </pivotArea>
    </chartFormat>
    <chartFormat chart="17" format="4" series="1">
      <pivotArea type="data" outline="0" fieldPosition="0">
        <references count="1">
          <reference field="4294967294" count="1" selected="0">
            <x v="0"/>
          </reference>
        </references>
      </pivotArea>
    </chartFormat>
    <chartFormat chart="23" format="6"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75777DA-4A29-4DB0-8889-85F7A20607EF}"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name="5* calls" fld="4" subtotal="count" baseField="0" baseItem="0"/>
  </dataField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20E87B-E9CC-443E-8B12-05B6622506CC}"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1:C47"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953108B-9A6D-45AB-9C47-EEDF25ED11A3}" name="Overall Distribu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67:B74"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8A511B-B938-4FB8-BE0B-B57CB706DC09}"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19:C32"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9">
        <item x="0"/>
        <item x="1"/>
        <item x="2"/>
        <item x="3"/>
        <item x="4"/>
        <item x="5"/>
        <item x="6"/>
        <item x="7"/>
        <item x="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5* calls"/>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AC42F18-28AA-450A-BD6A-9B0BEBF37D93}"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4BA5D3BD-AE85-4823-8FE1-C0F9B002FEA1}"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0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96F45F53-669C-4E3C-8376-6C494E169570}" sourceName="[calls].[Representative]">
  <pivotTables>
    <pivotTable tabId="6" name="rep pivot"/>
    <pivotTable tabId="6" name="Monthly trend"/>
    <pivotTable tabId="6" name="Weekly trend"/>
    <pivotTable tabId="6" name="selected rep"/>
    <pivotTable tabId="6" name="Overall Distribution"/>
  </pivotTables>
  <data>
    <olap pivotCacheId="16752386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9B7C9C7-1A95-4DD9-ACCB-CB8A1E9CAD97}" cache="Slicer_Representative" caption="Representative" level="1" style="SlicerStyleLight2 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8240FC8-3E34-40CA-A735-3E3DC4E735FA}" name="Table_ExternalData_1" displayName="Table_ExternalData_1" ref="A3:M189" tableType="queryTable" totalsRowShown="0">
  <autoFilter ref="A3:M189" xr:uid="{68240FC8-3E34-40CA-A735-3E3DC4E735FA}"/>
  <tableColumns count="13">
    <tableColumn id="1" xr3:uid="{1DC1410C-D070-4A9F-B916-B9FC0F991EA9}" uniqueName="1" name="calls[Call number]" queryTableFieldId="1"/>
    <tableColumn id="2" xr3:uid="{F41AA376-4CCC-4382-8DDC-C33E3D0DEFB4}" uniqueName="2" name="calls[Customer ID]" queryTableFieldId="2"/>
    <tableColumn id="3" xr3:uid="{7A5FF617-C272-4686-A6EA-DF5E028764A3}" uniqueName="3" name="calls[Duration]" queryTableFieldId="3"/>
    <tableColumn id="4" xr3:uid="{96AB2FF1-EC74-4B0A-8235-6A145B9ED36E}" uniqueName="4" name="calls[Representative]" queryTableFieldId="4"/>
    <tableColumn id="5" xr3:uid="{551ABB54-FE6A-4C73-8D57-2F6096D973A0}" uniqueName="5" name="calls[Date of Call]" queryTableFieldId="5" dataDxfId="26"/>
    <tableColumn id="6" xr3:uid="{5712C71A-2249-428F-9220-516B3623D14A}" uniqueName="6" name="calls[Purchase Amount]" queryTableFieldId="6"/>
    <tableColumn id="7" xr3:uid="{67F0E7FC-CD42-46E9-8FC9-E8D065AC0836}" uniqueName="7" name="calls[Satisfaction Rating]" queryTableFieldId="7"/>
    <tableColumn id="8" xr3:uid="{F4C962D2-F8F3-4545-9480-521AEC10B484}" uniqueName="8" name="calls[FY]" queryTableFieldId="8"/>
    <tableColumn id="9" xr3:uid="{DAD5FA9E-4AEF-43DE-BE40-42775A4F5E43}" uniqueName="9" name="calls[Day of week]" queryTableFieldId="9"/>
    <tableColumn id="10" xr3:uid="{4F736C76-3CC3-4964-89BD-0B23E1A265DF}" uniqueName="10" name="calls[Duration Bucket]" queryTableFieldId="10"/>
    <tableColumn id="11" xr3:uid="{C45817A9-9B40-41EF-B9C5-C8A50B19747B}" uniqueName="11" name="calls[Rating rounded]" queryTableFieldId="11"/>
    <tableColumn id="12" xr3:uid="{AB5B28ED-F7A3-48DC-B59B-208B6F3E9CA2}" uniqueName="12" name="calls[Date of Call (Month)]" queryTableFieldId="12"/>
    <tableColumn id="13" xr3:uid="{26170147-CEAA-4325-9A19-4E2E1A90BC64}" uniqueName="13" name="calls[Date of Call (Month Index)]" queryTableField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E9FDB2-052C-42D0-9B31-B5FED8F80C54}" name="Table_ExternalData_15" displayName="Table_ExternalData_15" ref="A3:M12" tableType="queryTable" totalsRowShown="0">
  <autoFilter ref="A3:M12" xr:uid="{82E9FDB2-052C-42D0-9B31-B5FED8F80C54}"/>
  <tableColumns count="13">
    <tableColumn id="1" xr3:uid="{B4C228D0-14C6-4B5F-B9EB-F34B853677F8}" uniqueName="1" name="calls[Call number]" queryTableFieldId="1"/>
    <tableColumn id="2" xr3:uid="{F10D19E7-2051-4CF4-9D74-43BB4FD88EAB}" uniqueName="2" name="calls[Customer ID]" queryTableFieldId="2"/>
    <tableColumn id="3" xr3:uid="{856711D5-4206-419D-953D-0C03F20E5DCE}" uniqueName="3" name="calls[Duration]" queryTableFieldId="3"/>
    <tableColumn id="4" xr3:uid="{8BC224FF-1956-4656-8EB9-86637C114CA7}" uniqueName="4" name="calls[Representative]" queryTableFieldId="4"/>
    <tableColumn id="5" xr3:uid="{4DD7C4B1-A138-4FB9-9E79-67BC40720AFD}" uniqueName="5" name="calls[Date of Call]" queryTableFieldId="5" dataDxfId="25"/>
    <tableColumn id="6" xr3:uid="{A83427FC-D61D-49DA-8973-D084DE70FD05}" uniqueName="6" name="calls[Purchase Amount]" queryTableFieldId="6"/>
    <tableColumn id="7" xr3:uid="{65E0D279-FED2-4E4E-A2B7-1F941EDE631B}" uniqueName="7" name="calls[Satisfaction Rating]" queryTableFieldId="7"/>
    <tableColumn id="8" xr3:uid="{25848A5E-C0E7-4D9D-9155-8CED9039BBC9}" uniqueName="8" name="calls[FY]" queryTableFieldId="8"/>
    <tableColumn id="9" xr3:uid="{E7E8D3EA-0A65-4D8B-BE2F-56B92A16056B}" uniqueName="9" name="calls[Day of week]" queryTableFieldId="9"/>
    <tableColumn id="10" xr3:uid="{0A1F2DBC-66A0-4A15-B399-FF7AC300D2CC}" uniqueName="10" name="calls[Duration Bucket]" queryTableFieldId="10"/>
    <tableColumn id="11" xr3:uid="{EE20B7C2-A5D3-4AD0-8ED3-6FC431942F29}" uniqueName="11" name="calls[Rating rounded]" queryTableFieldId="11"/>
    <tableColumn id="12" xr3:uid="{3FC4100E-C8A2-48C8-A290-4012142F0C03}" uniqueName="12" name="calls[Date of Call (Month)]" queryTableFieldId="12"/>
    <tableColumn id="13" xr3:uid="{0DFF89DA-7353-4258-8602-92414A838086}" uniqueName="13" name="calls[Date of Call (Month Index)]" queryTableField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4"/>
    <tableColumn id="5" xr3:uid="{5A35565E-8707-4DED-AD15-A0669D67B382}" name="Date of Call" dataDxfId="23"/>
    <tableColumn id="6" xr3:uid="{F2E4F158-B41F-47BC-8DF8-DFCADFEE4E40}" name="Purchase Amount"/>
    <tableColumn id="7" xr3:uid="{04B291B5-47BD-4F78-8FD8-D1551CCA6BD9}" name="Satisfaction Rating"/>
    <tableColumn id="8" xr3:uid="{6E4123C0-0B17-43B8-A142-A1E540CE974C}" name="FY" dataDxfId="22">
      <calculatedColumnFormula>IF(MONTH(calls[[#This Row],[Date of Call]])&lt;=6, YEAR(calls[[#This Row],[Date of Call]]), YEAR(calls[[#This Row],[Date of Call]])+1)</calculatedColumnFormula>
    </tableColumn>
    <tableColumn id="9" xr3:uid="{199FA271-5E9B-46CE-9BC6-2801F92CD17E}" name="Day of week" dataDxfId="21">
      <calculatedColumnFormula>TEXT(calls[[#This Row],[Date of Call]],"DDDD")</calculatedColumnFormula>
    </tableColumn>
    <tableColumn id="10" xr3:uid="{328CDB09-95B8-4D5E-9ED9-EF0D363735A1}" name="Duration Bucket" dataDxfId="2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9">
      <calculatedColumnFormula>ROUND(calls[[#This Row],[Satisfaction Rating]],0)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8" headerRowBorderDxfId="17" tableBorderDxfId="16" totalsRowBorderDxfId="15">
  <autoFilter ref="Q3:T18" xr:uid="{27158F51-A707-4171-8A04-81FB0AABCBA5}"/>
  <tableColumns count="4">
    <tableColumn id="1" xr3:uid="{02688061-6A8C-4E23-B7FF-D00CD8B58CAC}" name="Customer ID" dataDxfId="14"/>
    <tableColumn id="2" xr3:uid="{771678B6-DB44-426B-9874-B4E421A440D5}" name="Gender" dataDxfId="13"/>
    <tableColumn id="3" xr3:uid="{B0D41C62-587E-494D-B49A-603F2C05F8D3}" name="Age" dataDxfId="12"/>
    <tableColumn id="4" xr3:uid="{663F92D6-FE31-4D81-9E01-8D066DDC8A88}" name="City" dataDxfId="1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65CBA-8226-4C36-9AF3-5AE9DF42510E}">
  <dimension ref="A1:M189"/>
  <sheetViews>
    <sheetView workbookViewId="0">
      <selection activeCell="C22" sqref="C22"/>
    </sheetView>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1085</v>
      </c>
    </row>
    <row r="3" spans="1:13" x14ac:dyDescent="0.3">
      <c r="A3" t="s">
        <v>1061</v>
      </c>
      <c r="B3" t="s">
        <v>1062</v>
      </c>
      <c r="C3" t="s">
        <v>1063</v>
      </c>
      <c r="D3" t="s">
        <v>1064</v>
      </c>
      <c r="E3" t="s">
        <v>1065</v>
      </c>
      <c r="F3" t="s">
        <v>1066</v>
      </c>
      <c r="G3" t="s">
        <v>1067</v>
      </c>
      <c r="H3" t="s">
        <v>1068</v>
      </c>
      <c r="I3" t="s">
        <v>1069</v>
      </c>
      <c r="J3" t="s">
        <v>1070</v>
      </c>
      <c r="K3" t="s">
        <v>1071</v>
      </c>
      <c r="L3" t="s">
        <v>1072</v>
      </c>
      <c r="M3" t="s">
        <v>1073</v>
      </c>
    </row>
    <row r="4" spans="1:13" x14ac:dyDescent="0.3">
      <c r="A4" t="s">
        <v>33</v>
      </c>
      <c r="B4" t="s">
        <v>20</v>
      </c>
      <c r="C4">
        <v>103</v>
      </c>
      <c r="D4" t="s">
        <v>13</v>
      </c>
      <c r="E4" s="25">
        <v>44929</v>
      </c>
      <c r="F4">
        <v>148</v>
      </c>
      <c r="G4">
        <v>4.4000000000000004</v>
      </c>
      <c r="H4">
        <v>2023</v>
      </c>
      <c r="I4" t="s">
        <v>1074</v>
      </c>
      <c r="J4" t="s">
        <v>1075</v>
      </c>
      <c r="K4">
        <v>4</v>
      </c>
      <c r="L4" t="s">
        <v>1048</v>
      </c>
      <c r="M4">
        <v>1</v>
      </c>
    </row>
    <row r="5" spans="1:13" x14ac:dyDescent="0.3">
      <c r="A5" t="s">
        <v>47</v>
      </c>
      <c r="B5" t="s">
        <v>12</v>
      </c>
      <c r="C5">
        <v>38</v>
      </c>
      <c r="D5" t="s">
        <v>13</v>
      </c>
      <c r="E5" s="25">
        <v>44933</v>
      </c>
      <c r="F5">
        <v>92</v>
      </c>
      <c r="G5">
        <v>4.9000000000000004</v>
      </c>
      <c r="H5">
        <v>2023</v>
      </c>
      <c r="I5" t="s">
        <v>1076</v>
      </c>
      <c r="J5" t="s">
        <v>1077</v>
      </c>
      <c r="K5">
        <v>5</v>
      </c>
      <c r="L5" t="s">
        <v>1048</v>
      </c>
      <c r="M5">
        <v>1</v>
      </c>
    </row>
    <row r="6" spans="1:13" x14ac:dyDescent="0.3">
      <c r="A6" t="s">
        <v>48</v>
      </c>
      <c r="B6" t="s">
        <v>20</v>
      </c>
      <c r="C6">
        <v>67</v>
      </c>
      <c r="D6" t="s">
        <v>13</v>
      </c>
      <c r="E6" s="25">
        <v>44934</v>
      </c>
      <c r="F6">
        <v>165</v>
      </c>
      <c r="G6">
        <v>4.5</v>
      </c>
      <c r="H6">
        <v>2023</v>
      </c>
      <c r="I6" t="s">
        <v>1078</v>
      </c>
      <c r="J6" t="s">
        <v>1075</v>
      </c>
      <c r="K6">
        <v>5</v>
      </c>
      <c r="L6" t="s">
        <v>1048</v>
      </c>
      <c r="M6">
        <v>1</v>
      </c>
    </row>
    <row r="7" spans="1:13" x14ac:dyDescent="0.3">
      <c r="A7" t="s">
        <v>54</v>
      </c>
      <c r="B7" t="s">
        <v>22</v>
      </c>
      <c r="C7">
        <v>31</v>
      </c>
      <c r="D7" t="s">
        <v>13</v>
      </c>
      <c r="E7" s="25">
        <v>44936</v>
      </c>
      <c r="F7">
        <v>123</v>
      </c>
      <c r="G7">
        <v>2.9</v>
      </c>
      <c r="H7">
        <v>2023</v>
      </c>
      <c r="I7" t="s">
        <v>1074</v>
      </c>
      <c r="J7" t="s">
        <v>1077</v>
      </c>
      <c r="K7">
        <v>3</v>
      </c>
      <c r="L7" t="s">
        <v>1048</v>
      </c>
      <c r="M7">
        <v>1</v>
      </c>
    </row>
    <row r="8" spans="1:13" x14ac:dyDescent="0.3">
      <c r="A8" t="s">
        <v>64</v>
      </c>
      <c r="B8" t="s">
        <v>19</v>
      </c>
      <c r="C8">
        <v>81</v>
      </c>
      <c r="D8" t="s">
        <v>13</v>
      </c>
      <c r="E8" s="25">
        <v>44943</v>
      </c>
      <c r="F8">
        <v>86</v>
      </c>
      <c r="G8">
        <v>2.4</v>
      </c>
      <c r="H8">
        <v>2023</v>
      </c>
      <c r="I8" t="s">
        <v>1074</v>
      </c>
      <c r="J8" t="s">
        <v>1075</v>
      </c>
      <c r="K8">
        <v>2</v>
      </c>
      <c r="L8" t="s">
        <v>1048</v>
      </c>
      <c r="M8">
        <v>1</v>
      </c>
    </row>
    <row r="9" spans="1:13" x14ac:dyDescent="0.3">
      <c r="A9" t="s">
        <v>66</v>
      </c>
      <c r="B9" t="s">
        <v>12</v>
      </c>
      <c r="C9">
        <v>74</v>
      </c>
      <c r="D9" t="s">
        <v>13</v>
      </c>
      <c r="E9" s="25">
        <v>44943</v>
      </c>
      <c r="F9">
        <v>96</v>
      </c>
      <c r="G9">
        <v>4.7</v>
      </c>
      <c r="H9">
        <v>2023</v>
      </c>
      <c r="I9" t="s">
        <v>1074</v>
      </c>
      <c r="J9" t="s">
        <v>1075</v>
      </c>
      <c r="K9">
        <v>5</v>
      </c>
      <c r="L9" t="s">
        <v>1048</v>
      </c>
      <c r="M9">
        <v>1</v>
      </c>
    </row>
    <row r="10" spans="1:13" x14ac:dyDescent="0.3">
      <c r="A10" t="s">
        <v>77</v>
      </c>
      <c r="B10" t="s">
        <v>14</v>
      </c>
      <c r="C10">
        <v>100</v>
      </c>
      <c r="D10" t="s">
        <v>13</v>
      </c>
      <c r="E10" s="25">
        <v>44947</v>
      </c>
      <c r="F10">
        <v>135</v>
      </c>
      <c r="G10">
        <v>3.8</v>
      </c>
      <c r="H10">
        <v>2023</v>
      </c>
      <c r="I10" t="s">
        <v>1076</v>
      </c>
      <c r="J10" t="s">
        <v>1075</v>
      </c>
      <c r="K10">
        <v>4</v>
      </c>
      <c r="L10" t="s">
        <v>1048</v>
      </c>
      <c r="M10">
        <v>1</v>
      </c>
    </row>
    <row r="11" spans="1:13" x14ac:dyDescent="0.3">
      <c r="A11" t="s">
        <v>87</v>
      </c>
      <c r="B11" t="s">
        <v>18</v>
      </c>
      <c r="C11">
        <v>130</v>
      </c>
      <c r="D11" t="s">
        <v>13</v>
      </c>
      <c r="E11" s="25">
        <v>44950</v>
      </c>
      <c r="F11">
        <v>126</v>
      </c>
      <c r="G11">
        <v>2.5</v>
      </c>
      <c r="H11">
        <v>2023</v>
      </c>
      <c r="I11" t="s">
        <v>1074</v>
      </c>
      <c r="J11" t="s">
        <v>1079</v>
      </c>
      <c r="K11">
        <v>3</v>
      </c>
      <c r="L11" t="s">
        <v>1048</v>
      </c>
      <c r="M11">
        <v>1</v>
      </c>
    </row>
    <row r="12" spans="1:13" x14ac:dyDescent="0.3">
      <c r="A12" t="s">
        <v>90</v>
      </c>
      <c r="B12" t="s">
        <v>17</v>
      </c>
      <c r="C12">
        <v>147</v>
      </c>
      <c r="D12" t="s">
        <v>13</v>
      </c>
      <c r="E12" s="25">
        <v>44951</v>
      </c>
      <c r="F12">
        <v>105</v>
      </c>
      <c r="G12">
        <v>4.4000000000000004</v>
      </c>
      <c r="H12">
        <v>2023</v>
      </c>
      <c r="I12" t="s">
        <v>1080</v>
      </c>
      <c r="J12" t="s">
        <v>1079</v>
      </c>
      <c r="K12">
        <v>4</v>
      </c>
      <c r="L12" t="s">
        <v>1048</v>
      </c>
      <c r="M12">
        <v>1</v>
      </c>
    </row>
    <row r="13" spans="1:13" x14ac:dyDescent="0.3">
      <c r="A13" t="s">
        <v>93</v>
      </c>
      <c r="B13" t="s">
        <v>18</v>
      </c>
      <c r="C13">
        <v>124</v>
      </c>
      <c r="D13" t="s">
        <v>13</v>
      </c>
      <c r="E13" s="25">
        <v>44953</v>
      </c>
      <c r="F13">
        <v>215</v>
      </c>
      <c r="G13">
        <v>4.0999999999999996</v>
      </c>
      <c r="H13">
        <v>2023</v>
      </c>
      <c r="I13" t="s">
        <v>1081</v>
      </c>
      <c r="J13" t="s">
        <v>1079</v>
      </c>
      <c r="K13">
        <v>4</v>
      </c>
      <c r="L13" t="s">
        <v>1048</v>
      </c>
      <c r="M13">
        <v>1</v>
      </c>
    </row>
    <row r="14" spans="1:13" x14ac:dyDescent="0.3">
      <c r="A14" t="s">
        <v>106</v>
      </c>
      <c r="B14" t="s">
        <v>18</v>
      </c>
      <c r="C14">
        <v>45</v>
      </c>
      <c r="D14" t="s">
        <v>13</v>
      </c>
      <c r="E14" s="25">
        <v>44958</v>
      </c>
      <c r="F14">
        <v>34</v>
      </c>
      <c r="G14">
        <v>3.7</v>
      </c>
      <c r="H14">
        <v>2023</v>
      </c>
      <c r="I14" t="s">
        <v>1080</v>
      </c>
      <c r="J14" t="s">
        <v>1077</v>
      </c>
      <c r="K14">
        <v>4</v>
      </c>
      <c r="L14" t="s">
        <v>1049</v>
      </c>
      <c r="M14">
        <v>2</v>
      </c>
    </row>
    <row r="15" spans="1:13" x14ac:dyDescent="0.3">
      <c r="A15" t="s">
        <v>110</v>
      </c>
      <c r="B15" t="s">
        <v>8</v>
      </c>
      <c r="C15">
        <v>137</v>
      </c>
      <c r="D15" t="s">
        <v>13</v>
      </c>
      <c r="E15" s="25">
        <v>44958</v>
      </c>
      <c r="F15">
        <v>90</v>
      </c>
      <c r="G15">
        <v>4.0999999999999996</v>
      </c>
      <c r="H15">
        <v>2023</v>
      </c>
      <c r="I15" t="s">
        <v>1080</v>
      </c>
      <c r="J15" t="s">
        <v>1079</v>
      </c>
      <c r="K15">
        <v>4</v>
      </c>
      <c r="L15" t="s">
        <v>1049</v>
      </c>
      <c r="M15">
        <v>2</v>
      </c>
    </row>
    <row r="16" spans="1:13" x14ac:dyDescent="0.3">
      <c r="A16" t="s">
        <v>118</v>
      </c>
      <c r="B16" t="s">
        <v>15</v>
      </c>
      <c r="C16">
        <v>135</v>
      </c>
      <c r="D16" t="s">
        <v>13</v>
      </c>
      <c r="E16" s="25">
        <v>44964</v>
      </c>
      <c r="F16">
        <v>35</v>
      </c>
      <c r="G16">
        <v>4.8</v>
      </c>
      <c r="H16">
        <v>2023</v>
      </c>
      <c r="I16" t="s">
        <v>1074</v>
      </c>
      <c r="J16" t="s">
        <v>1079</v>
      </c>
      <c r="K16">
        <v>5</v>
      </c>
      <c r="L16" t="s">
        <v>1049</v>
      </c>
      <c r="M16">
        <v>2</v>
      </c>
    </row>
    <row r="17" spans="1:13" x14ac:dyDescent="0.3">
      <c r="A17" t="s">
        <v>128</v>
      </c>
      <c r="B17" t="s">
        <v>22</v>
      </c>
      <c r="C17">
        <v>67</v>
      </c>
      <c r="D17" t="s">
        <v>13</v>
      </c>
      <c r="E17" s="25">
        <v>44968</v>
      </c>
      <c r="F17">
        <v>24</v>
      </c>
      <c r="G17">
        <v>4.3</v>
      </c>
      <c r="H17">
        <v>2023</v>
      </c>
      <c r="I17" t="s">
        <v>1076</v>
      </c>
      <c r="J17" t="s">
        <v>1075</v>
      </c>
      <c r="K17">
        <v>4</v>
      </c>
      <c r="L17" t="s">
        <v>1049</v>
      </c>
      <c r="M17">
        <v>2</v>
      </c>
    </row>
    <row r="18" spans="1:13" x14ac:dyDescent="0.3">
      <c r="A18" t="s">
        <v>132</v>
      </c>
      <c r="B18" t="s">
        <v>12</v>
      </c>
      <c r="C18">
        <v>127</v>
      </c>
      <c r="D18" t="s">
        <v>13</v>
      </c>
      <c r="E18" s="25">
        <v>44970</v>
      </c>
      <c r="F18">
        <v>165</v>
      </c>
      <c r="G18">
        <v>4.7</v>
      </c>
      <c r="H18">
        <v>2023</v>
      </c>
      <c r="I18" t="s">
        <v>1082</v>
      </c>
      <c r="J18" t="s">
        <v>1079</v>
      </c>
      <c r="K18">
        <v>5</v>
      </c>
      <c r="L18" t="s">
        <v>1049</v>
      </c>
      <c r="M18">
        <v>2</v>
      </c>
    </row>
    <row r="19" spans="1:13" x14ac:dyDescent="0.3">
      <c r="A19" t="s">
        <v>135</v>
      </c>
      <c r="B19" t="s">
        <v>23</v>
      </c>
      <c r="C19">
        <v>80</v>
      </c>
      <c r="D19" t="s">
        <v>13</v>
      </c>
      <c r="E19" s="25">
        <v>44971</v>
      </c>
      <c r="F19">
        <v>155</v>
      </c>
      <c r="G19">
        <v>3.2</v>
      </c>
      <c r="H19">
        <v>2023</v>
      </c>
      <c r="I19" t="s">
        <v>1074</v>
      </c>
      <c r="J19" t="s">
        <v>1075</v>
      </c>
      <c r="K19">
        <v>3</v>
      </c>
      <c r="L19" t="s">
        <v>1049</v>
      </c>
      <c r="M19">
        <v>2</v>
      </c>
    </row>
    <row r="20" spans="1:13" x14ac:dyDescent="0.3">
      <c r="A20" t="s">
        <v>139</v>
      </c>
      <c r="B20" t="s">
        <v>18</v>
      </c>
      <c r="C20">
        <v>38</v>
      </c>
      <c r="D20" t="s">
        <v>13</v>
      </c>
      <c r="E20" s="25">
        <v>44972</v>
      </c>
      <c r="F20">
        <v>100</v>
      </c>
      <c r="G20">
        <v>4.8</v>
      </c>
      <c r="H20">
        <v>2023</v>
      </c>
      <c r="I20" t="s">
        <v>1080</v>
      </c>
      <c r="J20" t="s">
        <v>1077</v>
      </c>
      <c r="K20">
        <v>5</v>
      </c>
      <c r="L20" t="s">
        <v>1049</v>
      </c>
      <c r="M20">
        <v>2</v>
      </c>
    </row>
    <row r="21" spans="1:13" x14ac:dyDescent="0.3">
      <c r="A21" t="s">
        <v>154</v>
      </c>
      <c r="B21" t="s">
        <v>15</v>
      </c>
      <c r="C21">
        <v>130</v>
      </c>
      <c r="D21" t="s">
        <v>13</v>
      </c>
      <c r="E21" s="25">
        <v>44978</v>
      </c>
      <c r="F21">
        <v>150</v>
      </c>
      <c r="G21">
        <v>1</v>
      </c>
      <c r="H21">
        <v>2023</v>
      </c>
      <c r="I21" t="s">
        <v>1074</v>
      </c>
      <c r="J21" t="s">
        <v>1079</v>
      </c>
      <c r="K21">
        <v>1</v>
      </c>
      <c r="L21" t="s">
        <v>1049</v>
      </c>
      <c r="M21">
        <v>2</v>
      </c>
    </row>
    <row r="22" spans="1:13" x14ac:dyDescent="0.3">
      <c r="A22" t="s">
        <v>158</v>
      </c>
      <c r="B22" t="s">
        <v>19</v>
      </c>
      <c r="C22">
        <v>115</v>
      </c>
      <c r="D22" t="s">
        <v>13</v>
      </c>
      <c r="E22" s="25">
        <v>44980</v>
      </c>
      <c r="F22">
        <v>150</v>
      </c>
      <c r="G22">
        <v>4.0999999999999996</v>
      </c>
      <c r="H22">
        <v>2023</v>
      </c>
      <c r="I22" t="s">
        <v>1083</v>
      </c>
      <c r="J22" t="s">
        <v>1075</v>
      </c>
      <c r="K22">
        <v>4</v>
      </c>
      <c r="L22" t="s">
        <v>1049</v>
      </c>
      <c r="M22">
        <v>2</v>
      </c>
    </row>
    <row r="23" spans="1:13" x14ac:dyDescent="0.3">
      <c r="A23" t="s">
        <v>163</v>
      </c>
      <c r="B23" t="s">
        <v>17</v>
      </c>
      <c r="C23">
        <v>151</v>
      </c>
      <c r="D23" t="s">
        <v>13</v>
      </c>
      <c r="E23" s="25">
        <v>44983</v>
      </c>
      <c r="F23">
        <v>46</v>
      </c>
      <c r="G23">
        <v>4.9000000000000004</v>
      </c>
      <c r="H23">
        <v>2023</v>
      </c>
      <c r="I23" t="s">
        <v>1078</v>
      </c>
      <c r="J23" t="s">
        <v>1079</v>
      </c>
      <c r="K23">
        <v>5</v>
      </c>
      <c r="L23" t="s">
        <v>1049</v>
      </c>
      <c r="M23">
        <v>2</v>
      </c>
    </row>
    <row r="24" spans="1:13" x14ac:dyDescent="0.3">
      <c r="A24" t="s">
        <v>168</v>
      </c>
      <c r="B24" t="s">
        <v>22</v>
      </c>
      <c r="C24">
        <v>42</v>
      </c>
      <c r="D24" t="s">
        <v>13</v>
      </c>
      <c r="E24" s="25">
        <v>44985</v>
      </c>
      <c r="F24">
        <v>111</v>
      </c>
      <c r="G24">
        <v>3</v>
      </c>
      <c r="H24">
        <v>2023</v>
      </c>
      <c r="I24" t="s">
        <v>1074</v>
      </c>
      <c r="J24" t="s">
        <v>1077</v>
      </c>
      <c r="K24">
        <v>3</v>
      </c>
      <c r="L24" t="s">
        <v>1049</v>
      </c>
      <c r="M24">
        <v>2</v>
      </c>
    </row>
    <row r="25" spans="1:13" x14ac:dyDescent="0.3">
      <c r="A25" t="s">
        <v>172</v>
      </c>
      <c r="B25" t="s">
        <v>8</v>
      </c>
      <c r="C25">
        <v>90</v>
      </c>
      <c r="D25" t="s">
        <v>13</v>
      </c>
      <c r="E25" s="25">
        <v>44986</v>
      </c>
      <c r="F25">
        <v>170</v>
      </c>
      <c r="G25">
        <v>3.7</v>
      </c>
      <c r="H25">
        <v>2023</v>
      </c>
      <c r="I25" t="s">
        <v>1080</v>
      </c>
      <c r="J25" t="s">
        <v>1075</v>
      </c>
      <c r="K25">
        <v>4</v>
      </c>
      <c r="L25" t="s">
        <v>1050</v>
      </c>
      <c r="M25">
        <v>3</v>
      </c>
    </row>
    <row r="26" spans="1:13" x14ac:dyDescent="0.3">
      <c r="A26" t="s">
        <v>176</v>
      </c>
      <c r="B26" t="s">
        <v>24</v>
      </c>
      <c r="C26">
        <v>137</v>
      </c>
      <c r="D26" t="s">
        <v>13</v>
      </c>
      <c r="E26" s="25">
        <v>44986</v>
      </c>
      <c r="F26">
        <v>114</v>
      </c>
      <c r="G26">
        <v>3.2</v>
      </c>
      <c r="H26">
        <v>2023</v>
      </c>
      <c r="I26" t="s">
        <v>1080</v>
      </c>
      <c r="J26" t="s">
        <v>1079</v>
      </c>
      <c r="K26">
        <v>3</v>
      </c>
      <c r="L26" t="s">
        <v>1050</v>
      </c>
      <c r="M26">
        <v>3</v>
      </c>
    </row>
    <row r="27" spans="1:13" x14ac:dyDescent="0.3">
      <c r="A27" t="s">
        <v>177</v>
      </c>
      <c r="B27" t="s">
        <v>24</v>
      </c>
      <c r="C27">
        <v>43</v>
      </c>
      <c r="D27" t="s">
        <v>13</v>
      </c>
      <c r="E27" s="25">
        <v>44986</v>
      </c>
      <c r="F27">
        <v>99</v>
      </c>
      <c r="G27">
        <v>4.7</v>
      </c>
      <c r="H27">
        <v>2023</v>
      </c>
      <c r="I27" t="s">
        <v>1080</v>
      </c>
      <c r="J27" t="s">
        <v>1077</v>
      </c>
      <c r="K27">
        <v>5</v>
      </c>
      <c r="L27" t="s">
        <v>1050</v>
      </c>
      <c r="M27">
        <v>3</v>
      </c>
    </row>
    <row r="28" spans="1:13" x14ac:dyDescent="0.3">
      <c r="A28" t="s">
        <v>178</v>
      </c>
      <c r="B28" t="s">
        <v>18</v>
      </c>
      <c r="C28">
        <v>114</v>
      </c>
      <c r="D28" t="s">
        <v>13</v>
      </c>
      <c r="E28" s="25">
        <v>44987</v>
      </c>
      <c r="F28">
        <v>23</v>
      </c>
      <c r="G28">
        <v>4.8</v>
      </c>
      <c r="H28">
        <v>2023</v>
      </c>
      <c r="I28" t="s">
        <v>1083</v>
      </c>
      <c r="J28" t="s">
        <v>1075</v>
      </c>
      <c r="K28">
        <v>5</v>
      </c>
      <c r="L28" t="s">
        <v>1050</v>
      </c>
      <c r="M28">
        <v>3</v>
      </c>
    </row>
    <row r="29" spans="1:13" x14ac:dyDescent="0.3">
      <c r="A29" t="s">
        <v>196</v>
      </c>
      <c r="B29" t="s">
        <v>23</v>
      </c>
      <c r="C29">
        <v>75</v>
      </c>
      <c r="D29" t="s">
        <v>13</v>
      </c>
      <c r="E29" s="25">
        <v>44989</v>
      </c>
      <c r="F29">
        <v>40</v>
      </c>
      <c r="G29">
        <v>3.4</v>
      </c>
      <c r="H29">
        <v>2023</v>
      </c>
      <c r="I29" t="s">
        <v>1076</v>
      </c>
      <c r="J29" t="s">
        <v>1075</v>
      </c>
      <c r="K29">
        <v>3</v>
      </c>
      <c r="L29" t="s">
        <v>1050</v>
      </c>
      <c r="M29">
        <v>3</v>
      </c>
    </row>
    <row r="30" spans="1:13" x14ac:dyDescent="0.3">
      <c r="A30" t="s">
        <v>205</v>
      </c>
      <c r="B30" t="s">
        <v>16</v>
      </c>
      <c r="C30">
        <v>73</v>
      </c>
      <c r="D30" t="s">
        <v>13</v>
      </c>
      <c r="E30" s="25">
        <v>44991</v>
      </c>
      <c r="F30">
        <v>215</v>
      </c>
      <c r="G30">
        <v>3.6</v>
      </c>
      <c r="H30">
        <v>2023</v>
      </c>
      <c r="I30" t="s">
        <v>1082</v>
      </c>
      <c r="J30" t="s">
        <v>1075</v>
      </c>
      <c r="K30">
        <v>4</v>
      </c>
      <c r="L30" t="s">
        <v>1050</v>
      </c>
      <c r="M30">
        <v>3</v>
      </c>
    </row>
    <row r="31" spans="1:13" x14ac:dyDescent="0.3">
      <c r="A31" t="s">
        <v>206</v>
      </c>
      <c r="B31" t="s">
        <v>22</v>
      </c>
      <c r="C31">
        <v>62</v>
      </c>
      <c r="D31" t="s">
        <v>13</v>
      </c>
      <c r="E31" s="25">
        <v>44991</v>
      </c>
      <c r="F31">
        <v>32</v>
      </c>
      <c r="G31">
        <v>0.7</v>
      </c>
      <c r="H31">
        <v>2023</v>
      </c>
      <c r="I31" t="s">
        <v>1082</v>
      </c>
      <c r="J31" t="s">
        <v>1075</v>
      </c>
      <c r="K31">
        <v>1</v>
      </c>
      <c r="L31" t="s">
        <v>1050</v>
      </c>
      <c r="M31">
        <v>3</v>
      </c>
    </row>
    <row r="32" spans="1:13" x14ac:dyDescent="0.3">
      <c r="A32" t="s">
        <v>212</v>
      </c>
      <c r="B32" t="s">
        <v>14</v>
      </c>
      <c r="C32">
        <v>41</v>
      </c>
      <c r="D32" t="s">
        <v>13</v>
      </c>
      <c r="E32" s="25">
        <v>44992</v>
      </c>
      <c r="F32">
        <v>68</v>
      </c>
      <c r="G32">
        <v>4</v>
      </c>
      <c r="H32">
        <v>2023</v>
      </c>
      <c r="I32" t="s">
        <v>1074</v>
      </c>
      <c r="J32" t="s">
        <v>1077</v>
      </c>
      <c r="K32">
        <v>4</v>
      </c>
      <c r="L32" t="s">
        <v>1050</v>
      </c>
      <c r="M32">
        <v>3</v>
      </c>
    </row>
    <row r="33" spans="1:13" x14ac:dyDescent="0.3">
      <c r="A33" t="s">
        <v>219</v>
      </c>
      <c r="B33" t="s">
        <v>15</v>
      </c>
      <c r="C33">
        <v>85</v>
      </c>
      <c r="D33" t="s">
        <v>13</v>
      </c>
      <c r="E33" s="25">
        <v>44995</v>
      </c>
      <c r="F33">
        <v>46</v>
      </c>
      <c r="G33">
        <v>4.9000000000000004</v>
      </c>
      <c r="H33">
        <v>2023</v>
      </c>
      <c r="I33" t="s">
        <v>1081</v>
      </c>
      <c r="J33" t="s">
        <v>1075</v>
      </c>
      <c r="K33">
        <v>5</v>
      </c>
      <c r="L33" t="s">
        <v>1050</v>
      </c>
      <c r="M33">
        <v>3</v>
      </c>
    </row>
    <row r="34" spans="1:13" x14ac:dyDescent="0.3">
      <c r="A34" t="s">
        <v>221</v>
      </c>
      <c r="B34" t="s">
        <v>15</v>
      </c>
      <c r="C34">
        <v>63</v>
      </c>
      <c r="D34" t="s">
        <v>13</v>
      </c>
      <c r="E34" s="25">
        <v>44995</v>
      </c>
      <c r="F34">
        <v>48</v>
      </c>
      <c r="G34">
        <v>5</v>
      </c>
      <c r="H34">
        <v>2023</v>
      </c>
      <c r="I34" t="s">
        <v>1081</v>
      </c>
      <c r="J34" t="s">
        <v>1075</v>
      </c>
      <c r="K34">
        <v>5</v>
      </c>
      <c r="L34" t="s">
        <v>1050</v>
      </c>
      <c r="M34">
        <v>3</v>
      </c>
    </row>
    <row r="35" spans="1:13" x14ac:dyDescent="0.3">
      <c r="A35" t="s">
        <v>223</v>
      </c>
      <c r="B35" t="s">
        <v>15</v>
      </c>
      <c r="C35">
        <v>71</v>
      </c>
      <c r="D35" t="s">
        <v>13</v>
      </c>
      <c r="E35" s="25">
        <v>44995</v>
      </c>
      <c r="F35">
        <v>105</v>
      </c>
      <c r="G35">
        <v>4</v>
      </c>
      <c r="H35">
        <v>2023</v>
      </c>
      <c r="I35" t="s">
        <v>1081</v>
      </c>
      <c r="J35" t="s">
        <v>1075</v>
      </c>
      <c r="K35">
        <v>4</v>
      </c>
      <c r="L35" t="s">
        <v>1050</v>
      </c>
      <c r="M35">
        <v>3</v>
      </c>
    </row>
    <row r="36" spans="1:13" x14ac:dyDescent="0.3">
      <c r="A36" t="s">
        <v>224</v>
      </c>
      <c r="B36" t="s">
        <v>12</v>
      </c>
      <c r="C36">
        <v>100</v>
      </c>
      <c r="D36" t="s">
        <v>13</v>
      </c>
      <c r="E36" s="25">
        <v>44996</v>
      </c>
      <c r="F36">
        <v>44</v>
      </c>
      <c r="G36">
        <v>3.6</v>
      </c>
      <c r="H36">
        <v>2023</v>
      </c>
      <c r="I36" t="s">
        <v>1076</v>
      </c>
      <c r="J36" t="s">
        <v>1075</v>
      </c>
      <c r="K36">
        <v>4</v>
      </c>
      <c r="L36" t="s">
        <v>1050</v>
      </c>
      <c r="M36">
        <v>3</v>
      </c>
    </row>
    <row r="37" spans="1:13" x14ac:dyDescent="0.3">
      <c r="A37" t="s">
        <v>228</v>
      </c>
      <c r="B37" t="s">
        <v>17</v>
      </c>
      <c r="C37">
        <v>63</v>
      </c>
      <c r="D37" t="s">
        <v>13</v>
      </c>
      <c r="E37" s="25">
        <v>44996</v>
      </c>
      <c r="F37">
        <v>42</v>
      </c>
      <c r="G37">
        <v>4</v>
      </c>
      <c r="H37">
        <v>2023</v>
      </c>
      <c r="I37" t="s">
        <v>1076</v>
      </c>
      <c r="J37" t="s">
        <v>1075</v>
      </c>
      <c r="K37">
        <v>4</v>
      </c>
      <c r="L37" t="s">
        <v>1050</v>
      </c>
      <c r="M37">
        <v>3</v>
      </c>
    </row>
    <row r="38" spans="1:13" x14ac:dyDescent="0.3">
      <c r="A38" t="s">
        <v>229</v>
      </c>
      <c r="B38" t="s">
        <v>22</v>
      </c>
      <c r="C38">
        <v>83</v>
      </c>
      <c r="D38" t="s">
        <v>13</v>
      </c>
      <c r="E38" s="25">
        <v>44996</v>
      </c>
      <c r="F38">
        <v>42</v>
      </c>
      <c r="G38">
        <v>4.2</v>
      </c>
      <c r="H38">
        <v>2023</v>
      </c>
      <c r="I38" t="s">
        <v>1076</v>
      </c>
      <c r="J38" t="s">
        <v>1075</v>
      </c>
      <c r="K38">
        <v>4</v>
      </c>
      <c r="L38" t="s">
        <v>1050</v>
      </c>
      <c r="M38">
        <v>3</v>
      </c>
    </row>
    <row r="39" spans="1:13" x14ac:dyDescent="0.3">
      <c r="A39" t="s">
        <v>231</v>
      </c>
      <c r="B39" t="s">
        <v>8</v>
      </c>
      <c r="C39">
        <v>73</v>
      </c>
      <c r="D39" t="s">
        <v>13</v>
      </c>
      <c r="E39" s="25">
        <v>44997</v>
      </c>
      <c r="F39">
        <v>34</v>
      </c>
      <c r="G39">
        <v>4.8</v>
      </c>
      <c r="H39">
        <v>2023</v>
      </c>
      <c r="I39" t="s">
        <v>1078</v>
      </c>
      <c r="J39" t="s">
        <v>1075</v>
      </c>
      <c r="K39">
        <v>5</v>
      </c>
      <c r="L39" t="s">
        <v>1050</v>
      </c>
      <c r="M39">
        <v>3</v>
      </c>
    </row>
    <row r="40" spans="1:13" x14ac:dyDescent="0.3">
      <c r="A40" t="s">
        <v>234</v>
      </c>
      <c r="B40" t="s">
        <v>5</v>
      </c>
      <c r="C40">
        <v>121</v>
      </c>
      <c r="D40" t="s">
        <v>13</v>
      </c>
      <c r="E40" s="25">
        <v>44998</v>
      </c>
      <c r="F40">
        <v>32</v>
      </c>
      <c r="G40">
        <v>3.7</v>
      </c>
      <c r="H40">
        <v>2023</v>
      </c>
      <c r="I40" t="s">
        <v>1082</v>
      </c>
      <c r="J40" t="s">
        <v>1079</v>
      </c>
      <c r="K40">
        <v>4</v>
      </c>
      <c r="L40" t="s">
        <v>1050</v>
      </c>
      <c r="M40">
        <v>3</v>
      </c>
    </row>
    <row r="41" spans="1:13" x14ac:dyDescent="0.3">
      <c r="A41" t="s">
        <v>240</v>
      </c>
      <c r="B41" t="s">
        <v>20</v>
      </c>
      <c r="C41">
        <v>142</v>
      </c>
      <c r="D41" t="s">
        <v>13</v>
      </c>
      <c r="E41" s="25">
        <v>44999</v>
      </c>
      <c r="F41">
        <v>44</v>
      </c>
      <c r="G41">
        <v>3.5</v>
      </c>
      <c r="H41">
        <v>2023</v>
      </c>
      <c r="I41" t="s">
        <v>1074</v>
      </c>
      <c r="J41" t="s">
        <v>1079</v>
      </c>
      <c r="K41">
        <v>4</v>
      </c>
      <c r="L41" t="s">
        <v>1050</v>
      </c>
      <c r="M41">
        <v>3</v>
      </c>
    </row>
    <row r="42" spans="1:13" x14ac:dyDescent="0.3">
      <c r="A42" t="s">
        <v>242</v>
      </c>
      <c r="B42" t="s">
        <v>14</v>
      </c>
      <c r="C42">
        <v>119</v>
      </c>
      <c r="D42" t="s">
        <v>13</v>
      </c>
      <c r="E42" s="25">
        <v>44999</v>
      </c>
      <c r="F42">
        <v>20</v>
      </c>
      <c r="G42">
        <v>3.9</v>
      </c>
      <c r="H42">
        <v>2023</v>
      </c>
      <c r="I42" t="s">
        <v>1074</v>
      </c>
      <c r="J42" t="s">
        <v>1075</v>
      </c>
      <c r="K42">
        <v>4</v>
      </c>
      <c r="L42" t="s">
        <v>1050</v>
      </c>
      <c r="M42">
        <v>3</v>
      </c>
    </row>
    <row r="43" spans="1:13" x14ac:dyDescent="0.3">
      <c r="A43" t="s">
        <v>247</v>
      </c>
      <c r="B43" t="s">
        <v>12</v>
      </c>
      <c r="C43">
        <v>139</v>
      </c>
      <c r="D43" t="s">
        <v>13</v>
      </c>
      <c r="E43" s="25">
        <v>45000</v>
      </c>
      <c r="F43">
        <v>48</v>
      </c>
      <c r="G43">
        <v>4.7</v>
      </c>
      <c r="H43">
        <v>2023</v>
      </c>
      <c r="I43" t="s">
        <v>1080</v>
      </c>
      <c r="J43" t="s">
        <v>1079</v>
      </c>
      <c r="K43">
        <v>5</v>
      </c>
      <c r="L43" t="s">
        <v>1050</v>
      </c>
      <c r="M43">
        <v>3</v>
      </c>
    </row>
    <row r="44" spans="1:13" x14ac:dyDescent="0.3">
      <c r="A44" t="s">
        <v>248</v>
      </c>
      <c r="B44" t="s">
        <v>14</v>
      </c>
      <c r="C44">
        <v>59</v>
      </c>
      <c r="D44" t="s">
        <v>13</v>
      </c>
      <c r="E44" s="25">
        <v>45000</v>
      </c>
      <c r="F44">
        <v>64</v>
      </c>
      <c r="G44">
        <v>4</v>
      </c>
      <c r="H44">
        <v>2023</v>
      </c>
      <c r="I44" t="s">
        <v>1080</v>
      </c>
      <c r="J44" t="s">
        <v>1077</v>
      </c>
      <c r="K44">
        <v>4</v>
      </c>
      <c r="L44" t="s">
        <v>1050</v>
      </c>
      <c r="M44">
        <v>3</v>
      </c>
    </row>
    <row r="45" spans="1:13" x14ac:dyDescent="0.3">
      <c r="A45" t="s">
        <v>254</v>
      </c>
      <c r="B45" t="s">
        <v>22</v>
      </c>
      <c r="C45">
        <v>90</v>
      </c>
      <c r="D45" t="s">
        <v>13</v>
      </c>
      <c r="E45" s="25">
        <v>45001</v>
      </c>
      <c r="F45">
        <v>72</v>
      </c>
      <c r="G45">
        <v>4.7</v>
      </c>
      <c r="H45">
        <v>2023</v>
      </c>
      <c r="I45" t="s">
        <v>1083</v>
      </c>
      <c r="J45" t="s">
        <v>1075</v>
      </c>
      <c r="K45">
        <v>5</v>
      </c>
      <c r="L45" t="s">
        <v>1050</v>
      </c>
      <c r="M45">
        <v>3</v>
      </c>
    </row>
    <row r="46" spans="1:13" x14ac:dyDescent="0.3">
      <c r="A46" t="s">
        <v>264</v>
      </c>
      <c r="B46" t="s">
        <v>23</v>
      </c>
      <c r="C46">
        <v>89</v>
      </c>
      <c r="D46" t="s">
        <v>13</v>
      </c>
      <c r="E46" s="25">
        <v>45003</v>
      </c>
      <c r="F46">
        <v>70</v>
      </c>
      <c r="G46">
        <v>4.9000000000000004</v>
      </c>
      <c r="H46">
        <v>2023</v>
      </c>
      <c r="I46" t="s">
        <v>1076</v>
      </c>
      <c r="J46" t="s">
        <v>1075</v>
      </c>
      <c r="K46">
        <v>5</v>
      </c>
      <c r="L46" t="s">
        <v>1050</v>
      </c>
      <c r="M46">
        <v>3</v>
      </c>
    </row>
    <row r="47" spans="1:13" x14ac:dyDescent="0.3">
      <c r="A47" t="s">
        <v>283</v>
      </c>
      <c r="B47" t="s">
        <v>7</v>
      </c>
      <c r="C47">
        <v>113</v>
      </c>
      <c r="D47" t="s">
        <v>13</v>
      </c>
      <c r="E47" s="25">
        <v>45006</v>
      </c>
      <c r="F47">
        <v>168</v>
      </c>
      <c r="G47">
        <v>4.0999999999999996</v>
      </c>
      <c r="H47">
        <v>2023</v>
      </c>
      <c r="I47" t="s">
        <v>1074</v>
      </c>
      <c r="J47" t="s">
        <v>1075</v>
      </c>
      <c r="K47">
        <v>4</v>
      </c>
      <c r="L47" t="s">
        <v>1050</v>
      </c>
      <c r="M47">
        <v>3</v>
      </c>
    </row>
    <row r="48" spans="1:13" x14ac:dyDescent="0.3">
      <c r="A48" t="s">
        <v>289</v>
      </c>
      <c r="B48" t="s">
        <v>24</v>
      </c>
      <c r="C48">
        <v>101</v>
      </c>
      <c r="D48" t="s">
        <v>13</v>
      </c>
      <c r="E48" s="25">
        <v>45007</v>
      </c>
      <c r="F48">
        <v>130</v>
      </c>
      <c r="G48">
        <v>4.8</v>
      </c>
      <c r="H48">
        <v>2023</v>
      </c>
      <c r="I48" t="s">
        <v>1080</v>
      </c>
      <c r="J48" t="s">
        <v>1075</v>
      </c>
      <c r="K48">
        <v>5</v>
      </c>
      <c r="L48" t="s">
        <v>1050</v>
      </c>
      <c r="M48">
        <v>3</v>
      </c>
    </row>
    <row r="49" spans="1:13" x14ac:dyDescent="0.3">
      <c r="A49" t="s">
        <v>292</v>
      </c>
      <c r="B49" t="s">
        <v>15</v>
      </c>
      <c r="C49">
        <v>111</v>
      </c>
      <c r="D49" t="s">
        <v>13</v>
      </c>
      <c r="E49" s="25">
        <v>45008</v>
      </c>
      <c r="F49">
        <v>86</v>
      </c>
      <c r="G49">
        <v>4.0999999999999996</v>
      </c>
      <c r="H49">
        <v>2023</v>
      </c>
      <c r="I49" t="s">
        <v>1083</v>
      </c>
      <c r="J49" t="s">
        <v>1075</v>
      </c>
      <c r="K49">
        <v>4</v>
      </c>
      <c r="L49" t="s">
        <v>1050</v>
      </c>
      <c r="M49">
        <v>3</v>
      </c>
    </row>
    <row r="50" spans="1:13" x14ac:dyDescent="0.3">
      <c r="A50" t="s">
        <v>293</v>
      </c>
      <c r="B50" t="s">
        <v>16</v>
      </c>
      <c r="C50">
        <v>142</v>
      </c>
      <c r="D50" t="s">
        <v>13</v>
      </c>
      <c r="E50" s="25">
        <v>45009</v>
      </c>
      <c r="F50">
        <v>31</v>
      </c>
      <c r="G50">
        <v>4.4000000000000004</v>
      </c>
      <c r="H50">
        <v>2023</v>
      </c>
      <c r="I50" t="s">
        <v>1081</v>
      </c>
      <c r="J50" t="s">
        <v>1079</v>
      </c>
      <c r="K50">
        <v>4</v>
      </c>
      <c r="L50" t="s">
        <v>1050</v>
      </c>
      <c r="M50">
        <v>3</v>
      </c>
    </row>
    <row r="51" spans="1:13" x14ac:dyDescent="0.3">
      <c r="A51" t="s">
        <v>304</v>
      </c>
      <c r="B51" t="s">
        <v>14</v>
      </c>
      <c r="C51">
        <v>118</v>
      </c>
      <c r="D51" t="s">
        <v>13</v>
      </c>
      <c r="E51" s="25">
        <v>45011</v>
      </c>
      <c r="F51">
        <v>99</v>
      </c>
      <c r="G51">
        <v>5</v>
      </c>
      <c r="H51">
        <v>2023</v>
      </c>
      <c r="I51" t="s">
        <v>1078</v>
      </c>
      <c r="J51" t="s">
        <v>1075</v>
      </c>
      <c r="K51">
        <v>5</v>
      </c>
      <c r="L51" t="s">
        <v>1050</v>
      </c>
      <c r="M51">
        <v>3</v>
      </c>
    </row>
    <row r="52" spans="1:13" x14ac:dyDescent="0.3">
      <c r="A52" t="s">
        <v>307</v>
      </c>
      <c r="B52" t="s">
        <v>7</v>
      </c>
      <c r="C52">
        <v>116</v>
      </c>
      <c r="D52" t="s">
        <v>13</v>
      </c>
      <c r="E52" s="25">
        <v>45012</v>
      </c>
      <c r="F52">
        <v>63</v>
      </c>
      <c r="G52">
        <v>3.4</v>
      </c>
      <c r="H52">
        <v>2023</v>
      </c>
      <c r="I52" t="s">
        <v>1082</v>
      </c>
      <c r="J52" t="s">
        <v>1075</v>
      </c>
      <c r="K52">
        <v>3</v>
      </c>
      <c r="L52" t="s">
        <v>1050</v>
      </c>
      <c r="M52">
        <v>3</v>
      </c>
    </row>
    <row r="53" spans="1:13" x14ac:dyDescent="0.3">
      <c r="A53" t="s">
        <v>311</v>
      </c>
      <c r="B53" t="s">
        <v>8</v>
      </c>
      <c r="C53">
        <v>95</v>
      </c>
      <c r="D53" t="s">
        <v>13</v>
      </c>
      <c r="E53" s="25">
        <v>45012</v>
      </c>
      <c r="F53">
        <v>28</v>
      </c>
      <c r="G53">
        <v>2.7</v>
      </c>
      <c r="H53">
        <v>2023</v>
      </c>
      <c r="I53" t="s">
        <v>1082</v>
      </c>
      <c r="J53" t="s">
        <v>1075</v>
      </c>
      <c r="K53">
        <v>3</v>
      </c>
      <c r="L53" t="s">
        <v>1050</v>
      </c>
      <c r="M53">
        <v>3</v>
      </c>
    </row>
    <row r="54" spans="1:13" x14ac:dyDescent="0.3">
      <c r="A54" t="s">
        <v>320</v>
      </c>
      <c r="B54" t="s">
        <v>23</v>
      </c>
      <c r="C54">
        <v>56</v>
      </c>
      <c r="D54" t="s">
        <v>13</v>
      </c>
      <c r="E54" s="25">
        <v>45014</v>
      </c>
      <c r="F54">
        <v>88</v>
      </c>
      <c r="G54">
        <v>4.0999999999999996</v>
      </c>
      <c r="H54">
        <v>2023</v>
      </c>
      <c r="I54" t="s">
        <v>1080</v>
      </c>
      <c r="J54" t="s">
        <v>1077</v>
      </c>
      <c r="K54">
        <v>4</v>
      </c>
      <c r="L54" t="s">
        <v>1050</v>
      </c>
      <c r="M54">
        <v>3</v>
      </c>
    </row>
    <row r="55" spans="1:13" x14ac:dyDescent="0.3">
      <c r="A55" t="s">
        <v>333</v>
      </c>
      <c r="B55" t="s">
        <v>23</v>
      </c>
      <c r="C55">
        <v>81</v>
      </c>
      <c r="D55" t="s">
        <v>13</v>
      </c>
      <c r="E55" s="25">
        <v>45019</v>
      </c>
      <c r="F55">
        <v>160</v>
      </c>
      <c r="G55">
        <v>4.7</v>
      </c>
      <c r="H55">
        <v>2023</v>
      </c>
      <c r="I55" t="s">
        <v>1082</v>
      </c>
      <c r="J55" t="s">
        <v>1075</v>
      </c>
      <c r="K55">
        <v>5</v>
      </c>
      <c r="L55" t="s">
        <v>1051</v>
      </c>
      <c r="M55">
        <v>4</v>
      </c>
    </row>
    <row r="56" spans="1:13" x14ac:dyDescent="0.3">
      <c r="A56" t="s">
        <v>334</v>
      </c>
      <c r="B56" t="s">
        <v>7</v>
      </c>
      <c r="C56">
        <v>137</v>
      </c>
      <c r="D56" t="s">
        <v>13</v>
      </c>
      <c r="E56" s="25">
        <v>45019</v>
      </c>
      <c r="F56">
        <v>215</v>
      </c>
      <c r="G56">
        <v>4.7</v>
      </c>
      <c r="H56">
        <v>2023</v>
      </c>
      <c r="I56" t="s">
        <v>1082</v>
      </c>
      <c r="J56" t="s">
        <v>1079</v>
      </c>
      <c r="K56">
        <v>5</v>
      </c>
      <c r="L56" t="s">
        <v>1051</v>
      </c>
      <c r="M56">
        <v>4</v>
      </c>
    </row>
    <row r="57" spans="1:13" x14ac:dyDescent="0.3">
      <c r="A57" t="s">
        <v>352</v>
      </c>
      <c r="B57" t="s">
        <v>5</v>
      </c>
      <c r="C57">
        <v>70</v>
      </c>
      <c r="D57" t="s">
        <v>13</v>
      </c>
      <c r="E57" s="25">
        <v>45023</v>
      </c>
      <c r="F57">
        <v>42</v>
      </c>
      <c r="G57">
        <v>4.4000000000000004</v>
      </c>
      <c r="H57">
        <v>2023</v>
      </c>
      <c r="I57" t="s">
        <v>1081</v>
      </c>
      <c r="J57" t="s">
        <v>1075</v>
      </c>
      <c r="K57">
        <v>4</v>
      </c>
      <c r="L57" t="s">
        <v>1051</v>
      </c>
      <c r="M57">
        <v>4</v>
      </c>
    </row>
    <row r="58" spans="1:13" x14ac:dyDescent="0.3">
      <c r="A58" t="s">
        <v>355</v>
      </c>
      <c r="B58" t="s">
        <v>17</v>
      </c>
      <c r="C58">
        <v>95</v>
      </c>
      <c r="D58" t="s">
        <v>13</v>
      </c>
      <c r="E58" s="25">
        <v>45024</v>
      </c>
      <c r="F58">
        <v>123</v>
      </c>
      <c r="G58">
        <v>4.4000000000000004</v>
      </c>
      <c r="H58">
        <v>2023</v>
      </c>
      <c r="I58" t="s">
        <v>1076</v>
      </c>
      <c r="J58" t="s">
        <v>1075</v>
      </c>
      <c r="K58">
        <v>4</v>
      </c>
      <c r="L58" t="s">
        <v>1051</v>
      </c>
      <c r="M58">
        <v>4</v>
      </c>
    </row>
    <row r="59" spans="1:13" x14ac:dyDescent="0.3">
      <c r="A59" t="s">
        <v>360</v>
      </c>
      <c r="B59" t="s">
        <v>22</v>
      </c>
      <c r="C59">
        <v>72</v>
      </c>
      <c r="D59" t="s">
        <v>13</v>
      </c>
      <c r="E59" s="25">
        <v>45024</v>
      </c>
      <c r="F59">
        <v>140</v>
      </c>
      <c r="G59">
        <v>3.2</v>
      </c>
      <c r="H59">
        <v>2023</v>
      </c>
      <c r="I59" t="s">
        <v>1076</v>
      </c>
      <c r="J59" t="s">
        <v>1075</v>
      </c>
      <c r="K59">
        <v>3</v>
      </c>
      <c r="L59" t="s">
        <v>1051</v>
      </c>
      <c r="M59">
        <v>4</v>
      </c>
    </row>
    <row r="60" spans="1:13" x14ac:dyDescent="0.3">
      <c r="A60" t="s">
        <v>366</v>
      </c>
      <c r="B60" t="s">
        <v>23</v>
      </c>
      <c r="C60">
        <v>55</v>
      </c>
      <c r="D60" t="s">
        <v>13</v>
      </c>
      <c r="E60" s="25">
        <v>45025</v>
      </c>
      <c r="F60">
        <v>27</v>
      </c>
      <c r="G60">
        <v>3.7</v>
      </c>
      <c r="H60">
        <v>2023</v>
      </c>
      <c r="I60" t="s">
        <v>1078</v>
      </c>
      <c r="J60" t="s">
        <v>1077</v>
      </c>
      <c r="K60">
        <v>4</v>
      </c>
      <c r="L60" t="s">
        <v>1051</v>
      </c>
      <c r="M60">
        <v>4</v>
      </c>
    </row>
    <row r="61" spans="1:13" x14ac:dyDescent="0.3">
      <c r="A61" t="s">
        <v>367</v>
      </c>
      <c r="B61" t="s">
        <v>18</v>
      </c>
      <c r="C61">
        <v>104</v>
      </c>
      <c r="D61" t="s">
        <v>13</v>
      </c>
      <c r="E61" s="25">
        <v>45026</v>
      </c>
      <c r="F61">
        <v>68</v>
      </c>
      <c r="G61">
        <v>3.6</v>
      </c>
      <c r="H61">
        <v>2023</v>
      </c>
      <c r="I61" t="s">
        <v>1082</v>
      </c>
      <c r="J61" t="s">
        <v>1075</v>
      </c>
      <c r="K61">
        <v>4</v>
      </c>
      <c r="L61" t="s">
        <v>1051</v>
      </c>
      <c r="M61">
        <v>4</v>
      </c>
    </row>
    <row r="62" spans="1:13" x14ac:dyDescent="0.3">
      <c r="A62" t="s">
        <v>369</v>
      </c>
      <c r="B62" t="s">
        <v>19</v>
      </c>
      <c r="C62">
        <v>99</v>
      </c>
      <c r="D62" t="s">
        <v>13</v>
      </c>
      <c r="E62" s="25">
        <v>45026</v>
      </c>
      <c r="F62">
        <v>42</v>
      </c>
      <c r="G62">
        <v>3.1</v>
      </c>
      <c r="H62">
        <v>2023</v>
      </c>
      <c r="I62" t="s">
        <v>1082</v>
      </c>
      <c r="J62" t="s">
        <v>1075</v>
      </c>
      <c r="K62">
        <v>3</v>
      </c>
      <c r="L62" t="s">
        <v>1051</v>
      </c>
      <c r="M62">
        <v>4</v>
      </c>
    </row>
    <row r="63" spans="1:13" x14ac:dyDescent="0.3">
      <c r="A63" t="s">
        <v>370</v>
      </c>
      <c r="B63" t="s">
        <v>18</v>
      </c>
      <c r="C63">
        <v>84</v>
      </c>
      <c r="D63" t="s">
        <v>13</v>
      </c>
      <c r="E63" s="25">
        <v>45027</v>
      </c>
      <c r="F63">
        <v>38</v>
      </c>
      <c r="G63">
        <v>3.3</v>
      </c>
      <c r="H63">
        <v>2023</v>
      </c>
      <c r="I63" t="s">
        <v>1074</v>
      </c>
      <c r="J63" t="s">
        <v>1075</v>
      </c>
      <c r="K63">
        <v>3</v>
      </c>
      <c r="L63" t="s">
        <v>1051</v>
      </c>
      <c r="M63">
        <v>4</v>
      </c>
    </row>
    <row r="64" spans="1:13" x14ac:dyDescent="0.3">
      <c r="A64" t="s">
        <v>371</v>
      </c>
      <c r="B64" t="s">
        <v>16</v>
      </c>
      <c r="C64">
        <v>159</v>
      </c>
      <c r="D64" t="s">
        <v>13</v>
      </c>
      <c r="E64" s="25">
        <v>45027</v>
      </c>
      <c r="F64">
        <v>42</v>
      </c>
      <c r="G64">
        <v>4.5</v>
      </c>
      <c r="H64">
        <v>2023</v>
      </c>
      <c r="I64" t="s">
        <v>1074</v>
      </c>
      <c r="J64" t="s">
        <v>1079</v>
      </c>
      <c r="K64">
        <v>5</v>
      </c>
      <c r="L64" t="s">
        <v>1051</v>
      </c>
      <c r="M64">
        <v>4</v>
      </c>
    </row>
    <row r="65" spans="1:13" x14ac:dyDescent="0.3">
      <c r="A65" t="s">
        <v>378</v>
      </c>
      <c r="B65" t="s">
        <v>14</v>
      </c>
      <c r="C65">
        <v>114</v>
      </c>
      <c r="D65" t="s">
        <v>13</v>
      </c>
      <c r="E65" s="25">
        <v>45030</v>
      </c>
      <c r="F65">
        <v>126</v>
      </c>
      <c r="G65">
        <v>4.4000000000000004</v>
      </c>
      <c r="H65">
        <v>2023</v>
      </c>
      <c r="I65" t="s">
        <v>1081</v>
      </c>
      <c r="J65" t="s">
        <v>1075</v>
      </c>
      <c r="K65">
        <v>4</v>
      </c>
      <c r="L65" t="s">
        <v>1051</v>
      </c>
      <c r="M65">
        <v>4</v>
      </c>
    </row>
    <row r="66" spans="1:13" x14ac:dyDescent="0.3">
      <c r="A66" t="s">
        <v>379</v>
      </c>
      <c r="B66" t="s">
        <v>7</v>
      </c>
      <c r="C66">
        <v>67</v>
      </c>
      <c r="D66" t="s">
        <v>13</v>
      </c>
      <c r="E66" s="25">
        <v>45030</v>
      </c>
      <c r="F66">
        <v>35</v>
      </c>
      <c r="G66">
        <v>3</v>
      </c>
      <c r="H66">
        <v>2023</v>
      </c>
      <c r="I66" t="s">
        <v>1081</v>
      </c>
      <c r="J66" t="s">
        <v>1075</v>
      </c>
      <c r="K66">
        <v>3</v>
      </c>
      <c r="L66" t="s">
        <v>1051</v>
      </c>
      <c r="M66">
        <v>4</v>
      </c>
    </row>
    <row r="67" spans="1:13" x14ac:dyDescent="0.3">
      <c r="A67" t="s">
        <v>393</v>
      </c>
      <c r="B67" t="s">
        <v>12</v>
      </c>
      <c r="C67">
        <v>21</v>
      </c>
      <c r="D67" t="s">
        <v>13</v>
      </c>
      <c r="E67" s="25">
        <v>45032</v>
      </c>
      <c r="F67">
        <v>74</v>
      </c>
      <c r="G67">
        <v>4.5999999999999996</v>
      </c>
      <c r="H67">
        <v>2023</v>
      </c>
      <c r="I67" t="s">
        <v>1078</v>
      </c>
      <c r="J67" t="s">
        <v>1084</v>
      </c>
      <c r="K67">
        <v>5</v>
      </c>
      <c r="L67" t="s">
        <v>1051</v>
      </c>
      <c r="M67">
        <v>4</v>
      </c>
    </row>
    <row r="68" spans="1:13" x14ac:dyDescent="0.3">
      <c r="A68" t="s">
        <v>397</v>
      </c>
      <c r="B68" t="s">
        <v>18</v>
      </c>
      <c r="C68">
        <v>110</v>
      </c>
      <c r="D68" t="s">
        <v>13</v>
      </c>
      <c r="E68" s="25">
        <v>45033</v>
      </c>
      <c r="F68">
        <v>21</v>
      </c>
      <c r="G68">
        <v>2.6</v>
      </c>
      <c r="H68">
        <v>2023</v>
      </c>
      <c r="I68" t="s">
        <v>1082</v>
      </c>
      <c r="J68" t="s">
        <v>1075</v>
      </c>
      <c r="K68">
        <v>3</v>
      </c>
      <c r="L68" t="s">
        <v>1051</v>
      </c>
      <c r="M68">
        <v>4</v>
      </c>
    </row>
    <row r="69" spans="1:13" x14ac:dyDescent="0.3">
      <c r="A69" t="s">
        <v>418</v>
      </c>
      <c r="B69" t="s">
        <v>19</v>
      </c>
      <c r="C69">
        <v>36</v>
      </c>
      <c r="D69" t="s">
        <v>13</v>
      </c>
      <c r="E69" s="25">
        <v>45037</v>
      </c>
      <c r="F69">
        <v>81</v>
      </c>
      <c r="G69">
        <v>3.7</v>
      </c>
      <c r="H69">
        <v>2023</v>
      </c>
      <c r="I69" t="s">
        <v>1081</v>
      </c>
      <c r="J69" t="s">
        <v>1077</v>
      </c>
      <c r="K69">
        <v>4</v>
      </c>
      <c r="L69" t="s">
        <v>1051</v>
      </c>
      <c r="M69">
        <v>4</v>
      </c>
    </row>
    <row r="70" spans="1:13" x14ac:dyDescent="0.3">
      <c r="A70" t="s">
        <v>425</v>
      </c>
      <c r="B70" t="s">
        <v>5</v>
      </c>
      <c r="C70">
        <v>89</v>
      </c>
      <c r="D70" t="s">
        <v>13</v>
      </c>
      <c r="E70" s="25">
        <v>45038</v>
      </c>
      <c r="F70">
        <v>129</v>
      </c>
      <c r="G70">
        <v>4</v>
      </c>
      <c r="H70">
        <v>2023</v>
      </c>
      <c r="I70" t="s">
        <v>1076</v>
      </c>
      <c r="J70" t="s">
        <v>1075</v>
      </c>
      <c r="K70">
        <v>4</v>
      </c>
      <c r="L70" t="s">
        <v>1051</v>
      </c>
      <c r="M70">
        <v>4</v>
      </c>
    </row>
    <row r="71" spans="1:13" x14ac:dyDescent="0.3">
      <c r="A71" t="s">
        <v>428</v>
      </c>
      <c r="B71" t="s">
        <v>21</v>
      </c>
      <c r="C71">
        <v>163</v>
      </c>
      <c r="D71" t="s">
        <v>13</v>
      </c>
      <c r="E71" s="25">
        <v>45039</v>
      </c>
      <c r="F71">
        <v>62</v>
      </c>
      <c r="G71">
        <v>3.4</v>
      </c>
      <c r="H71">
        <v>2023</v>
      </c>
      <c r="I71" t="s">
        <v>1078</v>
      </c>
      <c r="J71" t="s">
        <v>1079</v>
      </c>
      <c r="K71">
        <v>3</v>
      </c>
      <c r="L71" t="s">
        <v>1051</v>
      </c>
      <c r="M71">
        <v>4</v>
      </c>
    </row>
    <row r="72" spans="1:13" x14ac:dyDescent="0.3">
      <c r="A72" t="s">
        <v>435</v>
      </c>
      <c r="B72" t="s">
        <v>5</v>
      </c>
      <c r="C72">
        <v>26</v>
      </c>
      <c r="D72" t="s">
        <v>13</v>
      </c>
      <c r="E72" s="25">
        <v>45040</v>
      </c>
      <c r="F72">
        <v>43</v>
      </c>
      <c r="G72">
        <v>4.2</v>
      </c>
      <c r="H72">
        <v>2023</v>
      </c>
      <c r="I72" t="s">
        <v>1082</v>
      </c>
      <c r="J72" t="s">
        <v>1084</v>
      </c>
      <c r="K72">
        <v>4</v>
      </c>
      <c r="L72" t="s">
        <v>1051</v>
      </c>
      <c r="M72">
        <v>4</v>
      </c>
    </row>
    <row r="73" spans="1:13" x14ac:dyDescent="0.3">
      <c r="A73" t="s">
        <v>450</v>
      </c>
      <c r="B73" t="s">
        <v>20</v>
      </c>
      <c r="C73">
        <v>113</v>
      </c>
      <c r="D73" t="s">
        <v>13</v>
      </c>
      <c r="E73" s="25">
        <v>45043</v>
      </c>
      <c r="F73">
        <v>42</v>
      </c>
      <c r="G73">
        <v>4.5999999999999996</v>
      </c>
      <c r="H73">
        <v>2023</v>
      </c>
      <c r="I73" t="s">
        <v>1083</v>
      </c>
      <c r="J73" t="s">
        <v>1075</v>
      </c>
      <c r="K73">
        <v>5</v>
      </c>
      <c r="L73" t="s">
        <v>1051</v>
      </c>
      <c r="M73">
        <v>4</v>
      </c>
    </row>
    <row r="74" spans="1:13" x14ac:dyDescent="0.3">
      <c r="A74" t="s">
        <v>453</v>
      </c>
      <c r="B74" t="s">
        <v>23</v>
      </c>
      <c r="C74">
        <v>145</v>
      </c>
      <c r="D74" t="s">
        <v>13</v>
      </c>
      <c r="E74" s="25">
        <v>45044</v>
      </c>
      <c r="F74">
        <v>110</v>
      </c>
      <c r="G74">
        <v>3.1</v>
      </c>
      <c r="H74">
        <v>2023</v>
      </c>
      <c r="I74" t="s">
        <v>1081</v>
      </c>
      <c r="J74" t="s">
        <v>1079</v>
      </c>
      <c r="K74">
        <v>3</v>
      </c>
      <c r="L74" t="s">
        <v>1051</v>
      </c>
      <c r="M74">
        <v>4</v>
      </c>
    </row>
    <row r="75" spans="1:13" x14ac:dyDescent="0.3">
      <c r="A75" t="s">
        <v>457</v>
      </c>
      <c r="B75" t="s">
        <v>15</v>
      </c>
      <c r="C75">
        <v>81</v>
      </c>
      <c r="D75" t="s">
        <v>13</v>
      </c>
      <c r="E75" s="25">
        <v>45045</v>
      </c>
      <c r="F75">
        <v>40</v>
      </c>
      <c r="G75">
        <v>2.4</v>
      </c>
      <c r="H75">
        <v>2023</v>
      </c>
      <c r="I75" t="s">
        <v>1076</v>
      </c>
      <c r="J75" t="s">
        <v>1075</v>
      </c>
      <c r="K75">
        <v>2</v>
      </c>
      <c r="L75" t="s">
        <v>1051</v>
      </c>
      <c r="M75">
        <v>4</v>
      </c>
    </row>
    <row r="76" spans="1:13" x14ac:dyDescent="0.3">
      <c r="A76" t="s">
        <v>460</v>
      </c>
      <c r="B76" t="s">
        <v>24</v>
      </c>
      <c r="C76">
        <v>95</v>
      </c>
      <c r="D76" t="s">
        <v>13</v>
      </c>
      <c r="E76" s="25">
        <v>45046</v>
      </c>
      <c r="F76">
        <v>75</v>
      </c>
      <c r="G76">
        <v>4.8</v>
      </c>
      <c r="H76">
        <v>2023</v>
      </c>
      <c r="I76" t="s">
        <v>1078</v>
      </c>
      <c r="J76" t="s">
        <v>1075</v>
      </c>
      <c r="K76">
        <v>5</v>
      </c>
      <c r="L76" t="s">
        <v>1051</v>
      </c>
      <c r="M76">
        <v>4</v>
      </c>
    </row>
    <row r="77" spans="1:13" x14ac:dyDescent="0.3">
      <c r="A77" t="s">
        <v>461</v>
      </c>
      <c r="B77" t="s">
        <v>22</v>
      </c>
      <c r="C77">
        <v>81</v>
      </c>
      <c r="D77" t="s">
        <v>13</v>
      </c>
      <c r="E77" s="25">
        <v>45046</v>
      </c>
      <c r="F77">
        <v>60</v>
      </c>
      <c r="G77">
        <v>3.6</v>
      </c>
      <c r="H77">
        <v>2023</v>
      </c>
      <c r="I77" t="s">
        <v>1078</v>
      </c>
      <c r="J77" t="s">
        <v>1075</v>
      </c>
      <c r="K77">
        <v>4</v>
      </c>
      <c r="L77" t="s">
        <v>1051</v>
      </c>
      <c r="M77">
        <v>4</v>
      </c>
    </row>
    <row r="78" spans="1:13" x14ac:dyDescent="0.3">
      <c r="A78" t="s">
        <v>468</v>
      </c>
      <c r="B78" t="s">
        <v>20</v>
      </c>
      <c r="C78">
        <v>135</v>
      </c>
      <c r="D78" t="s">
        <v>13</v>
      </c>
      <c r="E78" s="25">
        <v>45048</v>
      </c>
      <c r="F78">
        <v>104</v>
      </c>
      <c r="G78">
        <v>4.0999999999999996</v>
      </c>
      <c r="H78">
        <v>2023</v>
      </c>
      <c r="I78" t="s">
        <v>1074</v>
      </c>
      <c r="J78" t="s">
        <v>1079</v>
      </c>
      <c r="K78">
        <v>4</v>
      </c>
      <c r="L78" t="s">
        <v>1052</v>
      </c>
      <c r="M78">
        <v>5</v>
      </c>
    </row>
    <row r="79" spans="1:13" x14ac:dyDescent="0.3">
      <c r="A79" t="s">
        <v>470</v>
      </c>
      <c r="B79" t="s">
        <v>23</v>
      </c>
      <c r="C79">
        <v>35</v>
      </c>
      <c r="D79" t="s">
        <v>13</v>
      </c>
      <c r="E79" s="25">
        <v>45049</v>
      </c>
      <c r="F79">
        <v>215</v>
      </c>
      <c r="G79">
        <v>4.3</v>
      </c>
      <c r="H79">
        <v>2023</v>
      </c>
      <c r="I79" t="s">
        <v>1080</v>
      </c>
      <c r="J79" t="s">
        <v>1077</v>
      </c>
      <c r="K79">
        <v>4</v>
      </c>
      <c r="L79" t="s">
        <v>1052</v>
      </c>
      <c r="M79">
        <v>5</v>
      </c>
    </row>
    <row r="80" spans="1:13" x14ac:dyDescent="0.3">
      <c r="A80" t="s">
        <v>477</v>
      </c>
      <c r="B80" t="s">
        <v>24</v>
      </c>
      <c r="C80">
        <v>40</v>
      </c>
      <c r="D80" t="s">
        <v>13</v>
      </c>
      <c r="E80" s="25">
        <v>45052</v>
      </c>
      <c r="F80">
        <v>108</v>
      </c>
      <c r="G80">
        <v>4.2</v>
      </c>
      <c r="H80">
        <v>2023</v>
      </c>
      <c r="I80" t="s">
        <v>1076</v>
      </c>
      <c r="J80" t="s">
        <v>1077</v>
      </c>
      <c r="K80">
        <v>4</v>
      </c>
      <c r="L80" t="s">
        <v>1052</v>
      </c>
      <c r="M80">
        <v>5</v>
      </c>
    </row>
    <row r="81" spans="1:13" x14ac:dyDescent="0.3">
      <c r="A81" t="s">
        <v>478</v>
      </c>
      <c r="B81" t="s">
        <v>5</v>
      </c>
      <c r="C81">
        <v>143</v>
      </c>
      <c r="D81" t="s">
        <v>13</v>
      </c>
      <c r="E81" s="25">
        <v>45052</v>
      </c>
      <c r="F81">
        <v>54</v>
      </c>
      <c r="G81">
        <v>4.4000000000000004</v>
      </c>
      <c r="H81">
        <v>2023</v>
      </c>
      <c r="I81" t="s">
        <v>1076</v>
      </c>
      <c r="J81" t="s">
        <v>1079</v>
      </c>
      <c r="K81">
        <v>4</v>
      </c>
      <c r="L81" t="s">
        <v>1052</v>
      </c>
      <c r="M81">
        <v>5</v>
      </c>
    </row>
    <row r="82" spans="1:13" x14ac:dyDescent="0.3">
      <c r="A82" t="s">
        <v>479</v>
      </c>
      <c r="B82" t="s">
        <v>24</v>
      </c>
      <c r="C82">
        <v>70</v>
      </c>
      <c r="D82" t="s">
        <v>13</v>
      </c>
      <c r="E82" s="25">
        <v>45053</v>
      </c>
      <c r="F82">
        <v>44</v>
      </c>
      <c r="G82">
        <v>3.5</v>
      </c>
      <c r="H82">
        <v>2023</v>
      </c>
      <c r="I82" t="s">
        <v>1078</v>
      </c>
      <c r="J82" t="s">
        <v>1075</v>
      </c>
      <c r="K82">
        <v>4</v>
      </c>
      <c r="L82" t="s">
        <v>1052</v>
      </c>
      <c r="M82">
        <v>5</v>
      </c>
    </row>
    <row r="83" spans="1:13" x14ac:dyDescent="0.3">
      <c r="A83" t="s">
        <v>480</v>
      </c>
      <c r="B83" t="s">
        <v>19</v>
      </c>
      <c r="C83">
        <v>137</v>
      </c>
      <c r="D83" t="s">
        <v>13</v>
      </c>
      <c r="E83" s="25">
        <v>45053</v>
      </c>
      <c r="F83">
        <v>44</v>
      </c>
      <c r="G83">
        <v>4.7</v>
      </c>
      <c r="H83">
        <v>2023</v>
      </c>
      <c r="I83" t="s">
        <v>1078</v>
      </c>
      <c r="J83" t="s">
        <v>1079</v>
      </c>
      <c r="K83">
        <v>5</v>
      </c>
      <c r="L83" t="s">
        <v>1052</v>
      </c>
      <c r="M83">
        <v>5</v>
      </c>
    </row>
    <row r="84" spans="1:13" x14ac:dyDescent="0.3">
      <c r="A84" t="s">
        <v>488</v>
      </c>
      <c r="B84" t="s">
        <v>5</v>
      </c>
      <c r="C84">
        <v>89</v>
      </c>
      <c r="D84" t="s">
        <v>13</v>
      </c>
      <c r="E84" s="25">
        <v>45056</v>
      </c>
      <c r="F84">
        <v>176</v>
      </c>
      <c r="G84">
        <v>4.5</v>
      </c>
      <c r="H84">
        <v>2023</v>
      </c>
      <c r="I84" t="s">
        <v>1080</v>
      </c>
      <c r="J84" t="s">
        <v>1075</v>
      </c>
      <c r="K84">
        <v>5</v>
      </c>
      <c r="L84" t="s">
        <v>1052</v>
      </c>
      <c r="M84">
        <v>5</v>
      </c>
    </row>
    <row r="85" spans="1:13" x14ac:dyDescent="0.3">
      <c r="A85" t="s">
        <v>491</v>
      </c>
      <c r="B85" t="s">
        <v>14</v>
      </c>
      <c r="C85">
        <v>91</v>
      </c>
      <c r="D85" t="s">
        <v>13</v>
      </c>
      <c r="E85" s="25">
        <v>45058</v>
      </c>
      <c r="F85">
        <v>76</v>
      </c>
      <c r="G85">
        <v>4.9000000000000004</v>
      </c>
      <c r="H85">
        <v>2023</v>
      </c>
      <c r="I85" t="s">
        <v>1081</v>
      </c>
      <c r="J85" t="s">
        <v>1075</v>
      </c>
      <c r="K85">
        <v>5</v>
      </c>
      <c r="L85" t="s">
        <v>1052</v>
      </c>
      <c r="M85">
        <v>5</v>
      </c>
    </row>
    <row r="86" spans="1:13" x14ac:dyDescent="0.3">
      <c r="A86" t="s">
        <v>495</v>
      </c>
      <c r="B86" t="s">
        <v>23</v>
      </c>
      <c r="C86">
        <v>115</v>
      </c>
      <c r="D86" t="s">
        <v>13</v>
      </c>
      <c r="E86" s="25">
        <v>45060</v>
      </c>
      <c r="F86">
        <v>168</v>
      </c>
      <c r="G86">
        <v>3.4</v>
      </c>
      <c r="H86">
        <v>2023</v>
      </c>
      <c r="I86" t="s">
        <v>1078</v>
      </c>
      <c r="J86" t="s">
        <v>1075</v>
      </c>
      <c r="K86">
        <v>3</v>
      </c>
      <c r="L86" t="s">
        <v>1052</v>
      </c>
      <c r="M86">
        <v>5</v>
      </c>
    </row>
    <row r="87" spans="1:13" x14ac:dyDescent="0.3">
      <c r="A87" t="s">
        <v>496</v>
      </c>
      <c r="B87" t="s">
        <v>15</v>
      </c>
      <c r="C87">
        <v>56</v>
      </c>
      <c r="D87" t="s">
        <v>13</v>
      </c>
      <c r="E87" s="25">
        <v>45061</v>
      </c>
      <c r="F87">
        <v>200</v>
      </c>
      <c r="G87">
        <v>4.5999999999999996</v>
      </c>
      <c r="H87">
        <v>2023</v>
      </c>
      <c r="I87" t="s">
        <v>1082</v>
      </c>
      <c r="J87" t="s">
        <v>1077</v>
      </c>
      <c r="K87">
        <v>5</v>
      </c>
      <c r="L87" t="s">
        <v>1052</v>
      </c>
      <c r="M87">
        <v>5</v>
      </c>
    </row>
    <row r="88" spans="1:13" x14ac:dyDescent="0.3">
      <c r="A88" t="s">
        <v>498</v>
      </c>
      <c r="B88" t="s">
        <v>5</v>
      </c>
      <c r="C88">
        <v>51</v>
      </c>
      <c r="D88" t="s">
        <v>13</v>
      </c>
      <c r="E88" s="25">
        <v>45062</v>
      </c>
      <c r="F88">
        <v>117</v>
      </c>
      <c r="G88">
        <v>2.7</v>
      </c>
      <c r="H88">
        <v>2023</v>
      </c>
      <c r="I88" t="s">
        <v>1074</v>
      </c>
      <c r="J88" t="s">
        <v>1077</v>
      </c>
      <c r="K88">
        <v>3</v>
      </c>
      <c r="L88" t="s">
        <v>1052</v>
      </c>
      <c r="M88">
        <v>5</v>
      </c>
    </row>
    <row r="89" spans="1:13" x14ac:dyDescent="0.3">
      <c r="A89" t="s">
        <v>500</v>
      </c>
      <c r="B89" t="s">
        <v>23</v>
      </c>
      <c r="C89">
        <v>80</v>
      </c>
      <c r="D89" t="s">
        <v>13</v>
      </c>
      <c r="E89" s="25">
        <v>45063</v>
      </c>
      <c r="F89">
        <v>145</v>
      </c>
      <c r="G89">
        <v>4.9000000000000004</v>
      </c>
      <c r="H89">
        <v>2023</v>
      </c>
      <c r="I89" t="s">
        <v>1080</v>
      </c>
      <c r="J89" t="s">
        <v>1075</v>
      </c>
      <c r="K89">
        <v>5</v>
      </c>
      <c r="L89" t="s">
        <v>1052</v>
      </c>
      <c r="M89">
        <v>5</v>
      </c>
    </row>
    <row r="90" spans="1:13" x14ac:dyDescent="0.3">
      <c r="A90" t="s">
        <v>503</v>
      </c>
      <c r="B90" t="s">
        <v>23</v>
      </c>
      <c r="C90">
        <v>88</v>
      </c>
      <c r="D90" t="s">
        <v>13</v>
      </c>
      <c r="E90" s="25">
        <v>45063</v>
      </c>
      <c r="F90">
        <v>78</v>
      </c>
      <c r="G90">
        <v>4.3</v>
      </c>
      <c r="H90">
        <v>2023</v>
      </c>
      <c r="I90" t="s">
        <v>1080</v>
      </c>
      <c r="J90" t="s">
        <v>1075</v>
      </c>
      <c r="K90">
        <v>4</v>
      </c>
      <c r="L90" t="s">
        <v>1052</v>
      </c>
      <c r="M90">
        <v>5</v>
      </c>
    </row>
    <row r="91" spans="1:13" x14ac:dyDescent="0.3">
      <c r="A91" t="s">
        <v>510</v>
      </c>
      <c r="B91" t="s">
        <v>24</v>
      </c>
      <c r="C91">
        <v>76</v>
      </c>
      <c r="D91" t="s">
        <v>13</v>
      </c>
      <c r="E91" s="25">
        <v>45068</v>
      </c>
      <c r="F91">
        <v>39</v>
      </c>
      <c r="G91">
        <v>4.5999999999999996</v>
      </c>
      <c r="H91">
        <v>2023</v>
      </c>
      <c r="I91" t="s">
        <v>1082</v>
      </c>
      <c r="J91" t="s">
        <v>1075</v>
      </c>
      <c r="K91">
        <v>5</v>
      </c>
      <c r="L91" t="s">
        <v>1052</v>
      </c>
      <c r="M91">
        <v>5</v>
      </c>
    </row>
    <row r="92" spans="1:13" x14ac:dyDescent="0.3">
      <c r="A92" t="s">
        <v>514</v>
      </c>
      <c r="B92" t="s">
        <v>21</v>
      </c>
      <c r="C92">
        <v>155</v>
      </c>
      <c r="D92" t="s">
        <v>13</v>
      </c>
      <c r="E92" s="25">
        <v>45069</v>
      </c>
      <c r="F92">
        <v>37</v>
      </c>
      <c r="G92">
        <v>4</v>
      </c>
      <c r="H92">
        <v>2023</v>
      </c>
      <c r="I92" t="s">
        <v>1074</v>
      </c>
      <c r="J92" t="s">
        <v>1079</v>
      </c>
      <c r="K92">
        <v>4</v>
      </c>
      <c r="L92" t="s">
        <v>1052</v>
      </c>
      <c r="M92">
        <v>5</v>
      </c>
    </row>
    <row r="93" spans="1:13" x14ac:dyDescent="0.3">
      <c r="A93" t="s">
        <v>515</v>
      </c>
      <c r="B93" t="s">
        <v>12</v>
      </c>
      <c r="C93">
        <v>117</v>
      </c>
      <c r="D93" t="s">
        <v>13</v>
      </c>
      <c r="E93" s="25">
        <v>45069</v>
      </c>
      <c r="F93">
        <v>88</v>
      </c>
      <c r="G93">
        <v>4.7</v>
      </c>
      <c r="H93">
        <v>2023</v>
      </c>
      <c r="I93" t="s">
        <v>1074</v>
      </c>
      <c r="J93" t="s">
        <v>1075</v>
      </c>
      <c r="K93">
        <v>5</v>
      </c>
      <c r="L93" t="s">
        <v>1052</v>
      </c>
      <c r="M93">
        <v>5</v>
      </c>
    </row>
    <row r="94" spans="1:13" x14ac:dyDescent="0.3">
      <c r="A94" t="s">
        <v>516</v>
      </c>
      <c r="B94" t="s">
        <v>5</v>
      </c>
      <c r="C94">
        <v>63</v>
      </c>
      <c r="D94" t="s">
        <v>13</v>
      </c>
      <c r="E94" s="25">
        <v>45069</v>
      </c>
      <c r="F94">
        <v>80</v>
      </c>
      <c r="G94">
        <v>2.5</v>
      </c>
      <c r="H94">
        <v>2023</v>
      </c>
      <c r="I94" t="s">
        <v>1074</v>
      </c>
      <c r="J94" t="s">
        <v>1075</v>
      </c>
      <c r="K94">
        <v>3</v>
      </c>
      <c r="L94" t="s">
        <v>1052</v>
      </c>
      <c r="M94">
        <v>5</v>
      </c>
    </row>
    <row r="95" spans="1:13" x14ac:dyDescent="0.3">
      <c r="A95" t="s">
        <v>520</v>
      </c>
      <c r="B95" t="s">
        <v>14</v>
      </c>
      <c r="C95">
        <v>151</v>
      </c>
      <c r="D95" t="s">
        <v>13</v>
      </c>
      <c r="E95" s="25">
        <v>45071</v>
      </c>
      <c r="F95">
        <v>123</v>
      </c>
      <c r="G95">
        <v>3.7</v>
      </c>
      <c r="H95">
        <v>2023</v>
      </c>
      <c r="I95" t="s">
        <v>1083</v>
      </c>
      <c r="J95" t="s">
        <v>1079</v>
      </c>
      <c r="K95">
        <v>4</v>
      </c>
      <c r="L95" t="s">
        <v>1052</v>
      </c>
      <c r="M95">
        <v>5</v>
      </c>
    </row>
    <row r="96" spans="1:13" x14ac:dyDescent="0.3">
      <c r="A96" t="s">
        <v>525</v>
      </c>
      <c r="B96" t="s">
        <v>22</v>
      </c>
      <c r="C96">
        <v>117</v>
      </c>
      <c r="D96" t="s">
        <v>13</v>
      </c>
      <c r="E96" s="25">
        <v>45071</v>
      </c>
      <c r="F96">
        <v>40</v>
      </c>
      <c r="G96">
        <v>4</v>
      </c>
      <c r="H96">
        <v>2023</v>
      </c>
      <c r="I96" t="s">
        <v>1083</v>
      </c>
      <c r="J96" t="s">
        <v>1075</v>
      </c>
      <c r="K96">
        <v>4</v>
      </c>
      <c r="L96" t="s">
        <v>1052</v>
      </c>
      <c r="M96">
        <v>5</v>
      </c>
    </row>
    <row r="97" spans="1:13" x14ac:dyDescent="0.3">
      <c r="A97" t="s">
        <v>531</v>
      </c>
      <c r="B97" t="s">
        <v>17</v>
      </c>
      <c r="C97">
        <v>104</v>
      </c>
      <c r="D97" t="s">
        <v>13</v>
      </c>
      <c r="E97" s="25">
        <v>45073</v>
      </c>
      <c r="F97">
        <v>56</v>
      </c>
      <c r="G97">
        <v>3.4</v>
      </c>
      <c r="H97">
        <v>2023</v>
      </c>
      <c r="I97" t="s">
        <v>1076</v>
      </c>
      <c r="J97" t="s">
        <v>1075</v>
      </c>
      <c r="K97">
        <v>3</v>
      </c>
      <c r="L97" t="s">
        <v>1052</v>
      </c>
      <c r="M97">
        <v>5</v>
      </c>
    </row>
    <row r="98" spans="1:13" x14ac:dyDescent="0.3">
      <c r="A98" t="s">
        <v>532</v>
      </c>
      <c r="B98" t="s">
        <v>17</v>
      </c>
      <c r="C98">
        <v>101</v>
      </c>
      <c r="D98" t="s">
        <v>13</v>
      </c>
      <c r="E98" s="25">
        <v>45073</v>
      </c>
      <c r="F98">
        <v>185</v>
      </c>
      <c r="G98">
        <v>5</v>
      </c>
      <c r="H98">
        <v>2023</v>
      </c>
      <c r="I98" t="s">
        <v>1076</v>
      </c>
      <c r="J98" t="s">
        <v>1075</v>
      </c>
      <c r="K98">
        <v>5</v>
      </c>
      <c r="L98" t="s">
        <v>1052</v>
      </c>
      <c r="M98">
        <v>5</v>
      </c>
    </row>
    <row r="99" spans="1:13" x14ac:dyDescent="0.3">
      <c r="A99" t="s">
        <v>536</v>
      </c>
      <c r="B99" t="s">
        <v>8</v>
      </c>
      <c r="C99">
        <v>98</v>
      </c>
      <c r="D99" t="s">
        <v>13</v>
      </c>
      <c r="E99" s="25">
        <v>45075</v>
      </c>
      <c r="F99">
        <v>35</v>
      </c>
      <c r="G99">
        <v>4.5</v>
      </c>
      <c r="H99">
        <v>2023</v>
      </c>
      <c r="I99" t="s">
        <v>1082</v>
      </c>
      <c r="J99" t="s">
        <v>1075</v>
      </c>
      <c r="K99">
        <v>5</v>
      </c>
      <c r="L99" t="s">
        <v>1052</v>
      </c>
      <c r="M99">
        <v>5</v>
      </c>
    </row>
    <row r="100" spans="1:13" x14ac:dyDescent="0.3">
      <c r="A100" t="s">
        <v>563</v>
      </c>
      <c r="B100" t="s">
        <v>5</v>
      </c>
      <c r="C100">
        <v>111</v>
      </c>
      <c r="D100" t="s">
        <v>13</v>
      </c>
      <c r="E100" s="25">
        <v>45088</v>
      </c>
      <c r="F100">
        <v>22</v>
      </c>
      <c r="G100">
        <v>4.0999999999999996</v>
      </c>
      <c r="H100">
        <v>2023</v>
      </c>
      <c r="I100" t="s">
        <v>1078</v>
      </c>
      <c r="J100" t="s">
        <v>1075</v>
      </c>
      <c r="K100">
        <v>4</v>
      </c>
      <c r="L100" t="s">
        <v>1053</v>
      </c>
      <c r="M100">
        <v>6</v>
      </c>
    </row>
    <row r="101" spans="1:13" x14ac:dyDescent="0.3">
      <c r="A101" t="s">
        <v>572</v>
      </c>
      <c r="B101" t="s">
        <v>16</v>
      </c>
      <c r="C101">
        <v>78</v>
      </c>
      <c r="D101" t="s">
        <v>13</v>
      </c>
      <c r="E101" s="25">
        <v>45092</v>
      </c>
      <c r="F101">
        <v>28</v>
      </c>
      <c r="G101">
        <v>3.9</v>
      </c>
      <c r="H101">
        <v>2023</v>
      </c>
      <c r="I101" t="s">
        <v>1083</v>
      </c>
      <c r="J101" t="s">
        <v>1075</v>
      </c>
      <c r="K101">
        <v>4</v>
      </c>
      <c r="L101" t="s">
        <v>1053</v>
      </c>
      <c r="M101">
        <v>6</v>
      </c>
    </row>
    <row r="102" spans="1:13" x14ac:dyDescent="0.3">
      <c r="A102" t="s">
        <v>578</v>
      </c>
      <c r="B102" t="s">
        <v>20</v>
      </c>
      <c r="C102">
        <v>106</v>
      </c>
      <c r="D102" t="s">
        <v>13</v>
      </c>
      <c r="E102" s="25">
        <v>45094</v>
      </c>
      <c r="F102">
        <v>112</v>
      </c>
      <c r="G102">
        <v>3.7</v>
      </c>
      <c r="H102">
        <v>2023</v>
      </c>
      <c r="I102" t="s">
        <v>1076</v>
      </c>
      <c r="J102" t="s">
        <v>1075</v>
      </c>
      <c r="K102">
        <v>4</v>
      </c>
      <c r="L102" t="s">
        <v>1053</v>
      </c>
      <c r="M102">
        <v>6</v>
      </c>
    </row>
    <row r="103" spans="1:13" x14ac:dyDescent="0.3">
      <c r="A103" t="s">
        <v>580</v>
      </c>
      <c r="B103" t="s">
        <v>18</v>
      </c>
      <c r="C103">
        <v>85</v>
      </c>
      <c r="D103" t="s">
        <v>13</v>
      </c>
      <c r="E103" s="25">
        <v>45095</v>
      </c>
      <c r="F103">
        <v>38</v>
      </c>
      <c r="G103">
        <v>4.8</v>
      </c>
      <c r="H103">
        <v>2023</v>
      </c>
      <c r="I103" t="s">
        <v>1078</v>
      </c>
      <c r="J103" t="s">
        <v>1075</v>
      </c>
      <c r="K103">
        <v>5</v>
      </c>
      <c r="L103" t="s">
        <v>1053</v>
      </c>
      <c r="M103">
        <v>6</v>
      </c>
    </row>
    <row r="104" spans="1:13" x14ac:dyDescent="0.3">
      <c r="A104" t="s">
        <v>583</v>
      </c>
      <c r="B104" t="s">
        <v>5</v>
      </c>
      <c r="C104">
        <v>136</v>
      </c>
      <c r="D104" t="s">
        <v>13</v>
      </c>
      <c r="E104" s="25">
        <v>45097</v>
      </c>
      <c r="F104">
        <v>37</v>
      </c>
      <c r="G104">
        <v>0.9</v>
      </c>
      <c r="H104">
        <v>2023</v>
      </c>
      <c r="I104" t="s">
        <v>1074</v>
      </c>
      <c r="J104" t="s">
        <v>1079</v>
      </c>
      <c r="K104">
        <v>1</v>
      </c>
      <c r="L104" t="s">
        <v>1053</v>
      </c>
      <c r="M104">
        <v>6</v>
      </c>
    </row>
    <row r="105" spans="1:13" x14ac:dyDescent="0.3">
      <c r="A105" t="s">
        <v>595</v>
      </c>
      <c r="B105" t="s">
        <v>22</v>
      </c>
      <c r="C105">
        <v>100</v>
      </c>
      <c r="D105" t="s">
        <v>13</v>
      </c>
      <c r="E105" s="25">
        <v>45101</v>
      </c>
      <c r="F105">
        <v>69</v>
      </c>
      <c r="G105">
        <v>3</v>
      </c>
      <c r="H105">
        <v>2023</v>
      </c>
      <c r="I105" t="s">
        <v>1076</v>
      </c>
      <c r="J105" t="s">
        <v>1075</v>
      </c>
      <c r="K105">
        <v>3</v>
      </c>
      <c r="L105" t="s">
        <v>1053</v>
      </c>
      <c r="M105">
        <v>6</v>
      </c>
    </row>
    <row r="106" spans="1:13" x14ac:dyDescent="0.3">
      <c r="A106" t="s">
        <v>603</v>
      </c>
      <c r="B106" t="s">
        <v>12</v>
      </c>
      <c r="C106">
        <v>132</v>
      </c>
      <c r="D106" t="s">
        <v>13</v>
      </c>
      <c r="E106" s="25">
        <v>45104</v>
      </c>
      <c r="F106">
        <v>42</v>
      </c>
      <c r="G106">
        <v>5</v>
      </c>
      <c r="H106">
        <v>2023</v>
      </c>
      <c r="I106" t="s">
        <v>1074</v>
      </c>
      <c r="J106" t="s">
        <v>1079</v>
      </c>
      <c r="K106">
        <v>5</v>
      </c>
      <c r="L106" t="s">
        <v>1053</v>
      </c>
      <c r="M106">
        <v>6</v>
      </c>
    </row>
    <row r="107" spans="1:13" x14ac:dyDescent="0.3">
      <c r="A107" t="s">
        <v>605</v>
      </c>
      <c r="B107" t="s">
        <v>22</v>
      </c>
      <c r="C107">
        <v>135</v>
      </c>
      <c r="D107" t="s">
        <v>13</v>
      </c>
      <c r="E107" s="25">
        <v>45104</v>
      </c>
      <c r="F107">
        <v>60</v>
      </c>
      <c r="G107">
        <v>4.3</v>
      </c>
      <c r="H107">
        <v>2023</v>
      </c>
      <c r="I107" t="s">
        <v>1074</v>
      </c>
      <c r="J107" t="s">
        <v>1079</v>
      </c>
      <c r="K107">
        <v>4</v>
      </c>
      <c r="L107" t="s">
        <v>1053</v>
      </c>
      <c r="M107">
        <v>6</v>
      </c>
    </row>
    <row r="108" spans="1:13" x14ac:dyDescent="0.3">
      <c r="A108" t="s">
        <v>609</v>
      </c>
      <c r="B108" t="s">
        <v>18</v>
      </c>
      <c r="C108">
        <v>102</v>
      </c>
      <c r="D108" t="s">
        <v>13</v>
      </c>
      <c r="E108" s="25">
        <v>45106</v>
      </c>
      <c r="F108">
        <v>99</v>
      </c>
      <c r="G108">
        <v>3.2</v>
      </c>
      <c r="H108">
        <v>2023</v>
      </c>
      <c r="I108" t="s">
        <v>1083</v>
      </c>
      <c r="J108" t="s">
        <v>1075</v>
      </c>
      <c r="K108">
        <v>3</v>
      </c>
      <c r="L108" t="s">
        <v>1053</v>
      </c>
      <c r="M108">
        <v>6</v>
      </c>
    </row>
    <row r="109" spans="1:13" x14ac:dyDescent="0.3">
      <c r="A109" t="s">
        <v>610</v>
      </c>
      <c r="B109" t="s">
        <v>14</v>
      </c>
      <c r="C109">
        <v>60</v>
      </c>
      <c r="D109" t="s">
        <v>13</v>
      </c>
      <c r="E109" s="25">
        <v>45107</v>
      </c>
      <c r="F109">
        <v>66</v>
      </c>
      <c r="G109">
        <v>3.2</v>
      </c>
      <c r="H109">
        <v>2023</v>
      </c>
      <c r="I109" t="s">
        <v>1081</v>
      </c>
      <c r="J109" t="s">
        <v>1077</v>
      </c>
      <c r="K109">
        <v>3</v>
      </c>
      <c r="L109" t="s">
        <v>1053</v>
      </c>
      <c r="M109">
        <v>6</v>
      </c>
    </row>
    <row r="110" spans="1:13" x14ac:dyDescent="0.3">
      <c r="A110" t="s">
        <v>611</v>
      </c>
      <c r="B110" t="s">
        <v>21</v>
      </c>
      <c r="C110">
        <v>103</v>
      </c>
      <c r="D110" t="s">
        <v>13</v>
      </c>
      <c r="E110" s="25">
        <v>45107</v>
      </c>
      <c r="F110">
        <v>102</v>
      </c>
      <c r="G110">
        <v>4.5</v>
      </c>
      <c r="H110">
        <v>2023</v>
      </c>
      <c r="I110" t="s">
        <v>1081</v>
      </c>
      <c r="J110" t="s">
        <v>1075</v>
      </c>
      <c r="K110">
        <v>5</v>
      </c>
      <c r="L110" t="s">
        <v>1053</v>
      </c>
      <c r="M110">
        <v>6</v>
      </c>
    </row>
    <row r="111" spans="1:13" x14ac:dyDescent="0.3">
      <c r="A111" t="s">
        <v>613</v>
      </c>
      <c r="B111" t="s">
        <v>16</v>
      </c>
      <c r="C111">
        <v>88</v>
      </c>
      <c r="D111" t="s">
        <v>13</v>
      </c>
      <c r="E111" s="25">
        <v>45108</v>
      </c>
      <c r="F111">
        <v>80</v>
      </c>
      <c r="G111">
        <v>4.2</v>
      </c>
      <c r="H111">
        <v>2024</v>
      </c>
      <c r="I111" t="s">
        <v>1076</v>
      </c>
      <c r="J111" t="s">
        <v>1075</v>
      </c>
      <c r="K111">
        <v>4</v>
      </c>
      <c r="L111" t="s">
        <v>1054</v>
      </c>
      <c r="M111">
        <v>7</v>
      </c>
    </row>
    <row r="112" spans="1:13" x14ac:dyDescent="0.3">
      <c r="A112" t="s">
        <v>614</v>
      </c>
      <c r="B112" t="s">
        <v>21</v>
      </c>
      <c r="C112">
        <v>37</v>
      </c>
      <c r="D112" t="s">
        <v>13</v>
      </c>
      <c r="E112" s="25">
        <v>45108</v>
      </c>
      <c r="F112">
        <v>54</v>
      </c>
      <c r="G112">
        <v>1.8</v>
      </c>
      <c r="H112">
        <v>2024</v>
      </c>
      <c r="I112" t="s">
        <v>1076</v>
      </c>
      <c r="J112" t="s">
        <v>1077</v>
      </c>
      <c r="K112">
        <v>2</v>
      </c>
      <c r="L112" t="s">
        <v>1054</v>
      </c>
      <c r="M112">
        <v>7</v>
      </c>
    </row>
    <row r="113" spans="1:13" x14ac:dyDescent="0.3">
      <c r="A113" t="s">
        <v>619</v>
      </c>
      <c r="B113" t="s">
        <v>7</v>
      </c>
      <c r="C113">
        <v>139</v>
      </c>
      <c r="D113" t="s">
        <v>13</v>
      </c>
      <c r="E113" s="25">
        <v>45109</v>
      </c>
      <c r="F113">
        <v>81</v>
      </c>
      <c r="G113">
        <v>4.4000000000000004</v>
      </c>
      <c r="H113">
        <v>2024</v>
      </c>
      <c r="I113" t="s">
        <v>1078</v>
      </c>
      <c r="J113" t="s">
        <v>1079</v>
      </c>
      <c r="K113">
        <v>4</v>
      </c>
      <c r="L113" t="s">
        <v>1054</v>
      </c>
      <c r="M113">
        <v>7</v>
      </c>
    </row>
    <row r="114" spans="1:13" x14ac:dyDescent="0.3">
      <c r="A114" t="s">
        <v>622</v>
      </c>
      <c r="B114" t="s">
        <v>18</v>
      </c>
      <c r="C114">
        <v>68</v>
      </c>
      <c r="D114" t="s">
        <v>13</v>
      </c>
      <c r="E114" s="25">
        <v>45112</v>
      </c>
      <c r="F114">
        <v>41</v>
      </c>
      <c r="G114">
        <v>3.1</v>
      </c>
      <c r="H114">
        <v>2024</v>
      </c>
      <c r="I114" t="s">
        <v>1080</v>
      </c>
      <c r="J114" t="s">
        <v>1075</v>
      </c>
      <c r="K114">
        <v>3</v>
      </c>
      <c r="L114" t="s">
        <v>1054</v>
      </c>
      <c r="M114">
        <v>7</v>
      </c>
    </row>
    <row r="115" spans="1:13" x14ac:dyDescent="0.3">
      <c r="A115" t="s">
        <v>623</v>
      </c>
      <c r="B115" t="s">
        <v>8</v>
      </c>
      <c r="C115">
        <v>128</v>
      </c>
      <c r="D115" t="s">
        <v>13</v>
      </c>
      <c r="E115" s="25">
        <v>45112</v>
      </c>
      <c r="F115">
        <v>116</v>
      </c>
      <c r="G115">
        <v>2.2999999999999998</v>
      </c>
      <c r="H115">
        <v>2024</v>
      </c>
      <c r="I115" t="s">
        <v>1080</v>
      </c>
      <c r="J115" t="s">
        <v>1079</v>
      </c>
      <c r="K115">
        <v>2</v>
      </c>
      <c r="L115" t="s">
        <v>1054</v>
      </c>
      <c r="M115">
        <v>7</v>
      </c>
    </row>
    <row r="116" spans="1:13" x14ac:dyDescent="0.3">
      <c r="A116" t="s">
        <v>627</v>
      </c>
      <c r="B116" t="s">
        <v>21</v>
      </c>
      <c r="C116">
        <v>107</v>
      </c>
      <c r="D116" t="s">
        <v>13</v>
      </c>
      <c r="E116" s="25">
        <v>45114</v>
      </c>
      <c r="F116">
        <v>20</v>
      </c>
      <c r="G116">
        <v>4.5</v>
      </c>
      <c r="H116">
        <v>2024</v>
      </c>
      <c r="I116" t="s">
        <v>1081</v>
      </c>
      <c r="J116" t="s">
        <v>1075</v>
      </c>
      <c r="K116">
        <v>5</v>
      </c>
      <c r="L116" t="s">
        <v>1054</v>
      </c>
      <c r="M116">
        <v>7</v>
      </c>
    </row>
    <row r="117" spans="1:13" x14ac:dyDescent="0.3">
      <c r="A117" t="s">
        <v>632</v>
      </c>
      <c r="B117" t="s">
        <v>24</v>
      </c>
      <c r="C117">
        <v>52</v>
      </c>
      <c r="D117" t="s">
        <v>13</v>
      </c>
      <c r="E117" s="25">
        <v>45115</v>
      </c>
      <c r="F117">
        <v>42</v>
      </c>
      <c r="G117">
        <v>4.8</v>
      </c>
      <c r="H117">
        <v>2024</v>
      </c>
      <c r="I117" t="s">
        <v>1076</v>
      </c>
      <c r="J117" t="s">
        <v>1077</v>
      </c>
      <c r="K117">
        <v>5</v>
      </c>
      <c r="L117" t="s">
        <v>1054</v>
      </c>
      <c r="M117">
        <v>7</v>
      </c>
    </row>
    <row r="118" spans="1:13" x14ac:dyDescent="0.3">
      <c r="A118" t="s">
        <v>640</v>
      </c>
      <c r="B118" t="s">
        <v>7</v>
      </c>
      <c r="C118">
        <v>114</v>
      </c>
      <c r="D118" t="s">
        <v>13</v>
      </c>
      <c r="E118" s="25">
        <v>45119</v>
      </c>
      <c r="F118">
        <v>114</v>
      </c>
      <c r="G118">
        <v>3.9</v>
      </c>
      <c r="H118">
        <v>2024</v>
      </c>
      <c r="I118" t="s">
        <v>1080</v>
      </c>
      <c r="J118" t="s">
        <v>1075</v>
      </c>
      <c r="K118">
        <v>4</v>
      </c>
      <c r="L118" t="s">
        <v>1054</v>
      </c>
      <c r="M118">
        <v>7</v>
      </c>
    </row>
    <row r="119" spans="1:13" x14ac:dyDescent="0.3">
      <c r="A119" t="s">
        <v>645</v>
      </c>
      <c r="B119" t="s">
        <v>23</v>
      </c>
      <c r="C119">
        <v>111</v>
      </c>
      <c r="D119" t="s">
        <v>13</v>
      </c>
      <c r="E119" s="25">
        <v>45122</v>
      </c>
      <c r="F119">
        <v>126</v>
      </c>
      <c r="G119">
        <v>4.2</v>
      </c>
      <c r="H119">
        <v>2024</v>
      </c>
      <c r="I119" t="s">
        <v>1076</v>
      </c>
      <c r="J119" t="s">
        <v>1075</v>
      </c>
      <c r="K119">
        <v>4</v>
      </c>
      <c r="L119" t="s">
        <v>1054</v>
      </c>
      <c r="M119">
        <v>7</v>
      </c>
    </row>
    <row r="120" spans="1:13" x14ac:dyDescent="0.3">
      <c r="A120" t="s">
        <v>649</v>
      </c>
      <c r="B120" t="s">
        <v>22</v>
      </c>
      <c r="C120">
        <v>123</v>
      </c>
      <c r="D120" t="s">
        <v>13</v>
      </c>
      <c r="E120" s="25">
        <v>45124</v>
      </c>
      <c r="F120">
        <v>80</v>
      </c>
      <c r="G120">
        <v>2.7</v>
      </c>
      <c r="H120">
        <v>2024</v>
      </c>
      <c r="I120" t="s">
        <v>1082</v>
      </c>
      <c r="J120" t="s">
        <v>1079</v>
      </c>
      <c r="K120">
        <v>3</v>
      </c>
      <c r="L120" t="s">
        <v>1054</v>
      </c>
      <c r="M120">
        <v>7</v>
      </c>
    </row>
    <row r="121" spans="1:13" x14ac:dyDescent="0.3">
      <c r="A121" t="s">
        <v>650</v>
      </c>
      <c r="B121" t="s">
        <v>16</v>
      </c>
      <c r="C121">
        <v>105</v>
      </c>
      <c r="D121" t="s">
        <v>13</v>
      </c>
      <c r="E121" s="25">
        <v>45125</v>
      </c>
      <c r="F121">
        <v>176</v>
      </c>
      <c r="G121">
        <v>4.7</v>
      </c>
      <c r="H121">
        <v>2024</v>
      </c>
      <c r="I121" t="s">
        <v>1074</v>
      </c>
      <c r="J121" t="s">
        <v>1075</v>
      </c>
      <c r="K121">
        <v>5</v>
      </c>
      <c r="L121" t="s">
        <v>1054</v>
      </c>
      <c r="M121">
        <v>7</v>
      </c>
    </row>
    <row r="122" spans="1:13" x14ac:dyDescent="0.3">
      <c r="A122" t="s">
        <v>655</v>
      </c>
      <c r="B122" t="s">
        <v>12</v>
      </c>
      <c r="C122">
        <v>56</v>
      </c>
      <c r="D122" t="s">
        <v>13</v>
      </c>
      <c r="E122" s="25">
        <v>45127</v>
      </c>
      <c r="F122">
        <v>27</v>
      </c>
      <c r="G122">
        <v>4.3</v>
      </c>
      <c r="H122">
        <v>2024</v>
      </c>
      <c r="I122" t="s">
        <v>1083</v>
      </c>
      <c r="J122" t="s">
        <v>1077</v>
      </c>
      <c r="K122">
        <v>4</v>
      </c>
      <c r="L122" t="s">
        <v>1054</v>
      </c>
      <c r="M122">
        <v>7</v>
      </c>
    </row>
    <row r="123" spans="1:13" x14ac:dyDescent="0.3">
      <c r="A123" t="s">
        <v>657</v>
      </c>
      <c r="B123" t="s">
        <v>22</v>
      </c>
      <c r="C123">
        <v>41</v>
      </c>
      <c r="D123" t="s">
        <v>13</v>
      </c>
      <c r="E123" s="25">
        <v>45128</v>
      </c>
      <c r="F123">
        <v>112</v>
      </c>
      <c r="G123">
        <v>2.2999999999999998</v>
      </c>
      <c r="H123">
        <v>2024</v>
      </c>
      <c r="I123" t="s">
        <v>1081</v>
      </c>
      <c r="J123" t="s">
        <v>1077</v>
      </c>
      <c r="K123">
        <v>2</v>
      </c>
      <c r="L123" t="s">
        <v>1054</v>
      </c>
      <c r="M123">
        <v>7</v>
      </c>
    </row>
    <row r="124" spans="1:13" x14ac:dyDescent="0.3">
      <c r="A124" t="s">
        <v>668</v>
      </c>
      <c r="B124" t="s">
        <v>23</v>
      </c>
      <c r="C124">
        <v>106</v>
      </c>
      <c r="D124" t="s">
        <v>13</v>
      </c>
      <c r="E124" s="25">
        <v>45135</v>
      </c>
      <c r="F124">
        <v>105</v>
      </c>
      <c r="G124">
        <v>4.2</v>
      </c>
      <c r="H124">
        <v>2024</v>
      </c>
      <c r="I124" t="s">
        <v>1081</v>
      </c>
      <c r="J124" t="s">
        <v>1075</v>
      </c>
      <c r="K124">
        <v>4</v>
      </c>
      <c r="L124" t="s">
        <v>1054</v>
      </c>
      <c r="M124">
        <v>7</v>
      </c>
    </row>
    <row r="125" spans="1:13" x14ac:dyDescent="0.3">
      <c r="A125" t="s">
        <v>669</v>
      </c>
      <c r="B125" t="s">
        <v>20</v>
      </c>
      <c r="C125">
        <v>107</v>
      </c>
      <c r="D125" t="s">
        <v>13</v>
      </c>
      <c r="E125" s="25">
        <v>45136</v>
      </c>
      <c r="F125">
        <v>78</v>
      </c>
      <c r="G125">
        <v>3.4</v>
      </c>
      <c r="H125">
        <v>2024</v>
      </c>
      <c r="I125" t="s">
        <v>1076</v>
      </c>
      <c r="J125" t="s">
        <v>1075</v>
      </c>
      <c r="K125">
        <v>3</v>
      </c>
      <c r="L125" t="s">
        <v>1054</v>
      </c>
      <c r="M125">
        <v>7</v>
      </c>
    </row>
    <row r="126" spans="1:13" x14ac:dyDescent="0.3">
      <c r="A126" t="s">
        <v>670</v>
      </c>
      <c r="B126" t="s">
        <v>17</v>
      </c>
      <c r="C126">
        <v>78</v>
      </c>
      <c r="D126" t="s">
        <v>13</v>
      </c>
      <c r="E126" s="25">
        <v>45138</v>
      </c>
      <c r="F126">
        <v>205</v>
      </c>
      <c r="G126">
        <v>4.4000000000000004</v>
      </c>
      <c r="H126">
        <v>2024</v>
      </c>
      <c r="I126" t="s">
        <v>1082</v>
      </c>
      <c r="J126" t="s">
        <v>1075</v>
      </c>
      <c r="K126">
        <v>4</v>
      </c>
      <c r="L126" t="s">
        <v>1054</v>
      </c>
      <c r="M126">
        <v>7</v>
      </c>
    </row>
    <row r="127" spans="1:13" x14ac:dyDescent="0.3">
      <c r="A127" t="s">
        <v>671</v>
      </c>
      <c r="B127" t="s">
        <v>24</v>
      </c>
      <c r="C127">
        <v>122</v>
      </c>
      <c r="D127" t="s">
        <v>13</v>
      </c>
      <c r="E127" s="25">
        <v>45138</v>
      </c>
      <c r="F127">
        <v>78</v>
      </c>
      <c r="G127">
        <v>2.7</v>
      </c>
      <c r="H127">
        <v>2024</v>
      </c>
      <c r="I127" t="s">
        <v>1082</v>
      </c>
      <c r="J127" t="s">
        <v>1079</v>
      </c>
      <c r="K127">
        <v>3</v>
      </c>
      <c r="L127" t="s">
        <v>1054</v>
      </c>
      <c r="M127">
        <v>7</v>
      </c>
    </row>
    <row r="128" spans="1:13" x14ac:dyDescent="0.3">
      <c r="A128" t="s">
        <v>681</v>
      </c>
      <c r="B128" t="s">
        <v>14</v>
      </c>
      <c r="C128">
        <v>144</v>
      </c>
      <c r="D128" t="s">
        <v>13</v>
      </c>
      <c r="E128" s="25">
        <v>45142</v>
      </c>
      <c r="F128">
        <v>195</v>
      </c>
      <c r="G128">
        <v>3.4</v>
      </c>
      <c r="H128">
        <v>2024</v>
      </c>
      <c r="I128" t="s">
        <v>1081</v>
      </c>
      <c r="J128" t="s">
        <v>1079</v>
      </c>
      <c r="K128">
        <v>3</v>
      </c>
      <c r="L128" t="s">
        <v>1055</v>
      </c>
      <c r="M128">
        <v>8</v>
      </c>
    </row>
    <row r="129" spans="1:13" x14ac:dyDescent="0.3">
      <c r="A129" t="s">
        <v>683</v>
      </c>
      <c r="B129" t="s">
        <v>14</v>
      </c>
      <c r="C129">
        <v>132</v>
      </c>
      <c r="D129" t="s">
        <v>13</v>
      </c>
      <c r="E129" s="25">
        <v>45144</v>
      </c>
      <c r="F129">
        <v>195</v>
      </c>
      <c r="G129">
        <v>4.9000000000000004</v>
      </c>
      <c r="H129">
        <v>2024</v>
      </c>
      <c r="I129" t="s">
        <v>1078</v>
      </c>
      <c r="J129" t="s">
        <v>1079</v>
      </c>
      <c r="K129">
        <v>5</v>
      </c>
      <c r="L129" t="s">
        <v>1055</v>
      </c>
      <c r="M129">
        <v>8</v>
      </c>
    </row>
    <row r="130" spans="1:13" x14ac:dyDescent="0.3">
      <c r="A130" t="s">
        <v>693</v>
      </c>
      <c r="B130" t="s">
        <v>7</v>
      </c>
      <c r="C130">
        <v>134</v>
      </c>
      <c r="D130" t="s">
        <v>13</v>
      </c>
      <c r="E130" s="25">
        <v>45151</v>
      </c>
      <c r="F130">
        <v>160</v>
      </c>
      <c r="G130">
        <v>4.7</v>
      </c>
      <c r="H130">
        <v>2024</v>
      </c>
      <c r="I130" t="s">
        <v>1078</v>
      </c>
      <c r="J130" t="s">
        <v>1079</v>
      </c>
      <c r="K130">
        <v>5</v>
      </c>
      <c r="L130" t="s">
        <v>1055</v>
      </c>
      <c r="M130">
        <v>8</v>
      </c>
    </row>
    <row r="131" spans="1:13" x14ac:dyDescent="0.3">
      <c r="A131" t="s">
        <v>697</v>
      </c>
      <c r="B131" t="s">
        <v>18</v>
      </c>
      <c r="C131">
        <v>89</v>
      </c>
      <c r="D131" t="s">
        <v>13</v>
      </c>
      <c r="E131" s="25">
        <v>45156</v>
      </c>
      <c r="F131">
        <v>164</v>
      </c>
      <c r="G131">
        <v>4.5</v>
      </c>
      <c r="H131">
        <v>2024</v>
      </c>
      <c r="I131" t="s">
        <v>1081</v>
      </c>
      <c r="J131" t="s">
        <v>1075</v>
      </c>
      <c r="K131">
        <v>5</v>
      </c>
      <c r="L131" t="s">
        <v>1055</v>
      </c>
      <c r="M131">
        <v>8</v>
      </c>
    </row>
    <row r="132" spans="1:13" x14ac:dyDescent="0.3">
      <c r="A132" t="s">
        <v>699</v>
      </c>
      <c r="B132" t="s">
        <v>18</v>
      </c>
      <c r="C132">
        <v>66</v>
      </c>
      <c r="D132" t="s">
        <v>13</v>
      </c>
      <c r="E132" s="25">
        <v>45157</v>
      </c>
      <c r="F132">
        <v>120</v>
      </c>
      <c r="G132">
        <v>4.5</v>
      </c>
      <c r="H132">
        <v>2024</v>
      </c>
      <c r="I132" t="s">
        <v>1076</v>
      </c>
      <c r="J132" t="s">
        <v>1075</v>
      </c>
      <c r="K132">
        <v>5</v>
      </c>
      <c r="L132" t="s">
        <v>1055</v>
      </c>
      <c r="M132">
        <v>8</v>
      </c>
    </row>
    <row r="133" spans="1:13" x14ac:dyDescent="0.3">
      <c r="A133" t="s">
        <v>706</v>
      </c>
      <c r="B133" t="s">
        <v>17</v>
      </c>
      <c r="C133">
        <v>116</v>
      </c>
      <c r="D133" t="s">
        <v>13</v>
      </c>
      <c r="E133" s="25">
        <v>45159</v>
      </c>
      <c r="F133">
        <v>44</v>
      </c>
      <c r="G133">
        <v>3.8</v>
      </c>
      <c r="H133">
        <v>2024</v>
      </c>
      <c r="I133" t="s">
        <v>1082</v>
      </c>
      <c r="J133" t="s">
        <v>1075</v>
      </c>
      <c r="K133">
        <v>4</v>
      </c>
      <c r="L133" t="s">
        <v>1055</v>
      </c>
      <c r="M133">
        <v>8</v>
      </c>
    </row>
    <row r="134" spans="1:13" x14ac:dyDescent="0.3">
      <c r="A134" t="s">
        <v>707</v>
      </c>
      <c r="B134" t="s">
        <v>21</v>
      </c>
      <c r="C134">
        <v>111</v>
      </c>
      <c r="D134" t="s">
        <v>13</v>
      </c>
      <c r="E134" s="25">
        <v>45161</v>
      </c>
      <c r="F134">
        <v>120</v>
      </c>
      <c r="G134">
        <v>1.8</v>
      </c>
      <c r="H134">
        <v>2024</v>
      </c>
      <c r="I134" t="s">
        <v>1080</v>
      </c>
      <c r="J134" t="s">
        <v>1075</v>
      </c>
      <c r="K134">
        <v>2</v>
      </c>
      <c r="L134" t="s">
        <v>1055</v>
      </c>
      <c r="M134">
        <v>8</v>
      </c>
    </row>
    <row r="135" spans="1:13" x14ac:dyDescent="0.3">
      <c r="A135" t="s">
        <v>708</v>
      </c>
      <c r="B135" t="s">
        <v>8</v>
      </c>
      <c r="C135">
        <v>15</v>
      </c>
      <c r="D135" t="s">
        <v>13</v>
      </c>
      <c r="E135" s="25">
        <v>45161</v>
      </c>
      <c r="F135">
        <v>120</v>
      </c>
      <c r="G135">
        <v>4.0999999999999996</v>
      </c>
      <c r="H135">
        <v>2024</v>
      </c>
      <c r="I135" t="s">
        <v>1080</v>
      </c>
      <c r="J135" t="s">
        <v>1084</v>
      </c>
      <c r="K135">
        <v>4</v>
      </c>
      <c r="L135" t="s">
        <v>1055</v>
      </c>
      <c r="M135">
        <v>8</v>
      </c>
    </row>
    <row r="136" spans="1:13" x14ac:dyDescent="0.3">
      <c r="A136" t="s">
        <v>711</v>
      </c>
      <c r="B136" t="s">
        <v>16</v>
      </c>
      <c r="C136">
        <v>73</v>
      </c>
      <c r="D136" t="s">
        <v>13</v>
      </c>
      <c r="E136" s="25">
        <v>45163</v>
      </c>
      <c r="F136">
        <v>44</v>
      </c>
      <c r="G136">
        <v>3.8</v>
      </c>
      <c r="H136">
        <v>2024</v>
      </c>
      <c r="I136" t="s">
        <v>1081</v>
      </c>
      <c r="J136" t="s">
        <v>1075</v>
      </c>
      <c r="K136">
        <v>4</v>
      </c>
      <c r="L136" t="s">
        <v>1055</v>
      </c>
      <c r="M136">
        <v>8</v>
      </c>
    </row>
    <row r="137" spans="1:13" x14ac:dyDescent="0.3">
      <c r="A137" t="s">
        <v>715</v>
      </c>
      <c r="B137" t="s">
        <v>15</v>
      </c>
      <c r="C137">
        <v>104</v>
      </c>
      <c r="D137" t="s">
        <v>13</v>
      </c>
      <c r="E137" s="25">
        <v>45164</v>
      </c>
      <c r="F137">
        <v>66</v>
      </c>
      <c r="G137">
        <v>4.8</v>
      </c>
      <c r="H137">
        <v>2024</v>
      </c>
      <c r="I137" t="s">
        <v>1076</v>
      </c>
      <c r="J137" t="s">
        <v>1075</v>
      </c>
      <c r="K137">
        <v>5</v>
      </c>
      <c r="L137" t="s">
        <v>1055</v>
      </c>
      <c r="M137">
        <v>8</v>
      </c>
    </row>
    <row r="138" spans="1:13" x14ac:dyDescent="0.3">
      <c r="A138" t="s">
        <v>718</v>
      </c>
      <c r="B138" t="s">
        <v>8</v>
      </c>
      <c r="C138">
        <v>49</v>
      </c>
      <c r="D138" t="s">
        <v>13</v>
      </c>
      <c r="E138" s="25">
        <v>45165</v>
      </c>
      <c r="F138">
        <v>105</v>
      </c>
      <c r="G138">
        <v>3.3</v>
      </c>
      <c r="H138">
        <v>2024</v>
      </c>
      <c r="I138" t="s">
        <v>1078</v>
      </c>
      <c r="J138" t="s">
        <v>1077</v>
      </c>
      <c r="K138">
        <v>3</v>
      </c>
      <c r="L138" t="s">
        <v>1055</v>
      </c>
      <c r="M138">
        <v>8</v>
      </c>
    </row>
    <row r="139" spans="1:13" x14ac:dyDescent="0.3">
      <c r="A139" t="s">
        <v>719</v>
      </c>
      <c r="B139" t="s">
        <v>17</v>
      </c>
      <c r="C139">
        <v>73</v>
      </c>
      <c r="D139" t="s">
        <v>13</v>
      </c>
      <c r="E139" s="25">
        <v>45165</v>
      </c>
      <c r="F139">
        <v>100</v>
      </c>
      <c r="G139">
        <v>2.8</v>
      </c>
      <c r="H139">
        <v>2024</v>
      </c>
      <c r="I139" t="s">
        <v>1078</v>
      </c>
      <c r="J139" t="s">
        <v>1075</v>
      </c>
      <c r="K139">
        <v>3</v>
      </c>
      <c r="L139" t="s">
        <v>1055</v>
      </c>
      <c r="M139">
        <v>8</v>
      </c>
    </row>
    <row r="140" spans="1:13" x14ac:dyDescent="0.3">
      <c r="A140" t="s">
        <v>728</v>
      </c>
      <c r="B140" t="s">
        <v>18</v>
      </c>
      <c r="C140">
        <v>96</v>
      </c>
      <c r="D140" t="s">
        <v>13</v>
      </c>
      <c r="E140" s="25">
        <v>45170</v>
      </c>
      <c r="F140">
        <v>36</v>
      </c>
      <c r="G140">
        <v>3.4</v>
      </c>
      <c r="H140">
        <v>2024</v>
      </c>
      <c r="I140" t="s">
        <v>1081</v>
      </c>
      <c r="J140" t="s">
        <v>1075</v>
      </c>
      <c r="K140">
        <v>3</v>
      </c>
      <c r="L140" t="s">
        <v>1056</v>
      </c>
      <c r="M140">
        <v>9</v>
      </c>
    </row>
    <row r="141" spans="1:13" x14ac:dyDescent="0.3">
      <c r="A141" t="s">
        <v>733</v>
      </c>
      <c r="B141" t="s">
        <v>16</v>
      </c>
      <c r="C141">
        <v>113</v>
      </c>
      <c r="D141" t="s">
        <v>13</v>
      </c>
      <c r="E141" s="25">
        <v>45173</v>
      </c>
      <c r="F141">
        <v>46</v>
      </c>
      <c r="G141">
        <v>4.4000000000000004</v>
      </c>
      <c r="H141">
        <v>2024</v>
      </c>
      <c r="I141" t="s">
        <v>1082</v>
      </c>
      <c r="J141" t="s">
        <v>1075</v>
      </c>
      <c r="K141">
        <v>4</v>
      </c>
      <c r="L141" t="s">
        <v>1056</v>
      </c>
      <c r="M141">
        <v>9</v>
      </c>
    </row>
    <row r="142" spans="1:13" x14ac:dyDescent="0.3">
      <c r="A142" t="s">
        <v>734</v>
      </c>
      <c r="B142" t="s">
        <v>16</v>
      </c>
      <c r="C142">
        <v>96</v>
      </c>
      <c r="D142" t="s">
        <v>13</v>
      </c>
      <c r="E142" s="25">
        <v>45173</v>
      </c>
      <c r="F142">
        <v>96</v>
      </c>
      <c r="G142">
        <v>2.9</v>
      </c>
      <c r="H142">
        <v>2024</v>
      </c>
      <c r="I142" t="s">
        <v>1082</v>
      </c>
      <c r="J142" t="s">
        <v>1075</v>
      </c>
      <c r="K142">
        <v>3</v>
      </c>
      <c r="L142" t="s">
        <v>1056</v>
      </c>
      <c r="M142">
        <v>9</v>
      </c>
    </row>
    <row r="143" spans="1:13" x14ac:dyDescent="0.3">
      <c r="A143" t="s">
        <v>736</v>
      </c>
      <c r="B143" t="s">
        <v>15</v>
      </c>
      <c r="C143">
        <v>52</v>
      </c>
      <c r="D143" t="s">
        <v>13</v>
      </c>
      <c r="E143" s="25">
        <v>45175</v>
      </c>
      <c r="F143">
        <v>88</v>
      </c>
      <c r="G143">
        <v>4.3</v>
      </c>
      <c r="H143">
        <v>2024</v>
      </c>
      <c r="I143" t="s">
        <v>1080</v>
      </c>
      <c r="J143" t="s">
        <v>1077</v>
      </c>
      <c r="K143">
        <v>4</v>
      </c>
      <c r="L143" t="s">
        <v>1056</v>
      </c>
      <c r="M143">
        <v>9</v>
      </c>
    </row>
    <row r="144" spans="1:13" x14ac:dyDescent="0.3">
      <c r="A144" t="s">
        <v>745</v>
      </c>
      <c r="B144" t="s">
        <v>8</v>
      </c>
      <c r="C144">
        <v>74</v>
      </c>
      <c r="D144" t="s">
        <v>13</v>
      </c>
      <c r="E144" s="25">
        <v>45178</v>
      </c>
      <c r="F144">
        <v>75</v>
      </c>
      <c r="G144">
        <v>2.8</v>
      </c>
      <c r="H144">
        <v>2024</v>
      </c>
      <c r="I144" t="s">
        <v>1076</v>
      </c>
      <c r="J144" t="s">
        <v>1075</v>
      </c>
      <c r="K144">
        <v>3</v>
      </c>
      <c r="L144" t="s">
        <v>1056</v>
      </c>
      <c r="M144">
        <v>9</v>
      </c>
    </row>
    <row r="145" spans="1:13" x14ac:dyDescent="0.3">
      <c r="A145" t="s">
        <v>775</v>
      </c>
      <c r="B145" t="s">
        <v>16</v>
      </c>
      <c r="C145">
        <v>95</v>
      </c>
      <c r="D145" t="s">
        <v>13</v>
      </c>
      <c r="E145" s="25">
        <v>45193</v>
      </c>
      <c r="F145">
        <v>23</v>
      </c>
      <c r="G145">
        <v>2.4</v>
      </c>
      <c r="H145">
        <v>2024</v>
      </c>
      <c r="I145" t="s">
        <v>1078</v>
      </c>
      <c r="J145" t="s">
        <v>1075</v>
      </c>
      <c r="K145">
        <v>2</v>
      </c>
      <c r="L145" t="s">
        <v>1056</v>
      </c>
      <c r="M145">
        <v>9</v>
      </c>
    </row>
    <row r="146" spans="1:13" x14ac:dyDescent="0.3">
      <c r="A146" t="s">
        <v>782</v>
      </c>
      <c r="B146" t="s">
        <v>7</v>
      </c>
      <c r="C146">
        <v>71</v>
      </c>
      <c r="D146" t="s">
        <v>13</v>
      </c>
      <c r="E146" s="25">
        <v>45196</v>
      </c>
      <c r="F146">
        <v>135</v>
      </c>
      <c r="G146">
        <v>3.9</v>
      </c>
      <c r="H146">
        <v>2024</v>
      </c>
      <c r="I146" t="s">
        <v>1080</v>
      </c>
      <c r="J146" t="s">
        <v>1075</v>
      </c>
      <c r="K146">
        <v>4</v>
      </c>
      <c r="L146" t="s">
        <v>1056</v>
      </c>
      <c r="M146">
        <v>9</v>
      </c>
    </row>
    <row r="147" spans="1:13" x14ac:dyDescent="0.3">
      <c r="A147" t="s">
        <v>783</v>
      </c>
      <c r="B147" t="s">
        <v>24</v>
      </c>
      <c r="C147">
        <v>152</v>
      </c>
      <c r="D147" t="s">
        <v>13</v>
      </c>
      <c r="E147" s="25">
        <v>45196</v>
      </c>
      <c r="F147">
        <v>88</v>
      </c>
      <c r="G147">
        <v>4.7</v>
      </c>
      <c r="H147">
        <v>2024</v>
      </c>
      <c r="I147" t="s">
        <v>1080</v>
      </c>
      <c r="J147" t="s">
        <v>1079</v>
      </c>
      <c r="K147">
        <v>5</v>
      </c>
      <c r="L147" t="s">
        <v>1056</v>
      </c>
      <c r="M147">
        <v>9</v>
      </c>
    </row>
    <row r="148" spans="1:13" x14ac:dyDescent="0.3">
      <c r="A148" t="s">
        <v>785</v>
      </c>
      <c r="B148" t="s">
        <v>17</v>
      </c>
      <c r="C148">
        <v>156</v>
      </c>
      <c r="D148" t="s">
        <v>13</v>
      </c>
      <c r="E148" s="25">
        <v>45196</v>
      </c>
      <c r="F148">
        <v>81</v>
      </c>
      <c r="G148">
        <v>5</v>
      </c>
      <c r="H148">
        <v>2024</v>
      </c>
      <c r="I148" t="s">
        <v>1080</v>
      </c>
      <c r="J148" t="s">
        <v>1079</v>
      </c>
      <c r="K148">
        <v>5</v>
      </c>
      <c r="L148" t="s">
        <v>1056</v>
      </c>
      <c r="M148">
        <v>9</v>
      </c>
    </row>
    <row r="149" spans="1:13" x14ac:dyDescent="0.3">
      <c r="A149" t="s">
        <v>787</v>
      </c>
      <c r="B149" t="s">
        <v>23</v>
      </c>
      <c r="C149">
        <v>135</v>
      </c>
      <c r="D149" t="s">
        <v>13</v>
      </c>
      <c r="E149" s="25">
        <v>45197</v>
      </c>
      <c r="F149">
        <v>92</v>
      </c>
      <c r="G149">
        <v>3.9</v>
      </c>
      <c r="H149">
        <v>2024</v>
      </c>
      <c r="I149" t="s">
        <v>1083</v>
      </c>
      <c r="J149" t="s">
        <v>1079</v>
      </c>
      <c r="K149">
        <v>4</v>
      </c>
      <c r="L149" t="s">
        <v>1056</v>
      </c>
      <c r="M149">
        <v>9</v>
      </c>
    </row>
    <row r="150" spans="1:13" x14ac:dyDescent="0.3">
      <c r="A150" t="s">
        <v>789</v>
      </c>
      <c r="B150" t="s">
        <v>19</v>
      </c>
      <c r="C150">
        <v>64</v>
      </c>
      <c r="D150" t="s">
        <v>13</v>
      </c>
      <c r="E150" s="25">
        <v>45198</v>
      </c>
      <c r="F150">
        <v>112</v>
      </c>
      <c r="G150">
        <v>2</v>
      </c>
      <c r="H150">
        <v>2024</v>
      </c>
      <c r="I150" t="s">
        <v>1081</v>
      </c>
      <c r="J150" t="s">
        <v>1075</v>
      </c>
      <c r="K150">
        <v>2</v>
      </c>
      <c r="L150" t="s">
        <v>1056</v>
      </c>
      <c r="M150">
        <v>9</v>
      </c>
    </row>
    <row r="151" spans="1:13" x14ac:dyDescent="0.3">
      <c r="A151" t="s">
        <v>794</v>
      </c>
      <c r="B151" t="s">
        <v>22</v>
      </c>
      <c r="C151">
        <v>93</v>
      </c>
      <c r="D151" t="s">
        <v>13</v>
      </c>
      <c r="E151" s="25">
        <v>45199</v>
      </c>
      <c r="F151">
        <v>170</v>
      </c>
      <c r="G151">
        <v>2.2000000000000002</v>
      </c>
      <c r="H151">
        <v>2024</v>
      </c>
      <c r="I151" t="s">
        <v>1076</v>
      </c>
      <c r="J151" t="s">
        <v>1075</v>
      </c>
      <c r="K151">
        <v>2</v>
      </c>
      <c r="L151" t="s">
        <v>1056</v>
      </c>
      <c r="M151">
        <v>9</v>
      </c>
    </row>
    <row r="152" spans="1:13" x14ac:dyDescent="0.3">
      <c r="A152" t="s">
        <v>800</v>
      </c>
      <c r="B152" t="s">
        <v>8</v>
      </c>
      <c r="C152">
        <v>29</v>
      </c>
      <c r="D152" t="s">
        <v>13</v>
      </c>
      <c r="E152" s="25">
        <v>45199</v>
      </c>
      <c r="F152">
        <v>80</v>
      </c>
      <c r="G152">
        <v>4.8</v>
      </c>
      <c r="H152">
        <v>2024</v>
      </c>
      <c r="I152" t="s">
        <v>1076</v>
      </c>
      <c r="J152" t="s">
        <v>1084</v>
      </c>
      <c r="K152">
        <v>5</v>
      </c>
      <c r="L152" t="s">
        <v>1056</v>
      </c>
      <c r="M152">
        <v>9</v>
      </c>
    </row>
    <row r="153" spans="1:13" x14ac:dyDescent="0.3">
      <c r="A153" t="s">
        <v>804</v>
      </c>
      <c r="B153" t="s">
        <v>14</v>
      </c>
      <c r="C153">
        <v>78</v>
      </c>
      <c r="D153" t="s">
        <v>13</v>
      </c>
      <c r="E153" s="25">
        <v>45200</v>
      </c>
      <c r="F153">
        <v>135</v>
      </c>
      <c r="G153">
        <v>4.0999999999999996</v>
      </c>
      <c r="H153">
        <v>2024</v>
      </c>
      <c r="I153" t="s">
        <v>1078</v>
      </c>
      <c r="J153" t="s">
        <v>1075</v>
      </c>
      <c r="K153">
        <v>4</v>
      </c>
      <c r="L153" t="s">
        <v>1057</v>
      </c>
      <c r="M153">
        <v>10</v>
      </c>
    </row>
    <row r="154" spans="1:13" x14ac:dyDescent="0.3">
      <c r="A154" t="s">
        <v>815</v>
      </c>
      <c r="B154" t="s">
        <v>24</v>
      </c>
      <c r="C154">
        <v>78</v>
      </c>
      <c r="D154" t="s">
        <v>13</v>
      </c>
      <c r="E154" s="25">
        <v>45202</v>
      </c>
      <c r="F154">
        <v>84</v>
      </c>
      <c r="G154">
        <v>4.5999999999999996</v>
      </c>
      <c r="H154">
        <v>2024</v>
      </c>
      <c r="I154" t="s">
        <v>1074</v>
      </c>
      <c r="J154" t="s">
        <v>1075</v>
      </c>
      <c r="K154">
        <v>5</v>
      </c>
      <c r="L154" t="s">
        <v>1057</v>
      </c>
      <c r="M154">
        <v>10</v>
      </c>
    </row>
    <row r="155" spans="1:13" x14ac:dyDescent="0.3">
      <c r="A155" t="s">
        <v>819</v>
      </c>
      <c r="B155" t="s">
        <v>16</v>
      </c>
      <c r="C155">
        <v>57</v>
      </c>
      <c r="D155" t="s">
        <v>13</v>
      </c>
      <c r="E155" s="25">
        <v>45203</v>
      </c>
      <c r="F155">
        <v>48</v>
      </c>
      <c r="G155">
        <v>4.5</v>
      </c>
      <c r="H155">
        <v>2024</v>
      </c>
      <c r="I155" t="s">
        <v>1080</v>
      </c>
      <c r="J155" t="s">
        <v>1077</v>
      </c>
      <c r="K155">
        <v>5</v>
      </c>
      <c r="L155" t="s">
        <v>1057</v>
      </c>
      <c r="M155">
        <v>10</v>
      </c>
    </row>
    <row r="156" spans="1:13" x14ac:dyDescent="0.3">
      <c r="A156" t="s">
        <v>821</v>
      </c>
      <c r="B156" t="s">
        <v>14</v>
      </c>
      <c r="C156">
        <v>138</v>
      </c>
      <c r="D156" t="s">
        <v>13</v>
      </c>
      <c r="E156" s="25">
        <v>45204</v>
      </c>
      <c r="F156">
        <v>155</v>
      </c>
      <c r="G156">
        <v>2.7</v>
      </c>
      <c r="H156">
        <v>2024</v>
      </c>
      <c r="I156" t="s">
        <v>1083</v>
      </c>
      <c r="J156" t="s">
        <v>1079</v>
      </c>
      <c r="K156">
        <v>3</v>
      </c>
      <c r="L156" t="s">
        <v>1057</v>
      </c>
      <c r="M156">
        <v>10</v>
      </c>
    </row>
    <row r="157" spans="1:13" x14ac:dyDescent="0.3">
      <c r="A157" t="s">
        <v>827</v>
      </c>
      <c r="B157" t="s">
        <v>15</v>
      </c>
      <c r="C157">
        <v>90</v>
      </c>
      <c r="D157" t="s">
        <v>13</v>
      </c>
      <c r="E157" s="25">
        <v>45205</v>
      </c>
      <c r="F157">
        <v>84</v>
      </c>
      <c r="G157">
        <v>3.9</v>
      </c>
      <c r="H157">
        <v>2024</v>
      </c>
      <c r="I157" t="s">
        <v>1081</v>
      </c>
      <c r="J157" t="s">
        <v>1075</v>
      </c>
      <c r="K157">
        <v>4</v>
      </c>
      <c r="L157" t="s">
        <v>1057</v>
      </c>
      <c r="M157">
        <v>10</v>
      </c>
    </row>
    <row r="158" spans="1:13" x14ac:dyDescent="0.3">
      <c r="A158" t="s">
        <v>839</v>
      </c>
      <c r="B158" t="s">
        <v>8</v>
      </c>
      <c r="C158">
        <v>119</v>
      </c>
      <c r="D158" t="s">
        <v>13</v>
      </c>
      <c r="E158" s="25">
        <v>45209</v>
      </c>
      <c r="F158">
        <v>111</v>
      </c>
      <c r="G158">
        <v>3.9</v>
      </c>
      <c r="H158">
        <v>2024</v>
      </c>
      <c r="I158" t="s">
        <v>1074</v>
      </c>
      <c r="J158" t="s">
        <v>1075</v>
      </c>
      <c r="K158">
        <v>4</v>
      </c>
      <c r="L158" t="s">
        <v>1057</v>
      </c>
      <c r="M158">
        <v>10</v>
      </c>
    </row>
    <row r="159" spans="1:13" x14ac:dyDescent="0.3">
      <c r="A159" t="s">
        <v>845</v>
      </c>
      <c r="B159" t="s">
        <v>21</v>
      </c>
      <c r="C159">
        <v>84</v>
      </c>
      <c r="D159" t="s">
        <v>13</v>
      </c>
      <c r="E159" s="25">
        <v>45210</v>
      </c>
      <c r="F159">
        <v>54</v>
      </c>
      <c r="G159">
        <v>3.3</v>
      </c>
      <c r="H159">
        <v>2024</v>
      </c>
      <c r="I159" t="s">
        <v>1080</v>
      </c>
      <c r="J159" t="s">
        <v>1075</v>
      </c>
      <c r="K159">
        <v>3</v>
      </c>
      <c r="L159" t="s">
        <v>1057</v>
      </c>
      <c r="M159">
        <v>10</v>
      </c>
    </row>
    <row r="160" spans="1:13" x14ac:dyDescent="0.3">
      <c r="A160" t="s">
        <v>849</v>
      </c>
      <c r="B160" t="s">
        <v>23</v>
      </c>
      <c r="C160">
        <v>126</v>
      </c>
      <c r="D160" t="s">
        <v>13</v>
      </c>
      <c r="E160" s="25">
        <v>45211</v>
      </c>
      <c r="F160">
        <v>50</v>
      </c>
      <c r="G160">
        <v>4.8</v>
      </c>
      <c r="H160">
        <v>2024</v>
      </c>
      <c r="I160" t="s">
        <v>1083</v>
      </c>
      <c r="J160" t="s">
        <v>1079</v>
      </c>
      <c r="K160">
        <v>5</v>
      </c>
      <c r="L160" t="s">
        <v>1057</v>
      </c>
      <c r="M160">
        <v>10</v>
      </c>
    </row>
    <row r="161" spans="1:13" x14ac:dyDescent="0.3">
      <c r="A161" t="s">
        <v>868</v>
      </c>
      <c r="B161" t="s">
        <v>23</v>
      </c>
      <c r="C161">
        <v>87</v>
      </c>
      <c r="D161" t="s">
        <v>13</v>
      </c>
      <c r="E161" s="25">
        <v>45215</v>
      </c>
      <c r="F161">
        <v>27</v>
      </c>
      <c r="G161">
        <v>4.2</v>
      </c>
      <c r="H161">
        <v>2024</v>
      </c>
      <c r="I161" t="s">
        <v>1082</v>
      </c>
      <c r="J161" t="s">
        <v>1075</v>
      </c>
      <c r="K161">
        <v>4</v>
      </c>
      <c r="L161" t="s">
        <v>1057</v>
      </c>
      <c r="M161">
        <v>10</v>
      </c>
    </row>
    <row r="162" spans="1:13" x14ac:dyDescent="0.3">
      <c r="A162" t="s">
        <v>876</v>
      </c>
      <c r="B162" t="s">
        <v>24</v>
      </c>
      <c r="C162">
        <v>166</v>
      </c>
      <c r="D162" t="s">
        <v>13</v>
      </c>
      <c r="E162" s="25">
        <v>45218</v>
      </c>
      <c r="F162">
        <v>29</v>
      </c>
      <c r="G162">
        <v>4.3</v>
      </c>
      <c r="H162">
        <v>2024</v>
      </c>
      <c r="I162" t="s">
        <v>1083</v>
      </c>
      <c r="J162" t="s">
        <v>1079</v>
      </c>
      <c r="K162">
        <v>4</v>
      </c>
      <c r="L162" t="s">
        <v>1057</v>
      </c>
      <c r="M162">
        <v>10</v>
      </c>
    </row>
    <row r="163" spans="1:13" x14ac:dyDescent="0.3">
      <c r="A163" t="s">
        <v>881</v>
      </c>
      <c r="B163" t="s">
        <v>19</v>
      </c>
      <c r="C163">
        <v>126</v>
      </c>
      <c r="D163" t="s">
        <v>13</v>
      </c>
      <c r="E163" s="25">
        <v>45219</v>
      </c>
      <c r="F163">
        <v>80</v>
      </c>
      <c r="G163">
        <v>4.7</v>
      </c>
      <c r="H163">
        <v>2024</v>
      </c>
      <c r="I163" t="s">
        <v>1081</v>
      </c>
      <c r="J163" t="s">
        <v>1079</v>
      </c>
      <c r="K163">
        <v>5</v>
      </c>
      <c r="L163" t="s">
        <v>1057</v>
      </c>
      <c r="M163">
        <v>10</v>
      </c>
    </row>
    <row r="164" spans="1:13" x14ac:dyDescent="0.3">
      <c r="A164" t="s">
        <v>886</v>
      </c>
      <c r="B164" t="s">
        <v>5</v>
      </c>
      <c r="C164">
        <v>54</v>
      </c>
      <c r="D164" t="s">
        <v>13</v>
      </c>
      <c r="E164" s="25">
        <v>45221</v>
      </c>
      <c r="F164">
        <v>120</v>
      </c>
      <c r="G164">
        <v>4.7</v>
      </c>
      <c r="H164">
        <v>2024</v>
      </c>
      <c r="I164" t="s">
        <v>1078</v>
      </c>
      <c r="J164" t="s">
        <v>1077</v>
      </c>
      <c r="K164">
        <v>5</v>
      </c>
      <c r="L164" t="s">
        <v>1057</v>
      </c>
      <c r="M164">
        <v>10</v>
      </c>
    </row>
    <row r="165" spans="1:13" x14ac:dyDescent="0.3">
      <c r="A165" t="s">
        <v>890</v>
      </c>
      <c r="B165" t="s">
        <v>24</v>
      </c>
      <c r="C165">
        <v>96</v>
      </c>
      <c r="D165" t="s">
        <v>13</v>
      </c>
      <c r="E165" s="25">
        <v>45222</v>
      </c>
      <c r="F165">
        <v>60</v>
      </c>
      <c r="G165">
        <v>4.5</v>
      </c>
      <c r="H165">
        <v>2024</v>
      </c>
      <c r="I165" t="s">
        <v>1082</v>
      </c>
      <c r="J165" t="s">
        <v>1075</v>
      </c>
      <c r="K165">
        <v>5</v>
      </c>
      <c r="L165" t="s">
        <v>1057</v>
      </c>
      <c r="M165">
        <v>10</v>
      </c>
    </row>
    <row r="166" spans="1:13" x14ac:dyDescent="0.3">
      <c r="A166" t="s">
        <v>904</v>
      </c>
      <c r="B166" t="s">
        <v>14</v>
      </c>
      <c r="C166">
        <v>143</v>
      </c>
      <c r="D166" t="s">
        <v>13</v>
      </c>
      <c r="E166" s="25">
        <v>45227</v>
      </c>
      <c r="F166">
        <v>58</v>
      </c>
      <c r="G166">
        <v>4.3</v>
      </c>
      <c r="H166">
        <v>2024</v>
      </c>
      <c r="I166" t="s">
        <v>1076</v>
      </c>
      <c r="J166" t="s">
        <v>1079</v>
      </c>
      <c r="K166">
        <v>4</v>
      </c>
      <c r="L166" t="s">
        <v>1057</v>
      </c>
      <c r="M166">
        <v>10</v>
      </c>
    </row>
    <row r="167" spans="1:13" x14ac:dyDescent="0.3">
      <c r="A167" t="s">
        <v>908</v>
      </c>
      <c r="B167" t="s">
        <v>21</v>
      </c>
      <c r="C167">
        <v>100</v>
      </c>
      <c r="D167" t="s">
        <v>13</v>
      </c>
      <c r="E167" s="25">
        <v>45227</v>
      </c>
      <c r="F167">
        <v>150</v>
      </c>
      <c r="G167">
        <v>2.6</v>
      </c>
      <c r="H167">
        <v>2024</v>
      </c>
      <c r="I167" t="s">
        <v>1076</v>
      </c>
      <c r="J167" t="s">
        <v>1075</v>
      </c>
      <c r="K167">
        <v>3</v>
      </c>
      <c r="L167" t="s">
        <v>1057</v>
      </c>
      <c r="M167">
        <v>10</v>
      </c>
    </row>
    <row r="168" spans="1:13" x14ac:dyDescent="0.3">
      <c r="A168" t="s">
        <v>916</v>
      </c>
      <c r="B168" t="s">
        <v>23</v>
      </c>
      <c r="C168">
        <v>165</v>
      </c>
      <c r="D168" t="s">
        <v>13</v>
      </c>
      <c r="E168" s="25">
        <v>45231</v>
      </c>
      <c r="F168">
        <v>66</v>
      </c>
      <c r="G168">
        <v>4.8</v>
      </c>
      <c r="H168">
        <v>2024</v>
      </c>
      <c r="I168" t="s">
        <v>1080</v>
      </c>
      <c r="J168" t="s">
        <v>1079</v>
      </c>
      <c r="K168">
        <v>5</v>
      </c>
      <c r="L168" t="s">
        <v>1058</v>
      </c>
      <c r="M168">
        <v>11</v>
      </c>
    </row>
    <row r="169" spans="1:13" x14ac:dyDescent="0.3">
      <c r="A169" t="s">
        <v>918</v>
      </c>
      <c r="B169" t="s">
        <v>21</v>
      </c>
      <c r="C169">
        <v>103</v>
      </c>
      <c r="D169" t="s">
        <v>13</v>
      </c>
      <c r="E169" s="25">
        <v>45232</v>
      </c>
      <c r="F169">
        <v>66</v>
      </c>
      <c r="G169">
        <v>4.4000000000000004</v>
      </c>
      <c r="H169">
        <v>2024</v>
      </c>
      <c r="I169" t="s">
        <v>1083</v>
      </c>
      <c r="J169" t="s">
        <v>1075</v>
      </c>
      <c r="K169">
        <v>4</v>
      </c>
      <c r="L169" t="s">
        <v>1058</v>
      </c>
      <c r="M169">
        <v>11</v>
      </c>
    </row>
    <row r="170" spans="1:13" x14ac:dyDescent="0.3">
      <c r="A170" t="s">
        <v>923</v>
      </c>
      <c r="B170" t="s">
        <v>21</v>
      </c>
      <c r="C170">
        <v>105</v>
      </c>
      <c r="D170" t="s">
        <v>13</v>
      </c>
      <c r="E170" s="25">
        <v>45237</v>
      </c>
      <c r="F170">
        <v>112</v>
      </c>
      <c r="G170">
        <v>3.2</v>
      </c>
      <c r="H170">
        <v>2024</v>
      </c>
      <c r="I170" t="s">
        <v>1074</v>
      </c>
      <c r="J170" t="s">
        <v>1075</v>
      </c>
      <c r="K170">
        <v>3</v>
      </c>
      <c r="L170" t="s">
        <v>1058</v>
      </c>
      <c r="M170">
        <v>11</v>
      </c>
    </row>
    <row r="171" spans="1:13" x14ac:dyDescent="0.3">
      <c r="A171" t="s">
        <v>929</v>
      </c>
      <c r="B171" t="s">
        <v>12</v>
      </c>
      <c r="C171">
        <v>108</v>
      </c>
      <c r="D171" t="s">
        <v>13</v>
      </c>
      <c r="E171" s="25">
        <v>45239</v>
      </c>
      <c r="F171">
        <v>130</v>
      </c>
      <c r="G171">
        <v>2.7</v>
      </c>
      <c r="H171">
        <v>2024</v>
      </c>
      <c r="I171" t="s">
        <v>1083</v>
      </c>
      <c r="J171" t="s">
        <v>1075</v>
      </c>
      <c r="K171">
        <v>3</v>
      </c>
      <c r="L171" t="s">
        <v>1058</v>
      </c>
      <c r="M171">
        <v>11</v>
      </c>
    </row>
    <row r="172" spans="1:13" x14ac:dyDescent="0.3">
      <c r="A172" t="s">
        <v>932</v>
      </c>
      <c r="B172" t="s">
        <v>18</v>
      </c>
      <c r="C172">
        <v>89</v>
      </c>
      <c r="D172" t="s">
        <v>13</v>
      </c>
      <c r="E172" s="25">
        <v>45240</v>
      </c>
      <c r="F172">
        <v>88</v>
      </c>
      <c r="G172">
        <v>4.9000000000000004</v>
      </c>
      <c r="H172">
        <v>2024</v>
      </c>
      <c r="I172" t="s">
        <v>1081</v>
      </c>
      <c r="J172" t="s">
        <v>1075</v>
      </c>
      <c r="K172">
        <v>5</v>
      </c>
      <c r="L172" t="s">
        <v>1058</v>
      </c>
      <c r="M172">
        <v>11</v>
      </c>
    </row>
    <row r="173" spans="1:13" x14ac:dyDescent="0.3">
      <c r="A173" t="s">
        <v>934</v>
      </c>
      <c r="B173" t="s">
        <v>19</v>
      </c>
      <c r="C173">
        <v>84</v>
      </c>
      <c r="D173" t="s">
        <v>13</v>
      </c>
      <c r="E173" s="25">
        <v>45241</v>
      </c>
      <c r="F173">
        <v>66</v>
      </c>
      <c r="G173">
        <v>4.7</v>
      </c>
      <c r="H173">
        <v>2024</v>
      </c>
      <c r="I173" t="s">
        <v>1076</v>
      </c>
      <c r="J173" t="s">
        <v>1075</v>
      </c>
      <c r="K173">
        <v>5</v>
      </c>
      <c r="L173" t="s">
        <v>1058</v>
      </c>
      <c r="M173">
        <v>11</v>
      </c>
    </row>
    <row r="174" spans="1:13" x14ac:dyDescent="0.3">
      <c r="A174" t="s">
        <v>962</v>
      </c>
      <c r="B174" t="s">
        <v>15</v>
      </c>
      <c r="C174">
        <v>158</v>
      </c>
      <c r="D174" t="s">
        <v>13</v>
      </c>
      <c r="E174" s="25">
        <v>45254</v>
      </c>
      <c r="F174">
        <v>148</v>
      </c>
      <c r="G174">
        <v>4</v>
      </c>
      <c r="H174">
        <v>2024</v>
      </c>
      <c r="I174" t="s">
        <v>1081</v>
      </c>
      <c r="J174" t="s">
        <v>1079</v>
      </c>
      <c r="K174">
        <v>4</v>
      </c>
      <c r="L174" t="s">
        <v>1058</v>
      </c>
      <c r="M174">
        <v>11</v>
      </c>
    </row>
    <row r="175" spans="1:13" x14ac:dyDescent="0.3">
      <c r="A175" t="s">
        <v>965</v>
      </c>
      <c r="B175" t="s">
        <v>8</v>
      </c>
      <c r="C175">
        <v>104</v>
      </c>
      <c r="D175" t="s">
        <v>13</v>
      </c>
      <c r="E175" s="25">
        <v>45256</v>
      </c>
      <c r="F175">
        <v>41</v>
      </c>
      <c r="G175">
        <v>4.7</v>
      </c>
      <c r="H175">
        <v>2024</v>
      </c>
      <c r="I175" t="s">
        <v>1078</v>
      </c>
      <c r="J175" t="s">
        <v>1075</v>
      </c>
      <c r="K175">
        <v>5</v>
      </c>
      <c r="L175" t="s">
        <v>1058</v>
      </c>
      <c r="M175">
        <v>11</v>
      </c>
    </row>
    <row r="176" spans="1:13" x14ac:dyDescent="0.3">
      <c r="A176" t="s">
        <v>973</v>
      </c>
      <c r="B176" t="s">
        <v>12</v>
      </c>
      <c r="C176">
        <v>126</v>
      </c>
      <c r="D176" t="s">
        <v>13</v>
      </c>
      <c r="E176" s="25">
        <v>45261</v>
      </c>
      <c r="F176">
        <v>33</v>
      </c>
      <c r="G176">
        <v>4.8</v>
      </c>
      <c r="H176">
        <v>2024</v>
      </c>
      <c r="I176" t="s">
        <v>1081</v>
      </c>
      <c r="J176" t="s">
        <v>1079</v>
      </c>
      <c r="K176">
        <v>5</v>
      </c>
      <c r="L176" t="s">
        <v>1059</v>
      </c>
      <c r="M176">
        <v>12</v>
      </c>
    </row>
    <row r="177" spans="1:13" x14ac:dyDescent="0.3">
      <c r="A177" t="s">
        <v>975</v>
      </c>
      <c r="B177" t="s">
        <v>12</v>
      </c>
      <c r="C177">
        <v>133</v>
      </c>
      <c r="D177" t="s">
        <v>13</v>
      </c>
      <c r="E177" s="25">
        <v>45261</v>
      </c>
      <c r="F177">
        <v>45</v>
      </c>
      <c r="G177">
        <v>2.6</v>
      </c>
      <c r="H177">
        <v>2024</v>
      </c>
      <c r="I177" t="s">
        <v>1081</v>
      </c>
      <c r="J177" t="s">
        <v>1079</v>
      </c>
      <c r="K177">
        <v>3</v>
      </c>
      <c r="L177" t="s">
        <v>1059</v>
      </c>
      <c r="M177">
        <v>12</v>
      </c>
    </row>
    <row r="178" spans="1:13" x14ac:dyDescent="0.3">
      <c r="A178" t="s">
        <v>983</v>
      </c>
      <c r="B178" t="s">
        <v>18</v>
      </c>
      <c r="C178">
        <v>38</v>
      </c>
      <c r="D178" t="s">
        <v>13</v>
      </c>
      <c r="E178" s="25">
        <v>45265</v>
      </c>
      <c r="F178">
        <v>27</v>
      </c>
      <c r="G178">
        <v>3.1</v>
      </c>
      <c r="H178">
        <v>2024</v>
      </c>
      <c r="I178" t="s">
        <v>1074</v>
      </c>
      <c r="J178" t="s">
        <v>1077</v>
      </c>
      <c r="K178">
        <v>3</v>
      </c>
      <c r="L178" t="s">
        <v>1059</v>
      </c>
      <c r="M178">
        <v>12</v>
      </c>
    </row>
    <row r="179" spans="1:13" x14ac:dyDescent="0.3">
      <c r="A179" t="s">
        <v>984</v>
      </c>
      <c r="B179" t="s">
        <v>14</v>
      </c>
      <c r="C179">
        <v>78</v>
      </c>
      <c r="D179" t="s">
        <v>13</v>
      </c>
      <c r="E179" s="25">
        <v>45267</v>
      </c>
      <c r="F179">
        <v>200</v>
      </c>
      <c r="G179">
        <v>2.4</v>
      </c>
      <c r="H179">
        <v>2024</v>
      </c>
      <c r="I179" t="s">
        <v>1083</v>
      </c>
      <c r="J179" t="s">
        <v>1075</v>
      </c>
      <c r="K179">
        <v>2</v>
      </c>
      <c r="L179" t="s">
        <v>1059</v>
      </c>
      <c r="M179">
        <v>12</v>
      </c>
    </row>
    <row r="180" spans="1:13" x14ac:dyDescent="0.3">
      <c r="A180" t="s">
        <v>991</v>
      </c>
      <c r="B180" t="s">
        <v>7</v>
      </c>
      <c r="C180">
        <v>46</v>
      </c>
      <c r="D180" t="s">
        <v>13</v>
      </c>
      <c r="E180" s="25">
        <v>45274</v>
      </c>
      <c r="F180">
        <v>135</v>
      </c>
      <c r="G180">
        <v>4.2</v>
      </c>
      <c r="H180">
        <v>2024</v>
      </c>
      <c r="I180" t="s">
        <v>1083</v>
      </c>
      <c r="J180" t="s">
        <v>1077</v>
      </c>
      <c r="K180">
        <v>4</v>
      </c>
      <c r="L180" t="s">
        <v>1059</v>
      </c>
      <c r="M180">
        <v>12</v>
      </c>
    </row>
    <row r="181" spans="1:13" x14ac:dyDescent="0.3">
      <c r="A181" t="s">
        <v>993</v>
      </c>
      <c r="B181" t="s">
        <v>15</v>
      </c>
      <c r="C181">
        <v>96</v>
      </c>
      <c r="D181" t="s">
        <v>13</v>
      </c>
      <c r="E181" s="25">
        <v>45275</v>
      </c>
      <c r="F181">
        <v>115</v>
      </c>
      <c r="G181">
        <v>4.9000000000000004</v>
      </c>
      <c r="H181">
        <v>2024</v>
      </c>
      <c r="I181" t="s">
        <v>1081</v>
      </c>
      <c r="J181" t="s">
        <v>1075</v>
      </c>
      <c r="K181">
        <v>5</v>
      </c>
      <c r="L181" t="s">
        <v>1059</v>
      </c>
      <c r="M181">
        <v>12</v>
      </c>
    </row>
    <row r="182" spans="1:13" x14ac:dyDescent="0.3">
      <c r="A182" t="s">
        <v>1007</v>
      </c>
      <c r="B182" t="s">
        <v>18</v>
      </c>
      <c r="C182">
        <v>147</v>
      </c>
      <c r="D182" t="s">
        <v>13</v>
      </c>
      <c r="E182" s="25">
        <v>45276</v>
      </c>
      <c r="F182">
        <v>76</v>
      </c>
      <c r="G182">
        <v>4.7</v>
      </c>
      <c r="H182">
        <v>2024</v>
      </c>
      <c r="I182" t="s">
        <v>1076</v>
      </c>
      <c r="J182" t="s">
        <v>1079</v>
      </c>
      <c r="K182">
        <v>5</v>
      </c>
      <c r="L182" t="s">
        <v>1059</v>
      </c>
      <c r="M182">
        <v>12</v>
      </c>
    </row>
    <row r="183" spans="1:13" x14ac:dyDescent="0.3">
      <c r="A183" t="s">
        <v>1008</v>
      </c>
      <c r="B183" t="s">
        <v>19</v>
      </c>
      <c r="C183">
        <v>126</v>
      </c>
      <c r="D183" t="s">
        <v>13</v>
      </c>
      <c r="E183" s="25">
        <v>45276</v>
      </c>
      <c r="F183">
        <v>185</v>
      </c>
      <c r="G183">
        <v>4.8</v>
      </c>
      <c r="H183">
        <v>2024</v>
      </c>
      <c r="I183" t="s">
        <v>1076</v>
      </c>
      <c r="J183" t="s">
        <v>1079</v>
      </c>
      <c r="K183">
        <v>5</v>
      </c>
      <c r="L183" t="s">
        <v>1059</v>
      </c>
      <c r="M183">
        <v>12</v>
      </c>
    </row>
    <row r="184" spans="1:13" x14ac:dyDescent="0.3">
      <c r="A184" t="s">
        <v>1010</v>
      </c>
      <c r="B184" t="s">
        <v>14</v>
      </c>
      <c r="C184">
        <v>32</v>
      </c>
      <c r="D184" t="s">
        <v>13</v>
      </c>
      <c r="E184" s="25">
        <v>45277</v>
      </c>
      <c r="F184">
        <v>148</v>
      </c>
      <c r="G184">
        <v>4</v>
      </c>
      <c r="H184">
        <v>2024</v>
      </c>
      <c r="I184" t="s">
        <v>1078</v>
      </c>
      <c r="J184" t="s">
        <v>1077</v>
      </c>
      <c r="K184">
        <v>4</v>
      </c>
      <c r="L184" t="s">
        <v>1059</v>
      </c>
      <c r="M184">
        <v>12</v>
      </c>
    </row>
    <row r="185" spans="1:13" x14ac:dyDescent="0.3">
      <c r="A185" t="s">
        <v>1013</v>
      </c>
      <c r="B185" t="s">
        <v>8</v>
      </c>
      <c r="C185">
        <v>93</v>
      </c>
      <c r="D185" t="s">
        <v>13</v>
      </c>
      <c r="E185" s="25">
        <v>45280</v>
      </c>
      <c r="F185">
        <v>38</v>
      </c>
      <c r="G185">
        <v>4.5</v>
      </c>
      <c r="H185">
        <v>2024</v>
      </c>
      <c r="I185" t="s">
        <v>1080</v>
      </c>
      <c r="J185" t="s">
        <v>1075</v>
      </c>
      <c r="K185">
        <v>5</v>
      </c>
      <c r="L185" t="s">
        <v>1059</v>
      </c>
      <c r="M185">
        <v>12</v>
      </c>
    </row>
    <row r="186" spans="1:13" x14ac:dyDescent="0.3">
      <c r="A186" t="s">
        <v>1015</v>
      </c>
      <c r="B186" t="s">
        <v>5</v>
      </c>
      <c r="C186">
        <v>89</v>
      </c>
      <c r="D186" t="s">
        <v>13</v>
      </c>
      <c r="E186" s="25">
        <v>45284</v>
      </c>
      <c r="F186">
        <v>88</v>
      </c>
      <c r="G186">
        <v>2.8</v>
      </c>
      <c r="H186">
        <v>2024</v>
      </c>
      <c r="I186" t="s">
        <v>1078</v>
      </c>
      <c r="J186" t="s">
        <v>1075</v>
      </c>
      <c r="K186">
        <v>3</v>
      </c>
      <c r="L186" t="s">
        <v>1059</v>
      </c>
      <c r="M186">
        <v>12</v>
      </c>
    </row>
    <row r="187" spans="1:13" x14ac:dyDescent="0.3">
      <c r="A187" t="s">
        <v>1021</v>
      </c>
      <c r="B187" t="s">
        <v>20</v>
      </c>
      <c r="C187">
        <v>106</v>
      </c>
      <c r="D187" t="s">
        <v>13</v>
      </c>
      <c r="E187" s="25">
        <v>45287</v>
      </c>
      <c r="F187">
        <v>46</v>
      </c>
      <c r="G187">
        <v>4.5999999999999996</v>
      </c>
      <c r="H187">
        <v>2024</v>
      </c>
      <c r="I187" t="s">
        <v>1080</v>
      </c>
      <c r="J187" t="s">
        <v>1075</v>
      </c>
      <c r="K187">
        <v>5</v>
      </c>
      <c r="L187" t="s">
        <v>1059</v>
      </c>
      <c r="M187">
        <v>12</v>
      </c>
    </row>
    <row r="188" spans="1:13" x14ac:dyDescent="0.3">
      <c r="A188" t="s">
        <v>1028</v>
      </c>
      <c r="B188" t="s">
        <v>7</v>
      </c>
      <c r="C188">
        <v>95</v>
      </c>
      <c r="D188" t="s">
        <v>13</v>
      </c>
      <c r="E188" s="25">
        <v>45289</v>
      </c>
      <c r="F188">
        <v>50</v>
      </c>
      <c r="G188">
        <v>2.9</v>
      </c>
      <c r="H188">
        <v>2024</v>
      </c>
      <c r="I188" t="s">
        <v>1081</v>
      </c>
      <c r="J188" t="s">
        <v>1075</v>
      </c>
      <c r="K188">
        <v>3</v>
      </c>
      <c r="L188" t="s">
        <v>1059</v>
      </c>
      <c r="M188">
        <v>12</v>
      </c>
    </row>
    <row r="189" spans="1:13" x14ac:dyDescent="0.3">
      <c r="A189" t="s">
        <v>1031</v>
      </c>
      <c r="B189" t="s">
        <v>15</v>
      </c>
      <c r="C189">
        <v>127</v>
      </c>
      <c r="D189" t="s">
        <v>13</v>
      </c>
      <c r="E189" s="25">
        <v>45290</v>
      </c>
      <c r="F189">
        <v>215</v>
      </c>
      <c r="G189">
        <v>3.8</v>
      </c>
      <c r="H189">
        <v>2024</v>
      </c>
      <c r="I189" t="s">
        <v>1076</v>
      </c>
      <c r="J189" t="s">
        <v>1079</v>
      </c>
      <c r="K189">
        <v>4</v>
      </c>
      <c r="L189" t="s">
        <v>1059</v>
      </c>
      <c r="M189">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1B25D-4FB2-466E-8A1D-BD7F526C7BB4}">
  <dimension ref="A1:M12"/>
  <sheetViews>
    <sheetView workbookViewId="0">
      <selection activeCell="B20" sqref="B20"/>
    </sheetView>
  </sheetViews>
  <sheetFormatPr defaultRowHeight="14.4" x14ac:dyDescent="0.3"/>
  <cols>
    <col min="1" max="1" width="18.19921875" bestFit="1" customWidth="1"/>
    <col min="2" max="2" width="18.3984375" bestFit="1" customWidth="1"/>
    <col min="3" max="3" width="15.19921875" bestFit="1" customWidth="1"/>
    <col min="4" max="4" width="20.59765625" bestFit="1" customWidth="1"/>
    <col min="5" max="5" width="17.69921875" bestFit="1" customWidth="1"/>
    <col min="6" max="6" width="22.59765625" bestFit="1" customWidth="1"/>
    <col min="7" max="7" width="23.59765625" bestFit="1" customWidth="1"/>
    <col min="8" max="8" width="10.09765625" bestFit="1" customWidth="1"/>
    <col min="9" max="9" width="18.09765625" bestFit="1" customWidth="1"/>
    <col min="10" max="10" width="21.3984375" bestFit="1" customWidth="1"/>
    <col min="11" max="11" width="20.59765625" bestFit="1" customWidth="1"/>
    <col min="12" max="12" width="24.3984375" bestFit="1" customWidth="1"/>
    <col min="13" max="13" width="29.3984375" bestFit="1" customWidth="1"/>
  </cols>
  <sheetData>
    <row r="1" spans="1:13" x14ac:dyDescent="0.3">
      <c r="A1" s="14" t="s">
        <v>1089</v>
      </c>
    </row>
    <row r="3" spans="1:13" x14ac:dyDescent="0.3">
      <c r="A3" t="s">
        <v>1061</v>
      </c>
      <c r="B3" t="s">
        <v>1062</v>
      </c>
      <c r="C3" t="s">
        <v>1063</v>
      </c>
      <c r="D3" t="s">
        <v>1064</v>
      </c>
      <c r="E3" t="s">
        <v>1065</v>
      </c>
      <c r="F3" t="s">
        <v>1066</v>
      </c>
      <c r="G3" t="s">
        <v>1067</v>
      </c>
      <c r="H3" t="s">
        <v>1068</v>
      </c>
      <c r="I3" t="s">
        <v>1069</v>
      </c>
      <c r="J3" t="s">
        <v>1070</v>
      </c>
      <c r="K3" t="s">
        <v>1071</v>
      </c>
      <c r="L3" t="s">
        <v>1072</v>
      </c>
      <c r="M3" t="s">
        <v>1073</v>
      </c>
    </row>
    <row r="4" spans="1:13" x14ac:dyDescent="0.3">
      <c r="A4" t="s">
        <v>617</v>
      </c>
      <c r="B4" t="s">
        <v>7</v>
      </c>
      <c r="C4">
        <v>128</v>
      </c>
      <c r="D4" t="s">
        <v>9</v>
      </c>
      <c r="E4" s="25">
        <v>45108</v>
      </c>
      <c r="F4">
        <v>140</v>
      </c>
      <c r="G4">
        <v>4.3</v>
      </c>
      <c r="H4">
        <v>2024</v>
      </c>
      <c r="I4" t="s">
        <v>1076</v>
      </c>
      <c r="J4" t="s">
        <v>1079</v>
      </c>
      <c r="K4">
        <v>4</v>
      </c>
      <c r="L4" t="s">
        <v>1054</v>
      </c>
      <c r="M4">
        <v>7</v>
      </c>
    </row>
    <row r="5" spans="1:13" x14ac:dyDescent="0.3">
      <c r="A5" t="s">
        <v>618</v>
      </c>
      <c r="B5" t="s">
        <v>14</v>
      </c>
      <c r="C5">
        <v>110</v>
      </c>
      <c r="D5" t="s">
        <v>9</v>
      </c>
      <c r="E5" s="25">
        <v>45109</v>
      </c>
      <c r="F5">
        <v>104</v>
      </c>
      <c r="G5">
        <v>4.4000000000000004</v>
      </c>
      <c r="H5">
        <v>2024</v>
      </c>
      <c r="I5" t="s">
        <v>1078</v>
      </c>
      <c r="J5" t="s">
        <v>1075</v>
      </c>
      <c r="K5">
        <v>4</v>
      </c>
      <c r="L5" t="s">
        <v>1054</v>
      </c>
      <c r="M5">
        <v>7</v>
      </c>
    </row>
    <row r="6" spans="1:13" x14ac:dyDescent="0.3">
      <c r="A6" t="s">
        <v>626</v>
      </c>
      <c r="B6" t="s">
        <v>8</v>
      </c>
      <c r="C6">
        <v>55</v>
      </c>
      <c r="D6" t="s">
        <v>9</v>
      </c>
      <c r="E6" s="25">
        <v>45114</v>
      </c>
      <c r="F6">
        <v>112</v>
      </c>
      <c r="G6">
        <v>4.5</v>
      </c>
      <c r="H6">
        <v>2024</v>
      </c>
      <c r="I6" t="s">
        <v>1081</v>
      </c>
      <c r="J6" t="s">
        <v>1077</v>
      </c>
      <c r="K6">
        <v>5</v>
      </c>
      <c r="L6" t="s">
        <v>1054</v>
      </c>
      <c r="M6">
        <v>7</v>
      </c>
    </row>
    <row r="7" spans="1:13" x14ac:dyDescent="0.3">
      <c r="A7" t="s">
        <v>637</v>
      </c>
      <c r="B7" t="s">
        <v>5</v>
      </c>
      <c r="C7">
        <v>131</v>
      </c>
      <c r="D7" t="s">
        <v>9</v>
      </c>
      <c r="E7" s="25">
        <v>45118</v>
      </c>
      <c r="F7">
        <v>76</v>
      </c>
      <c r="G7">
        <v>4.5</v>
      </c>
      <c r="H7">
        <v>2024</v>
      </c>
      <c r="I7" t="s">
        <v>1074</v>
      </c>
      <c r="J7" t="s">
        <v>1079</v>
      </c>
      <c r="K7">
        <v>5</v>
      </c>
      <c r="L7" t="s">
        <v>1054</v>
      </c>
      <c r="M7">
        <v>7</v>
      </c>
    </row>
    <row r="8" spans="1:13" x14ac:dyDescent="0.3">
      <c r="A8" t="s">
        <v>638</v>
      </c>
      <c r="B8" t="s">
        <v>23</v>
      </c>
      <c r="C8">
        <v>73</v>
      </c>
      <c r="D8" t="s">
        <v>9</v>
      </c>
      <c r="E8" s="25">
        <v>45119</v>
      </c>
      <c r="F8">
        <v>87</v>
      </c>
      <c r="G8">
        <v>4.8</v>
      </c>
      <c r="H8">
        <v>2024</v>
      </c>
      <c r="I8" t="s">
        <v>1080</v>
      </c>
      <c r="J8" t="s">
        <v>1075</v>
      </c>
      <c r="K8">
        <v>5</v>
      </c>
      <c r="L8" t="s">
        <v>1054</v>
      </c>
      <c r="M8">
        <v>7</v>
      </c>
    </row>
    <row r="9" spans="1:13" x14ac:dyDescent="0.3">
      <c r="A9" t="s">
        <v>641</v>
      </c>
      <c r="B9" t="s">
        <v>22</v>
      </c>
      <c r="C9">
        <v>69</v>
      </c>
      <c r="D9" t="s">
        <v>9</v>
      </c>
      <c r="E9" s="25">
        <v>45120</v>
      </c>
      <c r="F9">
        <v>56</v>
      </c>
      <c r="G9">
        <v>3.9</v>
      </c>
      <c r="H9">
        <v>2024</v>
      </c>
      <c r="I9" t="s">
        <v>1083</v>
      </c>
      <c r="J9" t="s">
        <v>1075</v>
      </c>
      <c r="K9">
        <v>4</v>
      </c>
      <c r="L9" t="s">
        <v>1054</v>
      </c>
      <c r="M9">
        <v>7</v>
      </c>
    </row>
    <row r="10" spans="1:13" x14ac:dyDescent="0.3">
      <c r="A10" t="s">
        <v>656</v>
      </c>
      <c r="B10" t="s">
        <v>12</v>
      </c>
      <c r="C10">
        <v>121</v>
      </c>
      <c r="D10" t="s">
        <v>9</v>
      </c>
      <c r="E10" s="25">
        <v>45127</v>
      </c>
      <c r="F10">
        <v>20</v>
      </c>
      <c r="G10">
        <v>2.7</v>
      </c>
      <c r="H10">
        <v>2024</v>
      </c>
      <c r="I10" t="s">
        <v>1083</v>
      </c>
      <c r="J10" t="s">
        <v>1079</v>
      </c>
      <c r="K10">
        <v>3</v>
      </c>
      <c r="L10" t="s">
        <v>1054</v>
      </c>
      <c r="M10">
        <v>7</v>
      </c>
    </row>
    <row r="11" spans="1:13" x14ac:dyDescent="0.3">
      <c r="A11" t="s">
        <v>662</v>
      </c>
      <c r="B11" t="s">
        <v>21</v>
      </c>
      <c r="C11">
        <v>87</v>
      </c>
      <c r="D11" t="s">
        <v>9</v>
      </c>
      <c r="E11" s="25">
        <v>45132</v>
      </c>
      <c r="F11">
        <v>125</v>
      </c>
      <c r="G11">
        <v>4.5</v>
      </c>
      <c r="H11">
        <v>2024</v>
      </c>
      <c r="I11" t="s">
        <v>1074</v>
      </c>
      <c r="J11" t="s">
        <v>1075</v>
      </c>
      <c r="K11">
        <v>5</v>
      </c>
      <c r="L11" t="s">
        <v>1054</v>
      </c>
      <c r="M11">
        <v>7</v>
      </c>
    </row>
    <row r="12" spans="1:13" x14ac:dyDescent="0.3">
      <c r="A12" t="s">
        <v>675</v>
      </c>
      <c r="B12" t="s">
        <v>16</v>
      </c>
      <c r="C12">
        <v>163</v>
      </c>
      <c r="D12" t="s">
        <v>9</v>
      </c>
      <c r="E12" s="25">
        <v>45138</v>
      </c>
      <c r="F12">
        <v>76</v>
      </c>
      <c r="G12">
        <v>4.4000000000000004</v>
      </c>
      <c r="H12">
        <v>2024</v>
      </c>
      <c r="I12" t="s">
        <v>1082</v>
      </c>
      <c r="J12" t="s">
        <v>1079</v>
      </c>
      <c r="K12">
        <v>4</v>
      </c>
      <c r="L12" t="s">
        <v>1054</v>
      </c>
      <c r="M12">
        <v>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A9" zoomScale="79" zoomScaleNormal="115" workbookViewId="0">
      <selection activeCell="R4" sqref="R4"/>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994</v>
      </c>
      <c r="I3" t="s">
        <v>1035</v>
      </c>
      <c r="J3" t="s">
        <v>1036</v>
      </c>
      <c r="K3" t="s">
        <v>1037</v>
      </c>
      <c r="L3" t="s">
        <v>1038</v>
      </c>
      <c r="Q3" s="8" t="s">
        <v>0</v>
      </c>
      <c r="R3" s="9" t="s">
        <v>1097</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E37C6-B15C-4523-9963-6F40F7943DD2}">
  <dimension ref="A3:J95"/>
  <sheetViews>
    <sheetView topLeftCell="A41" zoomScale="125" zoomScaleNormal="125" workbookViewId="0">
      <selection activeCell="H53" sqref="H53"/>
    </sheetView>
  </sheetViews>
  <sheetFormatPr defaultRowHeight="14.4" x14ac:dyDescent="0.3"/>
  <cols>
    <col min="1" max="1" width="12.19921875" bestFit="1" customWidth="1"/>
    <col min="2" max="2" width="9.09765625" bestFit="1" customWidth="1"/>
    <col min="3" max="3" width="10.09765625" bestFit="1" customWidth="1"/>
    <col min="4" max="4" width="12.69921875" bestFit="1" customWidth="1"/>
    <col min="5" max="5" width="7.09765625" bestFit="1" customWidth="1"/>
    <col min="6" max="6" width="6.3984375" bestFit="1" customWidth="1"/>
    <col min="7" max="7" width="12.19921875" bestFit="1" customWidth="1"/>
    <col min="8" max="8" width="9.09765625" bestFit="1" customWidth="1"/>
    <col min="9" max="9" width="11.19921875" bestFit="1" customWidth="1"/>
    <col min="10" max="148" width="10.09765625" bestFit="1" customWidth="1"/>
    <col min="149" max="149" width="10.3984375" bestFit="1" customWidth="1"/>
  </cols>
  <sheetData>
    <row r="3" spans="1:5" x14ac:dyDescent="0.3">
      <c r="A3" t="s">
        <v>1040</v>
      </c>
      <c r="B3" t="s">
        <v>1041</v>
      </c>
      <c r="C3" t="s">
        <v>1042</v>
      </c>
      <c r="D3" t="s">
        <v>1043</v>
      </c>
      <c r="E3" t="s">
        <v>1044</v>
      </c>
    </row>
    <row r="4" spans="1:5" x14ac:dyDescent="0.3">
      <c r="A4" s="21">
        <v>1000</v>
      </c>
      <c r="B4" s="22">
        <v>96623</v>
      </c>
      <c r="C4" s="21">
        <v>89850</v>
      </c>
      <c r="D4" s="23">
        <v>3.8854000000000033</v>
      </c>
      <c r="E4" s="21">
        <v>307</v>
      </c>
    </row>
    <row r="10" spans="1:5" x14ac:dyDescent="0.3">
      <c r="A10" t="s">
        <v>1045</v>
      </c>
    </row>
    <row r="12" spans="1:5" x14ac:dyDescent="0.3">
      <c r="A12" t="s">
        <v>1040</v>
      </c>
      <c r="B12" t="s">
        <v>1041</v>
      </c>
      <c r="C12" t="s">
        <v>1042</v>
      </c>
      <c r="D12" t="s">
        <v>1043</v>
      </c>
      <c r="E12" t="s">
        <v>1044</v>
      </c>
    </row>
    <row r="13" spans="1:5" x14ac:dyDescent="0.3">
      <c r="A13" s="21">
        <v>207</v>
      </c>
      <c r="B13" s="22">
        <v>20872</v>
      </c>
      <c r="C13" s="21">
        <v>17700</v>
      </c>
      <c r="D13" s="23">
        <v>3.8589371980676304</v>
      </c>
      <c r="E13" s="21">
        <v>60</v>
      </c>
    </row>
    <row r="17" spans="1:8" x14ac:dyDescent="0.3">
      <c r="A17" t="s">
        <v>1088</v>
      </c>
      <c r="G17" t="s">
        <v>1087</v>
      </c>
    </row>
    <row r="19" spans="1:8" x14ac:dyDescent="0.3">
      <c r="A19" s="24" t="s">
        <v>1060</v>
      </c>
      <c r="B19" t="s">
        <v>1040</v>
      </c>
      <c r="C19" t="s">
        <v>1086</v>
      </c>
      <c r="G19" s="24" t="s">
        <v>1060</v>
      </c>
      <c r="H19" t="s">
        <v>1040</v>
      </c>
    </row>
    <row r="20" spans="1:8" x14ac:dyDescent="0.3">
      <c r="A20" s="26" t="s">
        <v>1048</v>
      </c>
      <c r="B20" s="21">
        <v>13</v>
      </c>
      <c r="C20" s="21">
        <v>13</v>
      </c>
      <c r="G20" s="26" t="s">
        <v>1078</v>
      </c>
      <c r="H20" s="21">
        <v>30</v>
      </c>
    </row>
    <row r="21" spans="1:8" x14ac:dyDescent="0.3">
      <c r="A21" s="26" t="s">
        <v>1049</v>
      </c>
      <c r="B21" s="21">
        <v>13</v>
      </c>
      <c r="C21" s="21">
        <v>13</v>
      </c>
      <c r="G21" s="26" t="s">
        <v>1082</v>
      </c>
      <c r="H21" s="21">
        <v>34</v>
      </c>
    </row>
    <row r="22" spans="1:8" x14ac:dyDescent="0.3">
      <c r="A22" s="26" t="s">
        <v>1050</v>
      </c>
      <c r="B22" s="21">
        <v>28</v>
      </c>
      <c r="C22" s="21">
        <v>28</v>
      </c>
      <c r="G22" s="26" t="s">
        <v>1074</v>
      </c>
      <c r="H22" s="21">
        <v>26</v>
      </c>
    </row>
    <row r="23" spans="1:8" x14ac:dyDescent="0.3">
      <c r="A23" s="26" t="s">
        <v>1051</v>
      </c>
      <c r="B23" s="21">
        <v>24</v>
      </c>
      <c r="C23" s="21">
        <v>24</v>
      </c>
      <c r="G23" s="26" t="s">
        <v>1080</v>
      </c>
      <c r="H23" s="21">
        <v>38</v>
      </c>
    </row>
    <row r="24" spans="1:8" x14ac:dyDescent="0.3">
      <c r="A24" s="26" t="s">
        <v>1052</v>
      </c>
      <c r="B24" s="21">
        <v>23</v>
      </c>
      <c r="C24" s="21">
        <v>23</v>
      </c>
      <c r="G24" s="26" t="s">
        <v>1083</v>
      </c>
      <c r="H24" s="21">
        <v>27</v>
      </c>
    </row>
    <row r="25" spans="1:8" x14ac:dyDescent="0.3">
      <c r="A25" s="26" t="s">
        <v>1053</v>
      </c>
      <c r="B25" s="21">
        <v>17</v>
      </c>
      <c r="C25" s="21">
        <v>17</v>
      </c>
      <c r="G25" s="26" t="s">
        <v>1081</v>
      </c>
      <c r="H25" s="21">
        <v>27</v>
      </c>
    </row>
    <row r="26" spans="1:8" x14ac:dyDescent="0.3">
      <c r="A26" s="26" t="s">
        <v>1054</v>
      </c>
      <c r="B26" s="21">
        <v>11</v>
      </c>
      <c r="C26" s="21">
        <v>11</v>
      </c>
      <c r="G26" s="26" t="s">
        <v>1076</v>
      </c>
      <c r="H26" s="21">
        <v>25</v>
      </c>
    </row>
    <row r="27" spans="1:8" x14ac:dyDescent="0.3">
      <c r="A27" s="26" t="s">
        <v>1055</v>
      </c>
      <c r="B27" s="21">
        <v>11</v>
      </c>
      <c r="C27" s="21">
        <v>11</v>
      </c>
      <c r="G27" s="26" t="s">
        <v>1047</v>
      </c>
      <c r="H27" s="21">
        <v>207</v>
      </c>
    </row>
    <row r="28" spans="1:8" x14ac:dyDescent="0.3">
      <c r="A28" s="26" t="s">
        <v>1056</v>
      </c>
      <c r="B28" s="21">
        <v>14</v>
      </c>
      <c r="C28" s="21">
        <v>14</v>
      </c>
    </row>
    <row r="29" spans="1:8" x14ac:dyDescent="0.3">
      <c r="A29" s="26" t="s">
        <v>1057</v>
      </c>
      <c r="B29" s="21">
        <v>30</v>
      </c>
      <c r="C29" s="21">
        <v>30</v>
      </c>
    </row>
    <row r="30" spans="1:8" x14ac:dyDescent="0.3">
      <c r="A30" s="26" t="s">
        <v>1058</v>
      </c>
      <c r="B30" s="21">
        <v>14</v>
      </c>
      <c r="C30" s="21">
        <v>14</v>
      </c>
    </row>
    <row r="31" spans="1:8" x14ac:dyDescent="0.3">
      <c r="A31" s="26" t="s">
        <v>1059</v>
      </c>
      <c r="B31" s="21">
        <v>9</v>
      </c>
      <c r="C31" s="21">
        <v>9</v>
      </c>
    </row>
    <row r="32" spans="1:8" x14ac:dyDescent="0.3">
      <c r="A32" s="26" t="s">
        <v>1047</v>
      </c>
      <c r="B32" s="21">
        <v>207</v>
      </c>
      <c r="C32" s="21">
        <v>207</v>
      </c>
    </row>
    <row r="39" spans="1:10" x14ac:dyDescent="0.3">
      <c r="F39" t="s">
        <v>1090</v>
      </c>
      <c r="I39" t="s">
        <v>1096</v>
      </c>
      <c r="J39" t="str">
        <f>A51</f>
        <v>R03</v>
      </c>
    </row>
    <row r="40" spans="1:10" x14ac:dyDescent="0.3">
      <c r="F40" t="s">
        <v>1091</v>
      </c>
      <c r="G40" t="s">
        <v>1092</v>
      </c>
      <c r="H40" t="s">
        <v>1093</v>
      </c>
      <c r="I40" t="s">
        <v>1094</v>
      </c>
      <c r="J40" t="s">
        <v>1095</v>
      </c>
    </row>
    <row r="41" spans="1:10" x14ac:dyDescent="0.3">
      <c r="A41" s="24" t="s">
        <v>1060</v>
      </c>
      <c r="B41" t="s">
        <v>1040</v>
      </c>
      <c r="C41" t="s">
        <v>1041</v>
      </c>
      <c r="F41" t="str" cm="1">
        <f t="array" ref="F41:H45">A42:C46</f>
        <v>R01</v>
      </c>
      <c r="G41">
        <v>189</v>
      </c>
      <c r="H41" s="29">
        <v>18415</v>
      </c>
      <c r="I41" t="e">
        <f>IF(F41=$J$39,G41,NA())</f>
        <v>#N/A</v>
      </c>
      <c r="J41" t="e">
        <f>IF(F41=$J$39,H41,NA())</f>
        <v>#N/A</v>
      </c>
    </row>
    <row r="42" spans="1:10" x14ac:dyDescent="0.3">
      <c r="A42" s="26" t="s">
        <v>11</v>
      </c>
      <c r="B42" s="21">
        <v>189</v>
      </c>
      <c r="C42" s="22">
        <v>18415</v>
      </c>
      <c r="F42" t="str">
        <v>R02</v>
      </c>
      <c r="G42">
        <v>218</v>
      </c>
      <c r="H42" s="29">
        <v>20581</v>
      </c>
      <c r="I42" t="e">
        <f>IF(F42=$J$39,G42,NA())</f>
        <v>#N/A</v>
      </c>
      <c r="J42" t="e">
        <f>IF(F42=$J$39,H42,NA())</f>
        <v>#N/A</v>
      </c>
    </row>
    <row r="43" spans="1:10" x14ac:dyDescent="0.3">
      <c r="A43" s="26" t="s">
        <v>9</v>
      </c>
      <c r="B43" s="21">
        <v>218</v>
      </c>
      <c r="C43" s="22">
        <v>20581</v>
      </c>
      <c r="F43" t="str">
        <v>R03</v>
      </c>
      <c r="G43">
        <v>207</v>
      </c>
      <c r="H43" s="29">
        <v>20872</v>
      </c>
      <c r="I43">
        <f>IF(F43=$J$39,G43,NA())</f>
        <v>207</v>
      </c>
      <c r="J43">
        <f>IF(F43=$J$39,H43,NA())</f>
        <v>20872</v>
      </c>
    </row>
    <row r="44" spans="1:10" x14ac:dyDescent="0.3">
      <c r="A44" s="26" t="s">
        <v>6</v>
      </c>
      <c r="B44" s="21">
        <v>207</v>
      </c>
      <c r="C44" s="22">
        <v>20872</v>
      </c>
      <c r="F44" t="str">
        <v>R04</v>
      </c>
      <c r="G44">
        <v>186</v>
      </c>
      <c r="H44" s="29">
        <v>16651</v>
      </c>
      <c r="I44" t="e">
        <f>IF(F44=$J$39,G44,NA())</f>
        <v>#N/A</v>
      </c>
      <c r="J44" t="e">
        <f>IF(F44=$J$39,H44,NA())</f>
        <v>#N/A</v>
      </c>
    </row>
    <row r="45" spans="1:10" x14ac:dyDescent="0.3">
      <c r="A45" s="26" t="s">
        <v>13</v>
      </c>
      <c r="B45" s="21">
        <v>186</v>
      </c>
      <c r="C45" s="22">
        <v>16651</v>
      </c>
      <c r="F45" t="str">
        <v>R05</v>
      </c>
      <c r="G45">
        <v>200</v>
      </c>
      <c r="H45" s="29">
        <v>20104</v>
      </c>
      <c r="I45" t="e">
        <f>IF(F45=$J$39,G45,NA())</f>
        <v>#N/A</v>
      </c>
      <c r="J45" t="e">
        <f>IF(F45=$J$39,H45,NA())</f>
        <v>#N/A</v>
      </c>
    </row>
    <row r="46" spans="1:10" x14ac:dyDescent="0.3">
      <c r="A46" s="26" t="s">
        <v>10</v>
      </c>
      <c r="B46" s="21">
        <v>200</v>
      </c>
      <c r="C46" s="22">
        <v>20104</v>
      </c>
    </row>
    <row r="47" spans="1:10" x14ac:dyDescent="0.3">
      <c r="A47" s="26" t="s">
        <v>1047</v>
      </c>
      <c r="B47" s="21">
        <v>1000</v>
      </c>
      <c r="C47" s="22">
        <v>96623</v>
      </c>
    </row>
    <row r="48" spans="1:10" x14ac:dyDescent="0.3">
      <c r="D48" s="38" t="s">
        <v>1100</v>
      </c>
      <c r="E48" s="35"/>
      <c r="F48" s="35"/>
      <c r="G48" s="38" t="s">
        <v>1106</v>
      </c>
      <c r="H48" s="35"/>
      <c r="I48" s="35"/>
    </row>
    <row r="49" spans="1:9" x14ac:dyDescent="0.3">
      <c r="D49" s="35" t="s">
        <v>1103</v>
      </c>
      <c r="E49" s="36">
        <f>A13/A4</f>
        <v>0.20699999999999999</v>
      </c>
      <c r="F49" s="35"/>
      <c r="G49" s="35"/>
      <c r="H49" s="35" t="str">
        <f>"% of calls:"&amp;TEXT(E49,"0%")</f>
        <v>% of calls:21%</v>
      </c>
      <c r="I49" s="35"/>
    </row>
    <row r="50" spans="1:9" x14ac:dyDescent="0.3">
      <c r="A50" s="24" t="s">
        <v>1060</v>
      </c>
      <c r="D50" s="35" t="s">
        <v>1104</v>
      </c>
      <c r="E50" s="35">
        <f>_xlfn.XLOOKUP(A51,F41:F45,G41:G45)</f>
        <v>207</v>
      </c>
      <c r="F50" s="35"/>
      <c r="G50" s="35"/>
      <c r="H50" s="35" t="str">
        <f>IF(COUNTA(A51:A55)&gt;1,"","call rank:"&amp;E54)</f>
        <v>call rank:2</v>
      </c>
      <c r="I50" s="35"/>
    </row>
    <row r="51" spans="1:9" x14ac:dyDescent="0.3">
      <c r="A51" s="30" t="s">
        <v>6</v>
      </c>
      <c r="D51" s="35" t="s">
        <v>1105</v>
      </c>
      <c r="E51" s="37">
        <f>_xlfn.XLOOKUP(A51,F41:F45,H41:H45)</f>
        <v>20872</v>
      </c>
      <c r="F51" s="35"/>
      <c r="G51" s="35"/>
      <c r="H51" s="35" t="str">
        <f>IF(COUNTA(A51:A55)&gt;1,"","Amount rank:"&amp;E55)</f>
        <v>Amount rank:1</v>
      </c>
      <c r="I51" s="35"/>
    </row>
    <row r="52" spans="1:9" x14ac:dyDescent="0.3">
      <c r="D52" s="35"/>
      <c r="E52" s="35"/>
      <c r="F52" s="35"/>
      <c r="G52" s="35"/>
      <c r="H52" s="35"/>
      <c r="I52" s="35"/>
    </row>
    <row r="53" spans="1:9" x14ac:dyDescent="0.3">
      <c r="D53" s="35"/>
      <c r="E53" s="35"/>
      <c r="F53" s="35"/>
      <c r="G53" s="35"/>
      <c r="H53" s="35" t="str">
        <f>IF(COUNTA(A51:A55)&gt;1,"","Representative:"&amp;A51)</f>
        <v>Representative:R03</v>
      </c>
      <c r="I53" s="35"/>
    </row>
    <row r="54" spans="1:9" x14ac:dyDescent="0.3">
      <c r="D54" s="35" t="s">
        <v>1101</v>
      </c>
      <c r="E54" s="35">
        <f>_xlfn.RANK.AVG(E50,G41:G45)</f>
        <v>2</v>
      </c>
      <c r="F54" s="35"/>
      <c r="G54" s="35"/>
      <c r="H54" s="35"/>
      <c r="I54" s="35"/>
    </row>
    <row r="55" spans="1:9" x14ac:dyDescent="0.3">
      <c r="D55" s="35" t="s">
        <v>1102</v>
      </c>
      <c r="E55" s="35">
        <f>_xlfn.RANK.AVG(E51,H41:H45)</f>
        <v>1</v>
      </c>
      <c r="F55" s="35"/>
      <c r="G55" s="35"/>
      <c r="H55" s="35"/>
      <c r="I55" s="35"/>
    </row>
    <row r="56" spans="1:9" x14ac:dyDescent="0.3">
      <c r="D56" s="35"/>
      <c r="E56" s="35"/>
      <c r="F56" s="35"/>
      <c r="G56" s="35"/>
      <c r="H56" s="35"/>
      <c r="I56" s="35"/>
    </row>
    <row r="57" spans="1:9" x14ac:dyDescent="0.3">
      <c r="A57" s="24" t="s">
        <v>1040</v>
      </c>
      <c r="B57" s="24" t="s">
        <v>1046</v>
      </c>
    </row>
    <row r="58" spans="1:9" x14ac:dyDescent="0.3">
      <c r="A58" s="24" t="s">
        <v>1060</v>
      </c>
      <c r="B58" t="s">
        <v>998</v>
      </c>
      <c r="C58" t="s">
        <v>997</v>
      </c>
      <c r="D58" t="s">
        <v>1047</v>
      </c>
    </row>
    <row r="59" spans="1:9" x14ac:dyDescent="0.3">
      <c r="A59" s="26" t="s">
        <v>1001</v>
      </c>
      <c r="B59" s="21">
        <v>144</v>
      </c>
      <c r="C59" s="21">
        <v>132</v>
      </c>
      <c r="D59" s="21">
        <v>276</v>
      </c>
    </row>
    <row r="60" spans="1:9" x14ac:dyDescent="0.3">
      <c r="A60" s="26" t="s">
        <v>1000</v>
      </c>
      <c r="B60" s="21">
        <v>326</v>
      </c>
      <c r="C60" s="21">
        <v>63</v>
      </c>
      <c r="D60" s="21">
        <v>389</v>
      </c>
    </row>
    <row r="61" spans="1:9" x14ac:dyDescent="0.3">
      <c r="A61" s="26" t="s">
        <v>999</v>
      </c>
      <c r="B61" s="21">
        <v>129</v>
      </c>
      <c r="C61" s="21">
        <v>206</v>
      </c>
      <c r="D61" s="21">
        <v>335</v>
      </c>
    </row>
    <row r="62" spans="1:9" x14ac:dyDescent="0.3">
      <c r="A62" s="26" t="s">
        <v>1047</v>
      </c>
      <c r="B62" s="21">
        <v>599</v>
      </c>
      <c r="C62" s="21">
        <v>401</v>
      </c>
      <c r="D62" s="21">
        <v>1000</v>
      </c>
    </row>
    <row r="67" spans="1:7" x14ac:dyDescent="0.3">
      <c r="A67" s="24" t="s">
        <v>1060</v>
      </c>
      <c r="B67" t="s">
        <v>1040</v>
      </c>
    </row>
    <row r="68" spans="1:7" x14ac:dyDescent="0.3">
      <c r="A68" s="26">
        <v>0</v>
      </c>
      <c r="B68" s="21">
        <v>1</v>
      </c>
    </row>
    <row r="69" spans="1:7" x14ac:dyDescent="0.3">
      <c r="A69" s="26">
        <v>1</v>
      </c>
      <c r="B69" s="21">
        <v>1</v>
      </c>
    </row>
    <row r="70" spans="1:7" x14ac:dyDescent="0.3">
      <c r="A70" s="26">
        <v>2</v>
      </c>
      <c r="B70" s="21">
        <v>11</v>
      </c>
    </row>
    <row r="71" spans="1:7" x14ac:dyDescent="0.3">
      <c r="A71" s="26">
        <v>3</v>
      </c>
      <c r="B71" s="21">
        <v>46</v>
      </c>
    </row>
    <row r="72" spans="1:7" x14ac:dyDescent="0.3">
      <c r="A72" s="26">
        <v>4</v>
      </c>
      <c r="B72" s="21">
        <v>88</v>
      </c>
    </row>
    <row r="73" spans="1:7" x14ac:dyDescent="0.3">
      <c r="A73" s="26">
        <v>5</v>
      </c>
      <c r="B73" s="21">
        <v>60</v>
      </c>
    </row>
    <row r="74" spans="1:7" x14ac:dyDescent="0.3">
      <c r="A74" s="26" t="s">
        <v>1047</v>
      </c>
      <c r="B74" s="21">
        <v>207</v>
      </c>
    </row>
    <row r="76" spans="1:7" x14ac:dyDescent="0.3">
      <c r="A76" s="24" t="s">
        <v>1098</v>
      </c>
      <c r="B76" s="31" t="s">
        <v>1046</v>
      </c>
    </row>
    <row r="77" spans="1:7" x14ac:dyDescent="0.3">
      <c r="A77" s="24" t="s">
        <v>1060</v>
      </c>
      <c r="B77" s="28" t="s">
        <v>11</v>
      </c>
      <c r="C77" s="28" t="s">
        <v>9</v>
      </c>
      <c r="D77" s="28" t="s">
        <v>6</v>
      </c>
      <c r="E77" s="28" t="s">
        <v>13</v>
      </c>
      <c r="F77" s="28" t="s">
        <v>10</v>
      </c>
      <c r="G77" s="28" t="s">
        <v>1047</v>
      </c>
    </row>
    <row r="78" spans="1:7" x14ac:dyDescent="0.3">
      <c r="A78" s="26" t="s">
        <v>1001</v>
      </c>
    </row>
    <row r="79" spans="1:7" x14ac:dyDescent="0.3">
      <c r="A79" s="27" t="s">
        <v>20</v>
      </c>
      <c r="B79" s="28">
        <v>891</v>
      </c>
      <c r="C79" s="28">
        <v>1332</v>
      </c>
      <c r="D79" s="28">
        <v>1282</v>
      </c>
      <c r="E79" s="28">
        <v>739</v>
      </c>
      <c r="F79" s="28">
        <v>560</v>
      </c>
      <c r="G79" s="28">
        <v>4804</v>
      </c>
    </row>
    <row r="80" spans="1:7" x14ac:dyDescent="0.3">
      <c r="A80" s="27" t="s">
        <v>12</v>
      </c>
      <c r="B80" s="28">
        <v>1991</v>
      </c>
      <c r="C80" s="28">
        <v>1886</v>
      </c>
      <c r="D80" s="28">
        <v>1206</v>
      </c>
      <c r="E80" s="28">
        <v>884</v>
      </c>
      <c r="F80" s="28">
        <v>1722</v>
      </c>
      <c r="G80" s="28">
        <v>7689</v>
      </c>
    </row>
    <row r="81" spans="1:7" x14ac:dyDescent="0.3">
      <c r="A81" s="27" t="s">
        <v>8</v>
      </c>
      <c r="B81" s="28">
        <v>1163</v>
      </c>
      <c r="C81" s="28">
        <v>1180</v>
      </c>
      <c r="D81" s="28">
        <v>1616</v>
      </c>
      <c r="E81" s="28">
        <v>1043</v>
      </c>
      <c r="F81" s="28">
        <v>1747</v>
      </c>
      <c r="G81" s="28">
        <v>6749</v>
      </c>
    </row>
    <row r="82" spans="1:7" x14ac:dyDescent="0.3">
      <c r="A82" s="27" t="s">
        <v>16</v>
      </c>
      <c r="B82" s="28">
        <v>1438</v>
      </c>
      <c r="C82" s="28">
        <v>1616</v>
      </c>
      <c r="D82" s="28">
        <v>866</v>
      </c>
      <c r="E82" s="28">
        <v>829</v>
      </c>
      <c r="F82" s="28">
        <v>2070</v>
      </c>
      <c r="G82" s="28">
        <v>6819</v>
      </c>
    </row>
    <row r="83" spans="1:7" x14ac:dyDescent="0.3">
      <c r="A83" s="26" t="s">
        <v>1000</v>
      </c>
      <c r="B83" s="28"/>
      <c r="C83" s="28"/>
      <c r="D83" s="28"/>
      <c r="E83" s="28"/>
      <c r="F83" s="28"/>
      <c r="G83" s="28"/>
    </row>
    <row r="84" spans="1:7" x14ac:dyDescent="0.3">
      <c r="A84" s="27" t="s">
        <v>24</v>
      </c>
      <c r="B84" s="28">
        <v>1233</v>
      </c>
      <c r="C84" s="28">
        <v>223</v>
      </c>
      <c r="D84" s="28">
        <v>1680</v>
      </c>
      <c r="E84" s="28">
        <v>990</v>
      </c>
      <c r="F84" s="28">
        <v>1508</v>
      </c>
      <c r="G84" s="28">
        <v>5634</v>
      </c>
    </row>
    <row r="85" spans="1:7" x14ac:dyDescent="0.3">
      <c r="A85" s="27" t="s">
        <v>15</v>
      </c>
      <c r="B85" s="28">
        <v>1598</v>
      </c>
      <c r="C85" s="28">
        <v>1907</v>
      </c>
      <c r="D85" s="28">
        <v>869</v>
      </c>
      <c r="E85" s="28">
        <v>1426</v>
      </c>
      <c r="F85" s="28">
        <v>1416</v>
      </c>
      <c r="G85" s="28">
        <v>7216</v>
      </c>
    </row>
    <row r="86" spans="1:7" x14ac:dyDescent="0.3">
      <c r="A86" s="27" t="s">
        <v>5</v>
      </c>
      <c r="B86" s="28">
        <v>900</v>
      </c>
      <c r="C86" s="28">
        <v>1016</v>
      </c>
      <c r="D86" s="28">
        <v>960</v>
      </c>
      <c r="E86" s="28">
        <v>940</v>
      </c>
      <c r="F86" s="28">
        <v>1193</v>
      </c>
      <c r="G86" s="28">
        <v>5009</v>
      </c>
    </row>
    <row r="87" spans="1:7" x14ac:dyDescent="0.3">
      <c r="A87" s="27" t="s">
        <v>18</v>
      </c>
      <c r="B87" s="28">
        <v>900</v>
      </c>
      <c r="C87" s="28">
        <v>1470</v>
      </c>
      <c r="D87" s="28">
        <v>1617</v>
      </c>
      <c r="E87" s="28">
        <v>1314</v>
      </c>
      <c r="F87" s="28">
        <v>941</v>
      </c>
      <c r="G87" s="28">
        <v>6242</v>
      </c>
    </row>
    <row r="88" spans="1:7" x14ac:dyDescent="0.3">
      <c r="A88" s="27" t="s">
        <v>14</v>
      </c>
      <c r="B88" s="28">
        <v>1255</v>
      </c>
      <c r="C88" s="28">
        <v>516</v>
      </c>
      <c r="D88" s="28">
        <v>1874</v>
      </c>
      <c r="E88" s="28">
        <v>1863</v>
      </c>
      <c r="F88" s="28">
        <v>1722</v>
      </c>
      <c r="G88" s="28">
        <v>7230</v>
      </c>
    </row>
    <row r="89" spans="1:7" x14ac:dyDescent="0.3">
      <c r="A89" s="27" t="s">
        <v>19</v>
      </c>
      <c r="B89" s="28">
        <v>1138</v>
      </c>
      <c r="C89" s="28">
        <v>1898</v>
      </c>
      <c r="D89" s="28">
        <v>1482</v>
      </c>
      <c r="E89" s="28">
        <v>846</v>
      </c>
      <c r="F89" s="28">
        <v>1154</v>
      </c>
      <c r="G89" s="28">
        <v>6518</v>
      </c>
    </row>
    <row r="90" spans="1:7" x14ac:dyDescent="0.3">
      <c r="A90" s="26" t="s">
        <v>999</v>
      </c>
      <c r="B90" s="28"/>
      <c r="C90" s="28"/>
      <c r="D90" s="28"/>
      <c r="E90" s="28"/>
      <c r="F90" s="28"/>
      <c r="G90" s="28"/>
    </row>
    <row r="91" spans="1:7" x14ac:dyDescent="0.3">
      <c r="A91" s="27" t="s">
        <v>17</v>
      </c>
      <c r="B91" s="28">
        <v>1655</v>
      </c>
      <c r="C91" s="28">
        <v>805</v>
      </c>
      <c r="D91" s="28">
        <v>2263</v>
      </c>
      <c r="E91" s="28">
        <v>987</v>
      </c>
      <c r="F91" s="28">
        <v>1075</v>
      </c>
      <c r="G91" s="28">
        <v>6785</v>
      </c>
    </row>
    <row r="92" spans="1:7" x14ac:dyDescent="0.3">
      <c r="A92" s="27" t="s">
        <v>23</v>
      </c>
      <c r="B92" s="28">
        <v>1104</v>
      </c>
      <c r="C92" s="28">
        <v>2280</v>
      </c>
      <c r="D92" s="28">
        <v>1445</v>
      </c>
      <c r="E92" s="28">
        <v>1722</v>
      </c>
      <c r="F92" s="28">
        <v>1196</v>
      </c>
      <c r="G92" s="28">
        <v>7747</v>
      </c>
    </row>
    <row r="93" spans="1:7" x14ac:dyDescent="0.3">
      <c r="A93" s="27" t="s">
        <v>7</v>
      </c>
      <c r="B93" s="28">
        <v>372</v>
      </c>
      <c r="C93" s="28">
        <v>1818</v>
      </c>
      <c r="D93" s="28">
        <v>1346</v>
      </c>
      <c r="E93" s="28">
        <v>1156</v>
      </c>
      <c r="F93" s="28">
        <v>1484</v>
      </c>
      <c r="G93" s="28">
        <v>6176</v>
      </c>
    </row>
    <row r="94" spans="1:7" x14ac:dyDescent="0.3">
      <c r="A94" s="27" t="s">
        <v>22</v>
      </c>
      <c r="B94" s="28">
        <v>1415</v>
      </c>
      <c r="C94" s="28">
        <v>1271</v>
      </c>
      <c r="D94" s="28">
        <v>1214</v>
      </c>
      <c r="E94" s="28">
        <v>1135</v>
      </c>
      <c r="F94" s="28">
        <v>1566</v>
      </c>
      <c r="G94" s="28">
        <v>6601</v>
      </c>
    </row>
    <row r="95" spans="1:7" x14ac:dyDescent="0.3">
      <c r="A95" s="27" t="s">
        <v>21</v>
      </c>
      <c r="B95" s="28">
        <v>1362</v>
      </c>
      <c r="C95" s="28">
        <v>1363</v>
      </c>
      <c r="D95" s="28">
        <v>1152</v>
      </c>
      <c r="E95" s="28">
        <v>777</v>
      </c>
      <c r="F95" s="28">
        <v>750</v>
      </c>
      <c r="G95" s="28">
        <v>5404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9AE5A-953C-40A8-A6B7-CF93ED81D3AA}">
  <dimension ref="A1:AG160"/>
  <sheetViews>
    <sheetView tabSelected="1" topLeftCell="D18" zoomScale="148" zoomScaleNormal="40" workbookViewId="0">
      <selection activeCell="N35" sqref="N35"/>
    </sheetView>
  </sheetViews>
  <sheetFormatPr defaultRowHeight="14.4" x14ac:dyDescent="0.3"/>
  <cols>
    <col min="1" max="1" width="4" customWidth="1"/>
    <col min="2" max="2" width="3.3984375" customWidth="1"/>
    <col min="5" max="5" width="6.3984375" customWidth="1"/>
    <col min="12" max="12" width="3.296875" customWidth="1"/>
    <col min="16" max="16" width="16.59765625" customWidth="1"/>
    <col min="22" max="22" width="13.296875" customWidth="1"/>
  </cols>
  <sheetData>
    <row r="1" spans="1:33" ht="49.2" customHeight="1" x14ac:dyDescent="0.65">
      <c r="A1" s="40" t="s">
        <v>1107</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row>
    <row r="2" spans="1:33"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row>
    <row r="3" spans="1:33" x14ac:dyDescent="0.3">
      <c r="A3" s="20"/>
      <c r="B3" s="20"/>
      <c r="C3" s="20"/>
      <c r="D3" s="20"/>
      <c r="E3" s="20"/>
      <c r="F3" s="20"/>
      <c r="G3" s="20"/>
      <c r="H3" s="20"/>
      <c r="I3" s="20"/>
      <c r="J3" s="20"/>
      <c r="K3" s="20"/>
      <c r="L3" s="20"/>
      <c r="M3" s="20"/>
      <c r="N3" s="20"/>
      <c r="O3" s="41"/>
      <c r="P3" s="20"/>
      <c r="Q3" s="20"/>
      <c r="R3" s="20"/>
      <c r="S3" s="20"/>
      <c r="T3" s="20"/>
      <c r="U3" s="20"/>
      <c r="V3" s="20"/>
      <c r="W3" s="20"/>
      <c r="X3" s="20"/>
      <c r="Y3" s="20"/>
      <c r="Z3" s="20"/>
      <c r="AA3" s="20"/>
      <c r="AB3" s="20"/>
      <c r="AC3" s="20"/>
      <c r="AD3" s="20"/>
      <c r="AE3" s="20"/>
      <c r="AF3" s="20"/>
      <c r="AG3" s="20"/>
    </row>
    <row r="4" spans="1:33"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row>
    <row r="5" spans="1:33" x14ac:dyDescent="0.3">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row>
    <row r="6" spans="1:33" x14ac:dyDescent="0.3">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row>
    <row r="7" spans="1:33" x14ac:dyDescent="0.3">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row>
    <row r="8" spans="1:33" x14ac:dyDescent="0.3">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row>
    <row r="9" spans="1:33" x14ac:dyDescent="0.3">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row>
    <row r="10" spans="1:33" x14ac:dyDescent="0.3">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row>
    <row r="11" spans="1:33" x14ac:dyDescent="0.3">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row>
    <row r="12" spans="1:33" x14ac:dyDescent="0.3">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row>
    <row r="13" spans="1:33" x14ac:dyDescent="0.3">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row>
    <row r="14" spans="1:33" x14ac:dyDescent="0.3">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row>
    <row r="15" spans="1:33" x14ac:dyDescent="0.3">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row>
    <row r="16" spans="1:33" x14ac:dyDescent="0.3">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row>
    <row r="17" spans="1:33" x14ac:dyDescent="0.3">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row>
    <row r="18" spans="1:33" x14ac:dyDescent="0.3">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row>
    <row r="19" spans="1:33" x14ac:dyDescent="0.3">
      <c r="A19" s="20"/>
      <c r="B19" s="20"/>
      <c r="C19" s="20"/>
      <c r="D19" s="20"/>
      <c r="E19" s="20"/>
      <c r="F19" s="20"/>
      <c r="G19" s="20"/>
      <c r="H19" s="20"/>
      <c r="I19" s="20"/>
      <c r="J19" s="20"/>
      <c r="K19" s="20"/>
      <c r="L19" s="20"/>
      <c r="M19" s="20"/>
      <c r="N19" s="20"/>
      <c r="O19" s="20"/>
      <c r="P19" s="32"/>
      <c r="Q19" s="33" t="str" cm="1">
        <f t="array" ref="Q19:U19">pivots!B77:F77</f>
        <v>R01</v>
      </c>
      <c r="R19" s="33" t="str">
        <v>R02</v>
      </c>
      <c r="S19" s="33" t="str">
        <v>R03</v>
      </c>
      <c r="T19" s="33" t="str">
        <v>R04</v>
      </c>
      <c r="U19" s="33" t="str">
        <v>R05</v>
      </c>
      <c r="V19" s="34" t="s">
        <v>1099</v>
      </c>
      <c r="W19" s="20"/>
      <c r="X19" s="20"/>
      <c r="Y19" s="20"/>
      <c r="Z19" s="20"/>
      <c r="AA19" s="20"/>
      <c r="AB19" s="20"/>
      <c r="AC19" s="20"/>
      <c r="AD19" s="20"/>
      <c r="AE19" s="20"/>
      <c r="AF19" s="20"/>
      <c r="AG19" s="20"/>
    </row>
    <row r="20" spans="1:33" x14ac:dyDescent="0.3">
      <c r="A20" s="20"/>
      <c r="B20" s="20"/>
      <c r="C20" s="20"/>
      <c r="D20" s="20"/>
      <c r="E20" s="20"/>
      <c r="F20" s="20"/>
      <c r="G20" s="20"/>
      <c r="H20" s="20"/>
      <c r="I20" s="20"/>
      <c r="J20" s="20"/>
      <c r="K20" s="20"/>
      <c r="L20" s="20"/>
      <c r="M20" s="20"/>
      <c r="N20" s="20"/>
      <c r="O20" s="20"/>
      <c r="P20" s="48" t="str" cm="1">
        <f t="array" ref="P20:V37">IF(pivots!A78:G95 = "","",pivots!A78:G95)</f>
        <v>Cincinnati</v>
      </c>
      <c r="Q20" s="49" t="str">
        <v/>
      </c>
      <c r="R20" s="49" t="str">
        <v/>
      </c>
      <c r="S20" s="49" t="str">
        <v/>
      </c>
      <c r="T20" s="49" t="str">
        <v/>
      </c>
      <c r="U20" s="49" t="str">
        <v/>
      </c>
      <c r="V20" s="49" t="str">
        <v/>
      </c>
      <c r="W20" s="20"/>
      <c r="X20" s="20"/>
      <c r="Y20" s="20"/>
      <c r="Z20" s="20"/>
      <c r="AA20" s="20"/>
      <c r="AB20" s="20"/>
      <c r="AC20" s="20"/>
      <c r="AD20" s="20"/>
      <c r="AE20" s="20"/>
      <c r="AF20" s="20"/>
      <c r="AG20" s="20"/>
    </row>
    <row r="21" spans="1:33" x14ac:dyDescent="0.3">
      <c r="A21" s="20"/>
      <c r="B21" s="20"/>
      <c r="C21" s="20"/>
      <c r="D21" s="20"/>
      <c r="E21" s="20"/>
      <c r="F21" s="20"/>
      <c r="G21" s="20"/>
      <c r="H21" s="20"/>
      <c r="I21" s="20"/>
      <c r="J21" s="20"/>
      <c r="K21" s="20"/>
      <c r="L21" s="20"/>
      <c r="M21" s="20"/>
      <c r="N21" s="20"/>
      <c r="O21" s="20"/>
      <c r="P21" s="50" t="str">
        <v>C0003</v>
      </c>
      <c r="Q21" s="51">
        <v>891</v>
      </c>
      <c r="R21" s="51">
        <v>1332</v>
      </c>
      <c r="S21" s="51">
        <v>1282</v>
      </c>
      <c r="T21" s="51">
        <v>739</v>
      </c>
      <c r="U21" s="51">
        <v>560</v>
      </c>
      <c r="V21" s="51">
        <v>4804</v>
      </c>
      <c r="W21" s="20"/>
      <c r="X21" s="20"/>
      <c r="Y21" s="20"/>
      <c r="Z21" s="20"/>
      <c r="AA21" s="20"/>
      <c r="AB21" s="20"/>
      <c r="AC21" s="20"/>
      <c r="AD21" s="20"/>
      <c r="AE21" s="20"/>
      <c r="AF21" s="20"/>
      <c r="AG21" s="20"/>
    </row>
    <row r="22" spans="1:33" x14ac:dyDescent="0.3">
      <c r="A22" s="20"/>
      <c r="B22" s="20"/>
      <c r="C22" s="20"/>
      <c r="D22" s="20"/>
      <c r="E22" s="20"/>
      <c r="F22" s="20"/>
      <c r="G22" s="20"/>
      <c r="H22" s="20"/>
      <c r="I22" s="20"/>
      <c r="J22" s="20"/>
      <c r="K22" s="20"/>
      <c r="L22" s="20"/>
      <c r="M22" s="20"/>
      <c r="N22" s="20"/>
      <c r="O22" s="20"/>
      <c r="P22" s="50" t="str">
        <v>C0004</v>
      </c>
      <c r="Q22" s="51">
        <v>1991</v>
      </c>
      <c r="R22" s="51">
        <v>1886</v>
      </c>
      <c r="S22" s="51">
        <v>1206</v>
      </c>
      <c r="T22" s="51">
        <v>884</v>
      </c>
      <c r="U22" s="51">
        <v>1722</v>
      </c>
      <c r="V22" s="51">
        <v>7689</v>
      </c>
      <c r="W22" s="20"/>
      <c r="X22" s="20"/>
      <c r="Y22" s="20"/>
      <c r="Z22" s="20"/>
      <c r="AA22" s="20"/>
      <c r="AB22" s="20"/>
      <c r="AC22" s="20"/>
      <c r="AD22" s="20"/>
      <c r="AE22" s="20"/>
      <c r="AF22" s="20"/>
      <c r="AG22" s="20"/>
    </row>
    <row r="23" spans="1:33" x14ac:dyDescent="0.3">
      <c r="A23" s="20"/>
      <c r="B23" s="20"/>
      <c r="C23" s="20"/>
      <c r="D23" s="20"/>
      <c r="E23" s="20"/>
      <c r="F23" s="20"/>
      <c r="G23" s="20"/>
      <c r="H23" s="20"/>
      <c r="I23" s="20"/>
      <c r="J23" s="20"/>
      <c r="K23" s="20"/>
      <c r="L23" s="20"/>
      <c r="M23" s="20"/>
      <c r="N23" s="20"/>
      <c r="O23" s="20"/>
      <c r="P23" s="50" t="str">
        <v>C0011</v>
      </c>
      <c r="Q23" s="51">
        <v>1163</v>
      </c>
      <c r="R23" s="51">
        <v>1180</v>
      </c>
      <c r="S23" s="51">
        <v>1616</v>
      </c>
      <c r="T23" s="51">
        <v>1043</v>
      </c>
      <c r="U23" s="51">
        <v>1747</v>
      </c>
      <c r="V23" s="51">
        <v>6749</v>
      </c>
      <c r="W23" s="20"/>
      <c r="X23" s="20"/>
      <c r="Y23" s="20"/>
      <c r="Z23" s="20"/>
      <c r="AA23" s="20"/>
      <c r="AB23" s="20"/>
      <c r="AC23" s="20"/>
      <c r="AD23" s="20"/>
      <c r="AE23" s="20"/>
      <c r="AF23" s="20"/>
      <c r="AG23" s="20"/>
    </row>
    <row r="24" spans="1:33" x14ac:dyDescent="0.3">
      <c r="A24" s="20"/>
      <c r="B24" s="20"/>
      <c r="C24" s="20"/>
      <c r="D24" s="20"/>
      <c r="E24" s="20"/>
      <c r="F24" s="20"/>
      <c r="G24" s="20"/>
      <c r="H24" s="20"/>
      <c r="I24" s="20"/>
      <c r="J24" s="20"/>
      <c r="K24" s="20"/>
      <c r="L24" s="20"/>
      <c r="M24" s="20"/>
      <c r="N24" s="20"/>
      <c r="O24" s="20"/>
      <c r="P24" s="50" t="str">
        <v>C0012</v>
      </c>
      <c r="Q24" s="51">
        <v>1438</v>
      </c>
      <c r="R24" s="51">
        <v>1616</v>
      </c>
      <c r="S24" s="51">
        <v>866</v>
      </c>
      <c r="T24" s="51">
        <v>829</v>
      </c>
      <c r="U24" s="51">
        <v>2070</v>
      </c>
      <c r="V24" s="51">
        <v>6819</v>
      </c>
      <c r="W24" s="20"/>
      <c r="X24" s="20"/>
      <c r="Y24" s="20"/>
      <c r="Z24" s="20"/>
      <c r="AA24" s="20"/>
      <c r="AB24" s="20"/>
      <c r="AC24" s="20"/>
      <c r="AD24" s="20"/>
      <c r="AE24" s="20"/>
      <c r="AF24" s="20"/>
      <c r="AG24" s="20"/>
    </row>
    <row r="25" spans="1:33" x14ac:dyDescent="0.3">
      <c r="A25" s="20"/>
      <c r="B25" s="20"/>
      <c r="C25" s="20"/>
      <c r="D25" s="20"/>
      <c r="E25" s="20"/>
      <c r="F25" s="20"/>
      <c r="G25" s="20"/>
      <c r="H25" s="20"/>
      <c r="I25" s="20"/>
      <c r="J25" s="20"/>
      <c r="K25" s="20"/>
      <c r="L25" s="20"/>
      <c r="M25" s="20"/>
      <c r="N25" s="20"/>
      <c r="O25" s="20"/>
      <c r="P25" s="48" t="str">
        <v>Cleveland</v>
      </c>
      <c r="Q25" s="51" t="str">
        <v/>
      </c>
      <c r="R25" s="51" t="str">
        <v/>
      </c>
      <c r="S25" s="51" t="str">
        <v/>
      </c>
      <c r="T25" s="51" t="str">
        <v/>
      </c>
      <c r="U25" s="51" t="str">
        <v/>
      </c>
      <c r="V25" s="51" t="str">
        <v/>
      </c>
      <c r="W25" s="20"/>
      <c r="X25" s="20"/>
      <c r="Y25" s="20"/>
      <c r="Z25" s="20"/>
      <c r="AA25" s="20"/>
      <c r="AB25" s="20"/>
      <c r="AC25" s="20"/>
      <c r="AD25" s="20"/>
      <c r="AE25" s="20"/>
      <c r="AF25" s="20"/>
      <c r="AG25" s="20"/>
    </row>
    <row r="26" spans="1:33" x14ac:dyDescent="0.3">
      <c r="A26" s="20"/>
      <c r="B26" s="20"/>
      <c r="C26" s="20"/>
      <c r="D26" s="20"/>
      <c r="E26" s="20"/>
      <c r="F26" s="20"/>
      <c r="G26" s="20"/>
      <c r="H26" s="20"/>
      <c r="I26" s="20"/>
      <c r="J26" s="20"/>
      <c r="K26" s="20"/>
      <c r="L26" s="20"/>
      <c r="M26" s="20"/>
      <c r="N26" s="20"/>
      <c r="O26" s="20"/>
      <c r="P26" s="50" t="str">
        <v>C0002</v>
      </c>
      <c r="Q26" s="51">
        <v>1233</v>
      </c>
      <c r="R26" s="51">
        <v>223</v>
      </c>
      <c r="S26" s="51">
        <v>1680</v>
      </c>
      <c r="T26" s="51">
        <v>990</v>
      </c>
      <c r="U26" s="51">
        <v>1508</v>
      </c>
      <c r="V26" s="51">
        <v>5634</v>
      </c>
      <c r="W26" s="20"/>
      <c r="X26" s="20"/>
      <c r="Y26" s="20"/>
      <c r="Z26" s="20"/>
      <c r="AA26" s="20"/>
      <c r="AB26" s="20"/>
      <c r="AC26" s="20"/>
      <c r="AD26" s="20"/>
      <c r="AE26" s="20"/>
      <c r="AF26" s="20"/>
      <c r="AG26" s="20"/>
    </row>
    <row r="27" spans="1:33" x14ac:dyDescent="0.3">
      <c r="A27" s="20"/>
      <c r="B27" s="20"/>
      <c r="C27" s="20"/>
      <c r="D27" s="20"/>
      <c r="E27" s="20"/>
      <c r="F27" s="20"/>
      <c r="G27" s="20"/>
      <c r="H27" s="20"/>
      <c r="I27" s="20"/>
      <c r="J27" s="20"/>
      <c r="K27" s="20"/>
      <c r="L27" s="20"/>
      <c r="M27" s="20"/>
      <c r="N27" s="20"/>
      <c r="O27" s="20"/>
      <c r="P27" s="50" t="str">
        <v>C0007</v>
      </c>
      <c r="Q27" s="51">
        <v>1598</v>
      </c>
      <c r="R27" s="51">
        <v>1907</v>
      </c>
      <c r="S27" s="51">
        <v>869</v>
      </c>
      <c r="T27" s="51">
        <v>1426</v>
      </c>
      <c r="U27" s="51">
        <v>1416</v>
      </c>
      <c r="V27" s="51">
        <v>7216</v>
      </c>
      <c r="W27" s="20"/>
      <c r="X27" s="20"/>
      <c r="Y27" s="20"/>
      <c r="Z27" s="20"/>
      <c r="AA27" s="20"/>
      <c r="AB27" s="20"/>
      <c r="AC27" s="20"/>
      <c r="AD27" s="20"/>
      <c r="AE27" s="20"/>
      <c r="AF27" s="20"/>
      <c r="AG27" s="20"/>
    </row>
    <row r="28" spans="1:33" x14ac:dyDescent="0.3">
      <c r="A28" s="20"/>
      <c r="B28" s="20"/>
      <c r="C28" s="20"/>
      <c r="D28" s="20"/>
      <c r="E28" s="20"/>
      <c r="F28" s="20"/>
      <c r="G28" s="20"/>
      <c r="H28" s="20"/>
      <c r="I28" s="20"/>
      <c r="J28" s="20"/>
      <c r="K28" s="20"/>
      <c r="L28" s="20"/>
      <c r="M28" s="20"/>
      <c r="N28" s="20"/>
      <c r="O28" s="20"/>
      <c r="P28" s="50" t="str">
        <v>C0008</v>
      </c>
      <c r="Q28" s="51">
        <v>900</v>
      </c>
      <c r="R28" s="51">
        <v>1016</v>
      </c>
      <c r="S28" s="51">
        <v>960</v>
      </c>
      <c r="T28" s="51">
        <v>940</v>
      </c>
      <c r="U28" s="51">
        <v>1193</v>
      </c>
      <c r="V28" s="51">
        <v>5009</v>
      </c>
      <c r="W28" s="20"/>
      <c r="X28" s="20"/>
      <c r="Y28" s="20"/>
      <c r="Z28" s="20"/>
      <c r="AA28" s="20"/>
      <c r="AB28" s="20"/>
      <c r="AC28" s="20"/>
      <c r="AD28" s="20"/>
      <c r="AE28" s="20"/>
      <c r="AF28" s="20"/>
      <c r="AG28" s="20"/>
    </row>
    <row r="29" spans="1:33" ht="15" thickBot="1" x14ac:dyDescent="0.35">
      <c r="A29" s="20"/>
      <c r="B29" s="20"/>
      <c r="C29" s="20"/>
      <c r="D29" s="20"/>
      <c r="E29" s="20"/>
      <c r="F29" s="20"/>
      <c r="G29" s="20"/>
      <c r="H29" s="20"/>
      <c r="I29" s="20"/>
      <c r="J29" s="20"/>
      <c r="K29" s="20"/>
      <c r="L29" s="20"/>
      <c r="M29" s="52" t="str">
        <f>pivots!H53</f>
        <v>Representative:R03</v>
      </c>
      <c r="N29" s="52"/>
      <c r="O29" s="20"/>
      <c r="P29" s="50" t="str">
        <v>C0010</v>
      </c>
      <c r="Q29" s="51">
        <v>900</v>
      </c>
      <c r="R29" s="51">
        <v>1470</v>
      </c>
      <c r="S29" s="51">
        <v>1617</v>
      </c>
      <c r="T29" s="51">
        <v>1314</v>
      </c>
      <c r="U29" s="51">
        <v>941</v>
      </c>
      <c r="V29" s="51">
        <v>6242</v>
      </c>
      <c r="W29" s="20"/>
      <c r="X29" s="20"/>
      <c r="Y29" s="20"/>
      <c r="Z29" s="20"/>
      <c r="AA29" s="20"/>
      <c r="AB29" s="20"/>
      <c r="AC29" s="20"/>
      <c r="AD29" s="20"/>
      <c r="AE29" s="20"/>
      <c r="AF29" s="20"/>
      <c r="AG29" s="20"/>
    </row>
    <row r="30" spans="1:33" ht="18" x14ac:dyDescent="0.35">
      <c r="A30" s="20"/>
      <c r="B30" s="20"/>
      <c r="C30" s="20"/>
      <c r="D30" s="20"/>
      <c r="E30" s="20"/>
      <c r="F30" s="20"/>
      <c r="G30" s="20"/>
      <c r="H30" s="20"/>
      <c r="I30" s="20"/>
      <c r="J30" s="20"/>
      <c r="K30" s="20"/>
      <c r="L30" s="20"/>
      <c r="M30" s="42" t="str">
        <f>pivots!H49</f>
        <v>% of calls:21%</v>
      </c>
      <c r="N30" s="43"/>
      <c r="O30" s="20"/>
      <c r="P30" s="50" t="str">
        <v>C0013</v>
      </c>
      <c r="Q30" s="51">
        <v>1255</v>
      </c>
      <c r="R30" s="51">
        <v>516</v>
      </c>
      <c r="S30" s="51">
        <v>1874</v>
      </c>
      <c r="T30" s="51">
        <v>1863</v>
      </c>
      <c r="U30" s="51">
        <v>1722</v>
      </c>
      <c r="V30" s="51">
        <v>7230</v>
      </c>
      <c r="W30" s="20"/>
      <c r="X30" s="20"/>
      <c r="Y30" s="20"/>
      <c r="Z30" s="20"/>
      <c r="AA30" s="20"/>
      <c r="AB30" s="20"/>
      <c r="AC30" s="20"/>
      <c r="AD30" s="20"/>
      <c r="AE30" s="20"/>
      <c r="AF30" s="20"/>
      <c r="AG30" s="20"/>
    </row>
    <row r="31" spans="1:33" ht="18" x14ac:dyDescent="0.35">
      <c r="A31" s="20"/>
      <c r="B31" s="20"/>
      <c r="C31" s="20"/>
      <c r="D31" s="20"/>
      <c r="E31" s="20"/>
      <c r="F31" s="20"/>
      <c r="G31" s="20"/>
      <c r="H31" s="20"/>
      <c r="I31" s="20"/>
      <c r="J31" s="20"/>
      <c r="K31" s="20"/>
      <c r="L31" s="20"/>
      <c r="M31" s="44" t="str">
        <f>pivots!H50</f>
        <v>call rank:2</v>
      </c>
      <c r="N31" s="45"/>
      <c r="O31" s="20"/>
      <c r="P31" s="50" t="str">
        <v>C0015</v>
      </c>
      <c r="Q31" s="51">
        <v>1138</v>
      </c>
      <c r="R31" s="51">
        <v>1898</v>
      </c>
      <c r="S31" s="51">
        <v>1482</v>
      </c>
      <c r="T31" s="51">
        <v>846</v>
      </c>
      <c r="U31" s="51">
        <v>1154</v>
      </c>
      <c r="V31" s="51">
        <v>6518</v>
      </c>
      <c r="W31" s="20"/>
      <c r="X31" s="20"/>
      <c r="Y31" s="20"/>
      <c r="Z31" s="20"/>
      <c r="AA31" s="20"/>
      <c r="AB31" s="20"/>
      <c r="AC31" s="20"/>
      <c r="AD31" s="20"/>
      <c r="AE31" s="20"/>
      <c r="AF31" s="20"/>
      <c r="AG31" s="20"/>
    </row>
    <row r="32" spans="1:33" ht="18.600000000000001" thickBot="1" x14ac:dyDescent="0.4">
      <c r="A32" s="20"/>
      <c r="B32" s="20"/>
      <c r="C32" s="20"/>
      <c r="D32" s="20"/>
      <c r="E32" s="20"/>
      <c r="F32" s="20"/>
      <c r="G32" s="20"/>
      <c r="H32" s="20"/>
      <c r="I32" s="20"/>
      <c r="J32" s="20"/>
      <c r="K32" s="20"/>
      <c r="L32" s="20"/>
      <c r="M32" s="46" t="str">
        <f>pivots!H51</f>
        <v>Amount rank:1</v>
      </c>
      <c r="N32" s="47"/>
      <c r="O32" s="20"/>
      <c r="P32" s="48" t="str">
        <v>Columbus</v>
      </c>
      <c r="Q32" s="51" t="str">
        <v/>
      </c>
      <c r="R32" s="51" t="str">
        <v/>
      </c>
      <c r="S32" s="51" t="str">
        <v/>
      </c>
      <c r="T32" s="51" t="str">
        <v/>
      </c>
      <c r="U32" s="51" t="str">
        <v/>
      </c>
      <c r="V32" s="51" t="str">
        <v/>
      </c>
      <c r="W32" s="20"/>
      <c r="X32" s="20"/>
      <c r="Y32" s="20"/>
      <c r="Z32" s="20"/>
      <c r="AA32" s="20"/>
      <c r="AB32" s="20"/>
      <c r="AC32" s="20"/>
      <c r="AD32" s="20"/>
      <c r="AE32" s="20"/>
      <c r="AF32" s="20"/>
      <c r="AG32" s="20"/>
    </row>
    <row r="33" spans="1:33" x14ac:dyDescent="0.3">
      <c r="A33" s="20"/>
      <c r="B33" s="20"/>
      <c r="C33" s="20"/>
      <c r="D33" s="20"/>
      <c r="E33" s="20"/>
      <c r="F33" s="20"/>
      <c r="G33" s="20"/>
      <c r="H33" s="20"/>
      <c r="I33" s="20"/>
      <c r="J33" s="20"/>
      <c r="K33" s="20"/>
      <c r="L33" s="20"/>
      <c r="M33" s="20"/>
      <c r="N33" s="20"/>
      <c r="O33" s="20"/>
      <c r="P33" s="50" t="str">
        <v>C0001</v>
      </c>
      <c r="Q33" s="51">
        <v>1655</v>
      </c>
      <c r="R33" s="51">
        <v>805</v>
      </c>
      <c r="S33" s="51">
        <v>2263</v>
      </c>
      <c r="T33" s="51">
        <v>987</v>
      </c>
      <c r="U33" s="51">
        <v>1075</v>
      </c>
      <c r="V33" s="51">
        <v>6785</v>
      </c>
      <c r="W33" s="20"/>
      <c r="X33" s="20"/>
      <c r="Y33" s="20"/>
      <c r="Z33" s="20"/>
      <c r="AA33" s="20"/>
      <c r="AB33" s="20"/>
      <c r="AC33" s="20"/>
      <c r="AD33" s="20"/>
      <c r="AE33" s="20"/>
      <c r="AF33" s="20"/>
      <c r="AG33" s="20"/>
    </row>
    <row r="34" spans="1:33" x14ac:dyDescent="0.3">
      <c r="A34" s="20"/>
      <c r="B34" s="20"/>
      <c r="C34" s="20"/>
      <c r="D34" s="20"/>
      <c r="E34" s="20"/>
      <c r="F34" s="20"/>
      <c r="G34" s="20"/>
      <c r="H34" s="20"/>
      <c r="I34" s="20"/>
      <c r="J34" s="20"/>
      <c r="K34" s="20"/>
      <c r="L34" s="20"/>
      <c r="M34" s="20"/>
      <c r="N34" s="20"/>
      <c r="O34" s="20"/>
      <c r="P34" s="50" t="str">
        <v>C0005</v>
      </c>
      <c r="Q34" s="51">
        <v>1104</v>
      </c>
      <c r="R34" s="51">
        <v>2280</v>
      </c>
      <c r="S34" s="51">
        <v>1445</v>
      </c>
      <c r="T34" s="51">
        <v>1722</v>
      </c>
      <c r="U34" s="51">
        <v>1196</v>
      </c>
      <c r="V34" s="51">
        <v>7747</v>
      </c>
      <c r="W34" s="20"/>
      <c r="X34" s="20"/>
      <c r="Y34" s="20"/>
      <c r="Z34" s="20"/>
      <c r="AA34" s="20"/>
      <c r="AB34" s="20"/>
      <c r="AC34" s="20"/>
      <c r="AD34" s="20"/>
      <c r="AE34" s="20"/>
      <c r="AF34" s="20"/>
      <c r="AG34" s="20"/>
    </row>
    <row r="35" spans="1:33" x14ac:dyDescent="0.3">
      <c r="A35" s="20"/>
      <c r="B35" s="20"/>
      <c r="C35" s="20"/>
      <c r="D35" s="20"/>
      <c r="E35" s="20"/>
      <c r="F35" s="20"/>
      <c r="G35" s="20"/>
      <c r="H35" s="20"/>
      <c r="I35" s="20"/>
      <c r="J35" s="20"/>
      <c r="K35" s="20"/>
      <c r="L35" s="20"/>
      <c r="M35" s="20"/>
      <c r="N35" s="20"/>
      <c r="O35" s="20"/>
      <c r="P35" s="50" t="str">
        <v>C0006</v>
      </c>
      <c r="Q35" s="51">
        <v>372</v>
      </c>
      <c r="R35" s="51">
        <v>1818</v>
      </c>
      <c r="S35" s="51">
        <v>1346</v>
      </c>
      <c r="T35" s="51">
        <v>1156</v>
      </c>
      <c r="U35" s="51">
        <v>1484</v>
      </c>
      <c r="V35" s="51">
        <v>6176</v>
      </c>
      <c r="W35" s="20"/>
      <c r="X35" s="20"/>
      <c r="Y35" s="20"/>
      <c r="Z35" s="20"/>
      <c r="AA35" s="20"/>
      <c r="AB35" s="20"/>
      <c r="AC35" s="20"/>
      <c r="AD35" s="20"/>
      <c r="AE35" s="20"/>
      <c r="AF35" s="20"/>
      <c r="AG35" s="20"/>
    </row>
    <row r="36" spans="1:33" x14ac:dyDescent="0.3">
      <c r="A36" s="20"/>
      <c r="B36" s="20"/>
      <c r="C36" s="20"/>
      <c r="D36" s="20"/>
      <c r="E36" s="20"/>
      <c r="F36" s="20"/>
      <c r="G36" s="20"/>
      <c r="H36" s="20"/>
      <c r="I36" s="20"/>
      <c r="J36" s="20"/>
      <c r="K36" s="20"/>
      <c r="L36" s="20"/>
      <c r="M36" s="39"/>
      <c r="N36" s="39"/>
      <c r="O36" s="20"/>
      <c r="P36" s="50" t="str">
        <v>C0009</v>
      </c>
      <c r="Q36" s="51">
        <v>1415</v>
      </c>
      <c r="R36" s="51">
        <v>1271</v>
      </c>
      <c r="S36" s="51">
        <v>1214</v>
      </c>
      <c r="T36" s="51">
        <v>1135</v>
      </c>
      <c r="U36" s="51">
        <v>1566</v>
      </c>
      <c r="V36" s="51">
        <v>6601</v>
      </c>
      <c r="W36" s="20"/>
      <c r="X36" s="20"/>
      <c r="Y36" s="20"/>
      <c r="Z36" s="20"/>
      <c r="AA36" s="20"/>
      <c r="AB36" s="20"/>
      <c r="AC36" s="20"/>
      <c r="AD36" s="20"/>
      <c r="AE36" s="20"/>
      <c r="AF36" s="20"/>
      <c r="AG36" s="20"/>
    </row>
    <row r="37" spans="1:33" x14ac:dyDescent="0.3">
      <c r="A37" s="20"/>
      <c r="B37" s="20"/>
      <c r="C37" s="20"/>
      <c r="D37" s="20"/>
      <c r="E37" s="20"/>
      <c r="F37" s="20"/>
      <c r="G37" s="20"/>
      <c r="H37" s="20"/>
      <c r="I37" s="20"/>
      <c r="J37" s="20"/>
      <c r="K37" s="20"/>
      <c r="L37" s="20"/>
      <c r="M37" s="20"/>
      <c r="N37" s="20"/>
      <c r="O37" s="20"/>
      <c r="P37" s="50" t="str">
        <v>C0014</v>
      </c>
      <c r="Q37" s="51">
        <v>1362</v>
      </c>
      <c r="R37" s="51">
        <v>1363</v>
      </c>
      <c r="S37" s="51">
        <v>1152</v>
      </c>
      <c r="T37" s="51">
        <v>777</v>
      </c>
      <c r="U37" s="51">
        <v>750</v>
      </c>
      <c r="V37" s="51">
        <v>5404</v>
      </c>
      <c r="W37" s="20"/>
      <c r="X37" s="20"/>
      <c r="Y37" s="20"/>
      <c r="Z37" s="20"/>
      <c r="AA37" s="20"/>
      <c r="AB37" s="20"/>
      <c r="AC37" s="20"/>
      <c r="AD37" s="20"/>
      <c r="AE37" s="20"/>
      <c r="AF37" s="20"/>
      <c r="AG37" s="20"/>
    </row>
    <row r="38" spans="1:33" x14ac:dyDescent="0.3">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row>
    <row r="39" spans="1:33" x14ac:dyDescent="0.3">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row>
    <row r="40" spans="1:33" x14ac:dyDescent="0.3">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row>
    <row r="41" spans="1:33" x14ac:dyDescent="0.3">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row>
    <row r="42" spans="1:33" x14ac:dyDescent="0.3">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row>
    <row r="43" spans="1:33" x14ac:dyDescent="0.3">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33" x14ac:dyDescent="0.3">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33" x14ac:dyDescent="0.3">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33" x14ac:dyDescent="0.3">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33" x14ac:dyDescent="0.3">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33" x14ac:dyDescent="0.3">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x14ac:dyDescent="0.3">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x14ac:dyDescent="0.3">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x14ac:dyDescent="0.3">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x14ac:dyDescent="0.3">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x14ac:dyDescent="0.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x14ac:dyDescent="0.3">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x14ac:dyDescent="0.3">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x14ac:dyDescent="0.3">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x14ac:dyDescent="0.3">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x14ac:dyDescent="0.3">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x14ac:dyDescent="0.3">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x14ac:dyDescent="0.3">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x14ac:dyDescent="0.3">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x14ac:dyDescent="0.3">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x14ac:dyDescent="0.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x14ac:dyDescent="0.3">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x14ac:dyDescent="0.3">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x14ac:dyDescent="0.3">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x14ac:dyDescent="0.3">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x14ac:dyDescent="0.3">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x14ac:dyDescent="0.3">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x14ac:dyDescent="0.3">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x14ac:dyDescent="0.3">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x14ac:dyDescent="0.3">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x14ac:dyDescent="0.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x14ac:dyDescent="0.3">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x14ac:dyDescent="0.3">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x14ac:dyDescent="0.3">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x14ac:dyDescent="0.3">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x14ac:dyDescent="0.3">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x14ac:dyDescent="0.3">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x14ac:dyDescent="0.3">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x14ac:dyDescent="0.3">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x14ac:dyDescent="0.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x14ac:dyDescent="0.3">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x14ac:dyDescent="0.3">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x14ac:dyDescent="0.3">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x14ac:dyDescent="0.3">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x14ac:dyDescent="0.3">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x14ac:dyDescent="0.3">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x14ac:dyDescent="0.3">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x14ac:dyDescent="0.3">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x14ac:dyDescent="0.3">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x14ac:dyDescent="0.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x14ac:dyDescent="0.3">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x14ac:dyDescent="0.3">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x14ac:dyDescent="0.3">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x14ac:dyDescent="0.3">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x14ac:dyDescent="0.3">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x14ac:dyDescent="0.3">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x14ac:dyDescent="0.3">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x14ac:dyDescent="0.3">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x14ac:dyDescent="0.3">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x14ac:dyDescent="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x14ac:dyDescent="0.3">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x14ac:dyDescent="0.3">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x14ac:dyDescent="0.3">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x14ac:dyDescent="0.3">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x14ac:dyDescent="0.3">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x14ac:dyDescent="0.3">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x14ac:dyDescent="0.3">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x14ac:dyDescent="0.3">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x14ac:dyDescent="0.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x14ac:dyDescent="0.3">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x14ac:dyDescent="0.3">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x14ac:dyDescent="0.3">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x14ac:dyDescent="0.3">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x14ac:dyDescent="0.3">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x14ac:dyDescent="0.3">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x14ac:dyDescent="0.3">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x14ac:dyDescent="0.3">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x14ac:dyDescent="0.3">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x14ac:dyDescent="0.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x14ac:dyDescent="0.3">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x14ac:dyDescent="0.3">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x14ac:dyDescent="0.3">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x14ac:dyDescent="0.3">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x14ac:dyDescent="0.3">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x14ac:dyDescent="0.3">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x14ac:dyDescent="0.3">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x14ac:dyDescent="0.3">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x14ac:dyDescent="0.3">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x14ac:dyDescent="0.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x14ac:dyDescent="0.3">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x14ac:dyDescent="0.3">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x14ac:dyDescent="0.3">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x14ac:dyDescent="0.3">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x14ac:dyDescent="0.3">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x14ac:dyDescent="0.3">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x14ac:dyDescent="0.3">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x14ac:dyDescent="0.3">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x14ac:dyDescent="0.3">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x14ac:dyDescent="0.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x14ac:dyDescent="0.3">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x14ac:dyDescent="0.3">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x14ac:dyDescent="0.3">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x14ac:dyDescent="0.3">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x14ac:dyDescent="0.3">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x14ac:dyDescent="0.3">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x14ac:dyDescent="0.3">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x14ac:dyDescent="0.3">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x14ac:dyDescent="0.3">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x14ac:dyDescent="0.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x14ac:dyDescent="0.3">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x14ac:dyDescent="0.3">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x14ac:dyDescent="0.3">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x14ac:dyDescent="0.3">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x14ac:dyDescent="0.3">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x14ac:dyDescent="0.3">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x14ac:dyDescent="0.3">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sheetData>
  <mergeCells count="1">
    <mergeCell ref="M29:N29"/>
  </mergeCells>
  <conditionalFormatting sqref="Q21:U37">
    <cfRule type="dataBar" priority="2">
      <dataBar>
        <cfvo type="num" val="0"/>
        <cfvo type="formula" val="MAX($Q$21:$U$37)*2"/>
        <color rgb="FF00B0F0"/>
      </dataBar>
      <extLst>
        <ext xmlns:x14="http://schemas.microsoft.com/office/spreadsheetml/2009/9/main" uri="{B025F937-C7B1-47D3-B67F-A62EFF666E3E}">
          <x14:id>{D9195EB7-717F-446D-8951-8EC6786DA53C}</x14:id>
        </ext>
      </extLst>
    </cfRule>
    <cfRule type="dataBar" priority="3">
      <dataBar>
        <cfvo type="min"/>
        <cfvo type="max"/>
        <color rgb="FF638EC6"/>
      </dataBar>
      <extLst>
        <ext xmlns:x14="http://schemas.microsoft.com/office/spreadsheetml/2009/9/main" uri="{B025F937-C7B1-47D3-B67F-A62EFF666E3E}">
          <x14:id>{8A26A959-1075-48FF-B5F5-2CE9D0C89982}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4D2E77EC-E950-4137-8EA5-117597E5812F}">
            <xm:f>Q$19=pivots!$A$51</xm:f>
            <x14:dxf>
              <font>
                <color theme="1"/>
              </font>
              <fill>
                <patternFill>
                  <bgColor theme="4" tint="0.79998168889431442"/>
                </patternFill>
              </fill>
              <border>
                <left/>
                <right/>
                <top/>
                <bottom/>
                <vertical/>
                <horizontal/>
              </border>
            </x14:dxf>
          </x14:cfRule>
          <xm:sqref>Q19:U37</xm:sqref>
        </x14:conditionalFormatting>
        <x14:conditionalFormatting xmlns:xm="http://schemas.microsoft.com/office/excel/2006/main">
          <x14:cfRule type="dataBar" id="{D9195EB7-717F-446D-8951-8EC6786DA53C}">
            <x14:dataBar minLength="0" maxLength="100" gradient="0">
              <x14:cfvo type="num">
                <xm:f>0</xm:f>
              </x14:cfvo>
              <x14:cfvo type="formula">
                <xm:f>MAX($Q$21:$U$37)*2</xm:f>
              </x14:cfvo>
              <x14:negativeFillColor rgb="FFFF0000"/>
              <x14:axisColor rgb="FF000000"/>
            </x14:dataBar>
          </x14:cfRule>
          <x14:cfRule type="dataBar" id="{8A26A959-1075-48FF-B5F5-2CE9D0C89982}">
            <x14:dataBar minLength="0" maxLength="100" gradient="0">
              <x14:cfvo type="autoMin"/>
              <x14:cfvo type="autoMax"/>
              <x14:negativeFillColor rgb="FFFF0000"/>
              <x14:axisColor rgb="FF000000"/>
            </x14:dataBar>
          </x14:cfRule>
          <xm:sqref>Q21:U37</xm:sqref>
        </x14:conditionalFormatting>
      </x14:conditionalFormattings>
    </ex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D1" zoomScale="153" zoomScaleNormal="259" workbookViewId="0">
      <selection activeCell="F8" sqref="F8"/>
    </sheetView>
  </sheetViews>
  <sheetFormatPr defaultRowHeight="14.4" x14ac:dyDescent="0.3"/>
  <cols>
    <col min="5" max="5" width="10.8984375" customWidth="1"/>
    <col min="6" max="6" width="11.3984375" bestFit="1" customWidth="1"/>
  </cols>
  <sheetData>
    <row r="2" spans="5:6" x14ac:dyDescent="0.3">
      <c r="E2" t="s">
        <v>1039</v>
      </c>
      <c r="F2" t="s">
        <v>3</v>
      </c>
    </row>
    <row r="3" spans="5:6" ht="25.5" customHeight="1" x14ac:dyDescent="0.3">
      <c r="E3" t="s">
        <v>11</v>
      </c>
      <c r="F3" t="str">
        <f>"R01"</f>
        <v>R01</v>
      </c>
    </row>
    <row r="4" spans="5:6" ht="25.5" customHeight="1" x14ac:dyDescent="0.3">
      <c r="E4" t="s">
        <v>9</v>
      </c>
      <c r="F4" t="str">
        <f>"R02"</f>
        <v>R02</v>
      </c>
    </row>
    <row r="5" spans="5:6" ht="25.5" customHeight="1" x14ac:dyDescent="0.3">
      <c r="E5" t="s">
        <v>6</v>
      </c>
      <c r="F5" t="str">
        <f>"R03"</f>
        <v>R03</v>
      </c>
    </row>
    <row r="6" spans="5:6" ht="25.5" customHeight="1" x14ac:dyDescent="0.3">
      <c r="E6" t="s">
        <v>13</v>
      </c>
      <c r="F6" t="str">
        <f>"R04"</f>
        <v>R04</v>
      </c>
    </row>
    <row r="7" spans="5:6" ht="25.5" customHeight="1" x14ac:dyDescent="0.3">
      <c r="E7" t="s">
        <v>10</v>
      </c>
      <c r="F7" t="str">
        <f>"R05"</f>
        <v>R05</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R04 call count, </vt:lpstr>
      <vt:lpstr>R02 call count</vt:lpstr>
      <vt:lpstr>Data</vt:lpstr>
      <vt:lpstr>pivots</vt:lpstr>
      <vt:lpstr>Customer centre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SRIMATHI SOUNDAR RAJAN</cp:lastModifiedBy>
  <dcterms:created xsi:type="dcterms:W3CDTF">2021-03-14T20:21:32Z</dcterms:created>
  <dcterms:modified xsi:type="dcterms:W3CDTF">2025-10-26T05:18:23Z</dcterms:modified>
</cp:coreProperties>
</file>