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qatester\Desktop\Class Folder\Analysis Projects\Crowdfunding Analysis\"/>
    </mc:Choice>
  </mc:AlternateContent>
  <xr:revisionPtr revIDLastSave="0" documentId="13_ncr:1_{4858D84A-83EF-49E6-9910-21A92EFB9755}" xr6:coauthVersionLast="47" xr6:coauthVersionMax="47" xr10:uidLastSave="{00000000-0000-0000-0000-000000000000}"/>
  <bookViews>
    <workbookView xWindow="-110" yWindow="-110" windowWidth="19420" windowHeight="10420" firstSheet="6" activeTab="8" xr2:uid="{00000000-000D-0000-FFFF-FFFF00000000}"/>
  </bookViews>
  <sheets>
    <sheet name="Kickstarter" sheetId="1" r:id="rId1"/>
    <sheet name="Successful US Kickstarters" sheetId="11" r:id="rId2"/>
    <sheet name="Failed US Kickstarters" sheetId="12" r:id="rId3"/>
    <sheet name="Descriptive Statistics" sheetId="13" r:id="rId4"/>
    <sheet name="Category Statistics" sheetId="2" r:id="rId5"/>
    <sheet name="Subcatagory Statistics" sheetId="3" r:id="rId6"/>
    <sheet name="Outcomes Based on Launch Date" sheetId="8" r:id="rId7"/>
    <sheet name="Edinburgh Research" sheetId="10" r:id="rId8"/>
    <sheet name="British Musicals" sheetId="14" r:id="rId9"/>
  </sheets>
  <definedNames>
    <definedName name="_xlnm._FilterDatabase" localSheetId="0" hidden="1">Kickstarter!$A$1:$T$4115</definedName>
    <definedName name="_xlnm._FilterDatabase" localSheetId="1" hidden="1">'Successful US Kickstarters'!$R$1:$R$413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" i="13" l="1"/>
  <c r="C15" i="13"/>
  <c r="C14" i="13"/>
  <c r="C12" i="13"/>
  <c r="B14" i="13"/>
  <c r="C13" i="13"/>
  <c r="B13" i="13"/>
  <c r="B12" i="13"/>
  <c r="C8" i="13"/>
  <c r="C7" i="13"/>
  <c r="C6" i="13"/>
  <c r="C5" i="13"/>
  <c r="B5" i="13"/>
  <c r="B8" i="13"/>
  <c r="B7" i="13"/>
  <c r="B6" i="13"/>
  <c r="C11" i="13"/>
  <c r="B11" i="13"/>
  <c r="B10" i="13"/>
  <c r="C10" i="13"/>
  <c r="B3" i="13"/>
  <c r="C4" i="13"/>
  <c r="B4" i="13"/>
  <c r="C3" i="13"/>
  <c r="F3" i="10"/>
  <c r="F4" i="10"/>
  <c r="F5" i="10"/>
  <c r="F6" i="10"/>
  <c r="F2" i="10"/>
  <c r="C2" i="10"/>
  <c r="D3" i="10"/>
  <c r="D4" i="10"/>
  <c r="D5" i="10"/>
  <c r="D6" i="10"/>
  <c r="D2" i="10"/>
  <c r="C3" i="10"/>
  <c r="C4" i="10"/>
  <c r="C5" i="10"/>
  <c r="C6" i="10"/>
  <c r="B3" i="10"/>
  <c r="B4" i="10"/>
  <c r="B5" i="10"/>
  <c r="B6" i="10"/>
  <c r="B2" i="10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0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0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0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0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0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<sst xmlns="http://schemas.openxmlformats.org/spreadsheetml/2006/main" count="38344" uniqueCount="8403">
  <si>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</si>
  <si>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</si>
  <si>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</si>
  <si>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</si>
  <si>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</si>
  <si>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</si>
  <si>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</si>
  <si>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</si>
  <si>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</si>
  <si>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</si>
  <si>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</si>
  <si>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</si>
  <si>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</si>
  <si>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</si>
  <si>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</si>
  <si>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</si>
  <si>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</si>
  <si>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</si>
  <si>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</si>
  <si>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</si>
  <si>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</si>
  <si>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</si>
  <si>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</si>
  <si>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</si>
  <si>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</si>
  <si>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</si>
  <si>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</si>
  <si>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</si>
  <si>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</si>
  <si>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</si>
  <si>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</si>
  <si>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</si>
  <si>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</si>
  <si>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</si>
  <si>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</si>
  <si>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</si>
  <si>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</si>
  <si>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</si>
  <si>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</si>
  <si>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</si>
  <si>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</si>
  <si>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</si>
  <si>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</si>
  <si>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</si>
  <si>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</si>
  <si>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</si>
  <si>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</si>
  <si>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</si>
  <si>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</si>
  <si>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</si>
  <si>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</si>
  <si>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</si>
  <si>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</si>
  <si>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</si>
  <si>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</si>
  <si>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</si>
  <si>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</si>
  <si>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</si>
  <si>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</si>
  <si>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</si>
  <si>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</si>
  <si>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</si>
  <si>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</si>
  <si>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</si>
  <si>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</si>
  <si>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</si>
  <si>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</si>
  <si>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</si>
  <si>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</si>
  <si>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</si>
  <si>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</si>
  <si>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</si>
  <si>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</si>
  <si>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</si>
  <si>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</si>
  <si>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</si>
  <si>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</si>
  <si>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</si>
  <si>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</si>
  <si>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</si>
  <si>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</si>
  <si>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</si>
  <si>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</si>
  <si>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</si>
  <si>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</si>
  <si>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</si>
  <si>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</si>
  <si>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</si>
  <si>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</si>
  <si>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</si>
  <si>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</si>
  <si>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</si>
  <si>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</si>
  <si>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</si>
  <si>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</si>
  <si>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</si>
  <si>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</si>
  <si>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</si>
  <si>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</si>
  <si>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</si>
  <si>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</si>
  <si>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</si>
  <si>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</si>
  <si>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</si>
  <si>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</si>
  <si>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</si>
  <si>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</si>
  <si>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</si>
  <si>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</si>
  <si>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</si>
  <si>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</si>
  <si>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</si>
  <si>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</si>
  <si>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</si>
  <si>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</si>
  <si>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</si>
  <si>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</si>
  <si>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</si>
  <si>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</si>
  <si>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</si>
  <si>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</si>
  <si>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</si>
  <si>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</si>
  <si>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</si>
  <si>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</si>
  <si>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</si>
  <si>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</si>
  <si>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</si>
  <si>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</si>
  <si>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</si>
  <si>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</si>
  <si>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</si>
  <si>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</si>
  <si>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</si>
  <si>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</si>
  <si>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</si>
  <si>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</si>
  <si>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</si>
  <si>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</si>
  <si>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</si>
  <si>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</si>
  <si>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</si>
  <si>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</si>
  <si>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</si>
  <si>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</si>
  <si>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</si>
  <si>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</si>
  <si>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</si>
  <si>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</si>
  <si>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</si>
  <si>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</si>
  <si>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</si>
  <si>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</si>
  <si>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</si>
  <si>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</si>
  <si>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</si>
  <si>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</si>
  <si>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</si>
  <si>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</si>
  <si>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</si>
  <si>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</si>
  <si>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</si>
  <si>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</si>
  <si>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</si>
  <si>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</si>
  <si>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</si>
  <si>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</si>
  <si>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</si>
  <si>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</si>
  <si>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</si>
  <si>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</si>
  <si>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</si>
  <si>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</si>
  <si>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</si>
  <si>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</si>
  <si>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</si>
  <si>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</si>
  <si>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</si>
  <si>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</si>
  <si>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</si>
  <si>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</si>
  <si>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</si>
  <si>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</si>
  <si>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</si>
  <si>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</si>
  <si>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</si>
  <si>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</si>
  <si>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</si>
  <si>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</si>
  <si>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</si>
  <si>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</si>
  <si>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</si>
  <si>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</si>
  <si>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</si>
  <si>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</si>
  <si>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</si>
  <si>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</si>
  <si>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</si>
  <si>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</si>
  <si>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</si>
  <si>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</si>
  <si>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</si>
  <si>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</si>
  <si>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</si>
  <si>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</si>
  <si>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</si>
  <si>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</si>
  <si>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</si>
  <si>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</si>
  <si>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</si>
  <si>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</si>
  <si>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</si>
  <si>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</si>
  <si>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</si>
  <si>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</si>
  <si>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</si>
  <si>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</si>
  <si>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</si>
  <si>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</si>
  <si>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</si>
  <si>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</si>
  <si>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</si>
  <si>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</si>
  <si>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</si>
  <si>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</si>
  <si>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</si>
  <si>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</si>
  <si>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</si>
  <si>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</si>
  <si>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</si>
  <si>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</si>
  <si>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</si>
  <si>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</si>
  <si>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</si>
  <si>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</si>
  <si>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</si>
  <si>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</si>
  <si>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</si>
  <si>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</si>
  <si>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</si>
  <si>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</si>
  <si>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</si>
  <si>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</si>
  <si>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</si>
  <si>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</si>
  <si>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</si>
  <si>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</si>
  <si>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</si>
  <si>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</si>
  <si>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</si>
  <si>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</si>
  <si>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</si>
  <si>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</si>
  <si>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</si>
  <si>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</si>
  <si>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</si>
  <si>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</si>
  <si>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</si>
  <si>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</si>
  <si>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</si>
  <si>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</si>
  <si>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</si>
  <si>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</si>
  <si>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</si>
  <si>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</si>
  <si>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</si>
  <si>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</si>
  <si>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</si>
  <si>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</si>
  <si>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</si>
  <si>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</si>
  <si>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</si>
  <si>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</si>
  <si>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</si>
  <si>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</si>
  <si>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</si>
  <si>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</si>
  <si>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</si>
  <si>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</si>
  <si>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</si>
  <si>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</si>
  <si>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</si>
  <si>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</si>
  <si>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</si>
  <si>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</si>
  <si>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</si>
  <si>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</si>
  <si>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</si>
  <si>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</si>
  <si>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</si>
  <si>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</si>
  <si>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</si>
  <si>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</si>
  <si>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</si>
  <si>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</si>
  <si>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</si>
  <si>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</si>
  <si>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</si>
  <si>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</si>
  <si>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</si>
  <si>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</si>
  <si>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</si>
  <si>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</si>
  <si>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</si>
  <si>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</si>
  <si>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</si>
  <si>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</si>
  <si>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</si>
  <si>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</si>
  <si>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</si>
  <si>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</si>
  <si>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</si>
  <si>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</si>
  <si>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</si>
  <si>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</si>
  <si>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</si>
  <si>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</si>
  <si>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</si>
  <si>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</si>
  <si>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</si>
  <si>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</si>
  <si>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</si>
  <si>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</si>
  <si>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</si>
  <si>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</si>
  <si>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</si>
  <si>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</si>
  <si>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</si>
  <si>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</si>
  <si>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</si>
  <si>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</si>
  <si>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</si>
  <si>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</si>
  <si>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</si>
  <si>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</si>
  <si>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</si>
  <si>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</si>
  <si>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</si>
  <si>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</si>
  <si>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</si>
  <si>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</si>
  <si>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</si>
  <si>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</si>
  <si>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</si>
  <si>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</si>
  <si>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</si>
  <si>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</si>
  <si>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</si>
  <si>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</si>
  <si>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</si>
  <si>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</si>
  <si>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</si>
  <si>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</si>
  <si>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</si>
  <si>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</si>
  <si>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</si>
  <si>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</si>
  <si>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</si>
  <si>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</si>
  <si>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</si>
  <si>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</si>
  <si>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</si>
  <si>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</si>
  <si>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</si>
  <si>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</si>
  <si>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</si>
  <si>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</si>
  <si>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</si>
  <si>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</si>
  <si>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</si>
  <si>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</si>
  <si>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</si>
  <si>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</si>
  <si>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</si>
  <si>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</si>
  <si>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</si>
  <si>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</si>
  <si>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</si>
  <si>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</si>
  <si>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</si>
  <si>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</si>
  <si>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</si>
  <si>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</si>
  <si>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</si>
  <si>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</si>
  <si>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</si>
  <si>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</si>
  <si>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</si>
  <si>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</si>
  <si>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</si>
  <si>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</si>
  <si>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</si>
  <si>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</si>
  <si>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</si>
  <si>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</si>
  <si>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</si>
  <si>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</si>
  <si>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</si>
  <si>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</si>
  <si>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</si>
  <si>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</si>
  <si>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</si>
  <si>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</si>
  <si>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</si>
  <si>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</si>
  <si>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</si>
  <si>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</si>
  <si>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</si>
  <si>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</si>
  <si>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</si>
  <si>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</si>
  <si>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</si>
  <si>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</si>
  <si>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</si>
  <si>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</si>
  <si>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</si>
  <si>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</si>
  <si>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</si>
  <si>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</si>
  <si>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</si>
  <si>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</si>
  <si>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</si>
  <si>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</si>
  <si>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</si>
  <si>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</si>
  <si>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</si>
  <si>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</si>
  <si>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</si>
  <si>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</si>
  <si>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</si>
  <si>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</si>
  <si>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</si>
  <si>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</si>
  <si>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</si>
  <si>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</si>
  <si>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</si>
  <si>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</si>
  <si>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</si>
  <si>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</si>
  <si>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</si>
  <si>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</si>
  <si>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</si>
  <si>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</si>
  <si>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</si>
  <si>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</si>
  <si>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</si>
  <si>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</si>
  <si>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</si>
  <si>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</si>
  <si>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</si>
  <si>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</si>
  <si>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</si>
  <si>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</si>
  <si>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</si>
  <si>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</si>
  <si>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</si>
  <si>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</si>
  <si>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</si>
  <si>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</si>
  <si>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</si>
  <si>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</si>
  <si>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</si>
  <si>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</si>
  <si>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</si>
  <si>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</si>
  <si>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</si>
  <si>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</si>
  <si>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</si>
  <si>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</si>
  <si>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</si>
  <si>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</si>
  <si>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</si>
  <si>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</si>
  <si>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</si>
  <si>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</si>
  <si>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</si>
  <si>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</si>
  <si>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</si>
  <si>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</si>
  <si>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</si>
  <si>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</si>
  <si>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</si>
  <si>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</si>
  <si>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</si>
  <si>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</si>
  <si>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</si>
  <si>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</si>
  <si>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</si>
  <si>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</si>
  <si>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</si>
  <si>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</si>
  <si>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</si>
  <si>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</si>
  <si>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</si>
  <si>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</si>
  <si>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</si>
  <si>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</si>
  <si>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</si>
  <si>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</si>
  <si>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</si>
  <si>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</si>
  <si>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</si>
  <si>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</si>
  <si>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</si>
  <si>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</si>
  <si>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</si>
  <si>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</si>
  <si>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</si>
  <si>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</si>
  <si>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</si>
  <si>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</si>
  <si>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</si>
  <si>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</si>
  <si>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</si>
  <si>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</si>
  <si>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</si>
  <si>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</si>
  <si>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</si>
  <si>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</si>
  <si>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</si>
  <si>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</si>
  <si>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</si>
  <si>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</si>
  <si>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</si>
  <si>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</si>
  <si>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</si>
  <si>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</si>
  <si>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</si>
  <si>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</si>
  <si>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</si>
  <si>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</si>
  <si>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</si>
  <si>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</si>
  <si>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</si>
  <si>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</si>
  <si>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</si>
  <si>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</si>
  <si>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</si>
  <si>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</si>
  <si>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</si>
  <si>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</si>
  <si>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</si>
  <si>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</si>
  <si>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</si>
  <si>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</si>
  <si>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</si>
  <si>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</si>
  <si>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</si>
  <si>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</si>
  <si>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</si>
  <si>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</si>
  <si>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</si>
  <si>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</si>
  <si>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</si>
  <si>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</si>
  <si>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</si>
  <si>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</si>
  <si>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</si>
  <si>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</si>
  <si>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</si>
  <si>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</si>
  <si>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</si>
  <si>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</si>
  <si>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</si>
  <si>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</si>
  <si>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</si>
  <si>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</si>
  <si>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</si>
  <si>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</si>
  <si>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</si>
  <si>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</si>
  <si>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</si>
  <si>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</si>
  <si>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</si>
  <si>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</si>
  <si>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</si>
  <si>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</si>
  <si>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</si>
  <si>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</si>
  <si>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</si>
  <si>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</si>
  <si>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</si>
  <si>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</si>
  <si>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</si>
  <si>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</si>
  <si>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</si>
  <si>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</si>
  <si>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</si>
  <si>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</si>
  <si>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</si>
  <si>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</si>
  <si>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</si>
  <si>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</si>
  <si>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</si>
  <si>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</si>
  <si>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</si>
  <si>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</si>
  <si>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</si>
  <si>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</si>
  <si>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</si>
  <si>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</si>
  <si>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</si>
  <si>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</si>
  <si>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</si>
  <si>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</si>
  <si>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</si>
  <si>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</si>
  <si>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</si>
  <si>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</si>
  <si>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</si>
  <si>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</si>
  <si>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</si>
  <si>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</si>
  <si>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</si>
  <si>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</si>
  <si>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</si>
  <si>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</si>
  <si>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</si>
  <si>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</si>
  <si>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</si>
  <si>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</si>
  <si>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</si>
  <si>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</si>
  <si>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</si>
  <si>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</si>
  <si>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</si>
  <si>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</si>
  <si>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</si>
  <si>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</si>
  <si>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</si>
  <si>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</si>
  <si>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</si>
  <si>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</si>
  <si>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</si>
  <si>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</si>
  <si>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</si>
  <si>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</si>
  <si>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</si>
  <si>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</si>
  <si>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</si>
  <si>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</si>
  <si>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</si>
  <si>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</si>
  <si>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</si>
  <si>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</si>
  <si>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</si>
  <si>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</si>
  <si>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</si>
  <si>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</si>
  <si>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</si>
  <si>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</si>
  <si>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</si>
  <si>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</si>
  <si>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</si>
  <si>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</si>
  <si>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</si>
  <si>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</si>
  <si>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</si>
  <si>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</si>
  <si>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</si>
  <si>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</si>
  <si>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</si>
  <si>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</si>
  <si>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</si>
  <si>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</si>
  <si>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</si>
  <si>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</si>
  <si>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</si>
  <si>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</si>
  <si>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</si>
  <si>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</si>
  <si>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</si>
  <si>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</si>
  <si>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</si>
  <si>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</si>
  <si>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</si>
  <si>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</si>
  <si>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</si>
  <si>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</si>
  <si>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</si>
  <si>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</si>
  <si>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</si>
  <si>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</si>
  <si>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</si>
  <si>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</si>
  <si>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</si>
  <si>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</si>
  <si>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</si>
  <si>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</si>
  <si>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</si>
  <si>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</si>
  <si>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</si>
  <si>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</si>
  <si>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</si>
  <si>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</si>
  <si>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</si>
  <si>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</si>
  <si>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</si>
  <si>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</si>
  <si>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</si>
  <si>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</si>
  <si>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</si>
  <si>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</si>
  <si>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</si>
  <si>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</si>
  <si>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</si>
  <si>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</si>
  <si>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</si>
  <si>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</si>
  <si>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</si>
  <si>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</si>
  <si>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</si>
  <si>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</si>
  <si>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</si>
  <si>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</si>
  <si>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</si>
  <si>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</si>
  <si>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</si>
  <si>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</si>
  <si>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</si>
  <si>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</si>
  <si>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</si>
  <si>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</si>
  <si>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</si>
  <si>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</si>
  <si>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</si>
  <si>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</si>
  <si>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</si>
  <si>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</si>
  <si>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</si>
  <si>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</si>
  <si>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</si>
  <si>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</si>
  <si>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</si>
  <si>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</si>
  <si>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</si>
  <si>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</si>
  <si>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</si>
  <si>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</si>
  <si>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</si>
  <si>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</si>
  <si>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</si>
  <si>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</si>
  <si>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</si>
  <si>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</si>
  <si>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</si>
  <si>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</si>
  <si>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</si>
  <si>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</si>
  <si>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</si>
  <si>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</si>
  <si>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</si>
  <si>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</si>
  <si>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</si>
  <si>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</si>
  <si>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</si>
  <si>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</si>
  <si>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</si>
  <si>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</si>
  <si>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</si>
  <si>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</si>
  <si>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</si>
  <si>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</si>
  <si>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</si>
  <si>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</si>
  <si>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</si>
  <si>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</si>
  <si>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</si>
  <si>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</si>
  <si>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</si>
  <si>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</si>
  <si>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</si>
  <si>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</si>
  <si>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</si>
  <si>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</si>
  <si>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</si>
  <si>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</si>
  <si>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</si>
  <si>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</si>
  <si>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</si>
  <si>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</si>
  <si>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</si>
  <si>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</si>
  <si>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</si>
  <si>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</si>
  <si>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</si>
  <si>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</si>
  <si>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</si>
  <si>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</si>
  <si>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</si>
  <si>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</si>
  <si>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</si>
  <si>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</si>
  <si>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</si>
  <si>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</si>
  <si>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</si>
  <si>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</si>
  <si>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</si>
  <si>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</si>
  <si>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</si>
  <si>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</si>
  <si>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</si>
  <si>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</si>
  <si>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</si>
  <si>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</si>
  <si>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</si>
  <si>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</si>
  <si>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</si>
  <si>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</si>
  <si>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</si>
  <si>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</si>
  <si>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</si>
  <si>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</si>
  <si>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</si>
  <si>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</si>
  <si>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</si>
  <si>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</si>
  <si>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</si>
  <si>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</si>
  <si>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</si>
  <si>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</si>
  <si>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</si>
  <si>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</si>
  <si>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</si>
  <si>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</si>
  <si>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</si>
  <si>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</si>
  <si>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</si>
  <si>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</si>
  <si>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</si>
  <si>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</si>
  <si>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</si>
  <si>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</si>
  <si>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</si>
  <si>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</si>
  <si>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</si>
  <si>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</si>
  <si>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</si>
  <si>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</si>
  <si>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</si>
  <si>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</si>
  <si>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</si>
  <si>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</si>
  <si>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</si>
  <si>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</si>
  <si>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</si>
  <si>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</si>
  <si>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</si>
  <si>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</si>
  <si>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</si>
  <si>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</si>
  <si>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</si>
  <si>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</si>
  <si>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</si>
  <si>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</si>
  <si>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</si>
  <si>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</si>
  <si>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</si>
  <si>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</si>
  <si>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</si>
  <si>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</si>
  <si>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</si>
  <si>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</si>
  <si>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</si>
  <si>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</si>
  <si>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</si>
  <si>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</si>
  <si>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</si>
  <si>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</si>
  <si>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</si>
  <si>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</si>
  <si>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</si>
  <si>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</si>
  <si>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</si>
  <si>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</si>
  <si>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</si>
  <si>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</si>
  <si>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</si>
  <si>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</si>
  <si>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</si>
  <si>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</si>
  <si>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</si>
  <si>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</si>
  <si>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</si>
  <si>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</si>
  <si>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</si>
  <si>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</si>
  <si>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</si>
  <si>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</si>
  <si>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</si>
  <si>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</si>
  <si>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</si>
  <si>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</si>
  <si>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</si>
  <si>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</si>
  <si>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</si>
  <si>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</si>
  <si>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</si>
  <si>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</si>
  <si>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</si>
  <si>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</si>
  <si>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</si>
  <si>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</si>
  <si>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</si>
  <si>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</si>
  <si>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</si>
  <si>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</si>
  <si>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</si>
  <si>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</si>
  <si>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</si>
  <si>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</si>
  <si>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</si>
  <si>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</si>
  <si>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</si>
  <si>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</si>
  <si>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</si>
  <si>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</si>
  <si>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</si>
  <si>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</si>
  <si>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</si>
  <si>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</si>
  <si>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</si>
  <si>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</si>
  <si>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</si>
  <si>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</si>
  <si>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</si>
  <si>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</si>
  <si>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</si>
  <si>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</si>
  <si>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</si>
  <si>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</si>
  <si>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</si>
  <si>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</si>
  <si>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</si>
  <si>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</si>
  <si>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</si>
  <si>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</si>
  <si>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</si>
  <si>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</si>
  <si>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</si>
  <si>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</si>
  <si>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</si>
  <si>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</si>
  <si>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</si>
  <si>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</si>
  <si>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</si>
  <si>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</si>
  <si>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</si>
  <si>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</si>
  <si>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</si>
  <si>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</si>
  <si>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</si>
  <si>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</si>
  <si>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</si>
  <si>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</si>
  <si>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</si>
  <si>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</si>
  <si>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</si>
  <si>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</si>
  <si>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</si>
  <si>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</si>
  <si>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</si>
  <si>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</si>
  <si>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</si>
  <si>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</si>
  <si>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</si>
  <si>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</si>
  <si>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</si>
  <si>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</si>
  <si>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</si>
  <si>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</si>
  <si>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</si>
  <si>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</si>
  <si>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</si>
  <si>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</si>
  <si>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</si>
  <si>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</si>
  <si>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</si>
  <si>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</si>
  <si>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</si>
  <si>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</si>
  <si>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</si>
  <si>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</si>
  <si>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</si>
  <si>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</si>
  <si>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</si>
  <si>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</si>
  <si>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</si>
  <si>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</si>
  <si>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</si>
  <si>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</si>
  <si>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</si>
  <si>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</si>
  <si>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</si>
  <si>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</si>
  <si>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</si>
  <si>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</si>
  <si>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</si>
  <si>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</si>
  <si>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</si>
  <si>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</si>
  <si>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</si>
  <si>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</si>
  <si>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</si>
  <si>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</si>
  <si>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</si>
  <si>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</si>
  <si>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</si>
  <si>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</si>
  <si>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</si>
  <si>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</si>
  <si>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</si>
  <si>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</si>
  <si>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</si>
  <si>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</si>
  <si>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</si>
  <si>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</si>
  <si>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</si>
  <si>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</si>
  <si>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</si>
  <si>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</si>
  <si>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</si>
  <si>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</si>
  <si>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</si>
  <si>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</si>
  <si>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</si>
  <si>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</si>
  <si>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</si>
  <si>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</si>
  <si>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</si>
  <si>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</si>
  <si>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</si>
  <si>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</si>
  <si>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</si>
  <si>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</si>
  <si>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</si>
  <si>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</si>
  <si>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</si>
  <si>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</si>
  <si>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</si>
  <si>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</si>
  <si>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</si>
  <si>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</si>
  <si>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</si>
  <si>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</si>
  <si>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</si>
  <si>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</si>
  <si>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</si>
  <si>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</si>
  <si>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</si>
  <si>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</si>
  <si>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</si>
  <si>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</si>
  <si>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</si>
  <si>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</si>
  <si>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</si>
  <si>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</si>
  <si>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</si>
  <si>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</si>
  <si>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</si>
  <si>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</si>
  <si>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</si>
  <si>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</si>
  <si>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</si>
  <si>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</si>
  <si>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</si>
  <si>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</si>
  <si>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</si>
  <si>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</si>
  <si>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</si>
  <si>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</si>
  <si>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</si>
  <si>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</si>
  <si>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</si>
  <si>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</si>
  <si>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</si>
  <si>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</si>
  <si>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</si>
  <si>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</si>
  <si>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</si>
  <si>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</si>
  <si>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</si>
  <si>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</si>
  <si>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</si>
  <si>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</si>
  <si>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</si>
  <si>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</si>
  <si>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</si>
  <si>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</si>
  <si>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</si>
  <si>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</si>
  <si>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</si>
  <si>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</si>
  <si>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</si>
  <si>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</si>
  <si>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</si>
  <si>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</si>
  <si>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</si>
  <si>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</si>
  <si>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</si>
  <si>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</si>
  <si>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</si>
  <si>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</si>
  <si>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</si>
  <si>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</si>
  <si>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</si>
  <si>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</si>
  <si>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</si>
  <si>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</si>
  <si>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</si>
  <si>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</si>
  <si>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</si>
  <si>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</si>
  <si>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</si>
  <si>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</si>
  <si>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</si>
  <si>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</si>
  <si>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</si>
  <si>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</si>
  <si>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</si>
  <si>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</si>
  <si>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</si>
  <si>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</si>
  <si>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</si>
  <si>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</si>
  <si>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</si>
  <si>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</si>
  <si>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</si>
  <si>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</si>
  <si>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</si>
  <si>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</si>
  <si>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</si>
  <si>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</si>
  <si>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</si>
  <si>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</si>
  <si>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</si>
  <si>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</si>
  <si>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</si>
  <si>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</si>
  <si>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</si>
  <si>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</si>
  <si>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</si>
  <si>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</si>
  <si>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</si>
  <si>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</si>
  <si>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</si>
  <si>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</si>
  <si>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</si>
  <si>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</si>
  <si>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</si>
  <si>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</si>
  <si>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</si>
  <si>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</si>
  <si>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</si>
  <si>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</si>
  <si>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</si>
  <si>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</si>
  <si>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</si>
  <si>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</si>
  <si>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</si>
  <si>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</si>
  <si>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</si>
  <si>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</si>
  <si>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</si>
  <si>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</si>
  <si>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</si>
  <si>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</si>
  <si>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</si>
  <si>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</si>
  <si>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</si>
  <si>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</si>
  <si>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</si>
  <si>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</si>
  <si>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</si>
  <si>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</si>
  <si>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</si>
  <si>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</si>
  <si>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</si>
  <si>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</si>
  <si>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</si>
  <si>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</si>
  <si>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</si>
  <si>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</si>
  <si>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</si>
  <si>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</si>
  <si>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</si>
  <si>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</si>
  <si>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</si>
  <si>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</si>
  <si>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</si>
  <si>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</si>
  <si>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</si>
  <si>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</si>
  <si>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</si>
  <si>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</si>
  <si>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</si>
  <si>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</si>
  <si>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</si>
  <si>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</si>
  <si>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</si>
  <si>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</si>
  <si>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</si>
  <si>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</si>
  <si>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</si>
  <si>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</si>
  <si>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</si>
  <si>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</si>
  <si>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</si>
  <si>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</si>
  <si>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</si>
  <si>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</si>
  <si>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</si>
  <si>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</si>
  <si>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</si>
  <si>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</si>
  <si>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</si>
  <si>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</si>
  <si>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</si>
  <si>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</si>
  <si>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</si>
  <si>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</si>
  <si>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</si>
  <si>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</si>
  <si>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</si>
  <si>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</si>
  <si>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</si>
  <si>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</si>
  <si>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</si>
  <si>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</si>
  <si>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</si>
  <si>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</si>
  <si>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</si>
  <si>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</si>
  <si>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</si>
  <si>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</si>
  <si>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</si>
  <si>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</si>
  <si>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</si>
  <si>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</si>
  <si>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</si>
  <si>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</si>
  <si>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</si>
  <si>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</si>
  <si>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</si>
  <si>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</si>
  <si>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</si>
  <si>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</si>
  <si>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</si>
  <si>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</si>
  <si>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</si>
  <si>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</si>
  <si>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</si>
  <si>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</si>
  <si>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</si>
  <si>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</si>
  <si>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</si>
  <si>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</si>
  <si>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</si>
  <si>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</si>
  <si>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</si>
  <si>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</si>
  <si>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</si>
  <si>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</si>
  <si>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</si>
  <si>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</si>
  <si>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</si>
  <si>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</si>
  <si>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</si>
  <si>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</si>
  <si>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</si>
  <si>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</si>
  <si>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</si>
  <si>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</si>
  <si>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</si>
  <si>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</si>
  <si>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</si>
  <si>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</si>
  <si>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</si>
  <si>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</si>
  <si>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</si>
  <si>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</si>
  <si>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</si>
  <si>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</si>
  <si>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</si>
  <si>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</si>
  <si>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</si>
  <si>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</si>
  <si>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</si>
  <si>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</si>
  <si>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</si>
  <si>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</si>
  <si>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</si>
  <si>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</si>
  <si>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</si>
  <si>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</si>
  <si>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</si>
  <si>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</si>
  <si>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</si>
  <si>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</si>
  <si>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</si>
  <si>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</si>
  <si>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</si>
  <si>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</si>
  <si>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</si>
  <si>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</si>
  <si>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</si>
  <si>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</si>
  <si>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</si>
  <si>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</si>
  <si>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</si>
  <si>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</si>
  <si>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</si>
  <si>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</si>
  <si>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</si>
  <si>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</si>
  <si>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</si>
  <si>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</si>
  <si>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</si>
  <si>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</si>
  <si>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</si>
  <si>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</si>
  <si>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</si>
  <si>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</si>
  <si>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</si>
  <si>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</si>
  <si>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</si>
  <si>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</si>
  <si>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</si>
  <si>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</si>
  <si>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</si>
  <si>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</si>
  <si>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</si>
  <si>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</si>
  <si>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</si>
  <si>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</si>
  <si>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</si>
  <si>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</si>
  <si>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</si>
  <si>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</si>
  <si>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</si>
  <si>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</si>
  <si>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</si>
  <si>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</si>
  <si>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</si>
  <si>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</si>
  <si>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</si>
  <si>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</si>
  <si>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</si>
  <si>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</si>
  <si>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</si>
  <si>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</si>
  <si>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</si>
  <si>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</si>
  <si>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</si>
  <si>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</si>
  <si>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</si>
  <si>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</si>
  <si>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</si>
  <si>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</si>
  <si>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</si>
  <si>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</si>
  <si>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</si>
  <si>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</si>
  <si>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</si>
  <si>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</si>
  <si>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</si>
  <si>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</si>
  <si>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</si>
  <si>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</si>
  <si>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</si>
  <si>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</si>
  <si>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</si>
  <si>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</si>
  <si>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</si>
  <si>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</si>
  <si>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</si>
  <si>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</si>
  <si>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</si>
  <si>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</si>
  <si>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</si>
  <si>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</si>
  <si>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</si>
  <si>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</si>
  <si>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</si>
  <si>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</si>
  <si>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</si>
  <si>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</si>
  <si>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</si>
  <si>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</si>
  <si>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</si>
  <si>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</si>
  <si>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</si>
  <si>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</si>
  <si>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</si>
  <si>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</si>
  <si>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</si>
  <si>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</si>
  <si>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</si>
  <si>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</si>
  <si>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</si>
  <si>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</si>
  <si>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</si>
  <si>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</si>
  <si>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</si>
  <si>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</si>
  <si>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</si>
  <si>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</si>
  <si>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</si>
  <si>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</si>
  <si>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</si>
  <si>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</si>
  <si>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</si>
  <si>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</si>
  <si>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</si>
  <si>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</si>
  <si>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</si>
  <si>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</si>
  <si>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</si>
  <si>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</si>
  <si>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</si>
  <si>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</si>
  <si>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</si>
  <si>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</si>
  <si>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</si>
  <si>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</si>
  <si>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</si>
  <si>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</si>
  <si>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</si>
  <si>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</si>
  <si>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</si>
  <si>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</si>
  <si>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</si>
  <si>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</si>
  <si>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</si>
  <si>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</si>
  <si>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</si>
  <si>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</si>
  <si>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</si>
  <si>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</si>
  <si>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</si>
  <si>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</si>
  <si>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</si>
  <si>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</si>
  <si>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</si>
  <si>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</si>
  <si>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</si>
  <si>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</si>
  <si>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</si>
  <si>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</si>
  <si>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</si>
  <si>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</si>
  <si>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</si>
  <si>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</si>
  <si>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</si>
  <si>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</si>
  <si>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</si>
  <si>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</si>
  <si>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</si>
  <si>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</si>
  <si>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</si>
  <si>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</si>
  <si>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</si>
  <si>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</si>
  <si>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</si>
  <si>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</si>
  <si>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</si>
  <si>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</si>
  <si>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</si>
  <si>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</si>
  <si>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</si>
  <si>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</si>
  <si>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</si>
  <si>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</si>
  <si>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</si>
  <si>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</si>
  <si>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</si>
  <si>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</si>
  <si>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</si>
  <si>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</si>
  <si>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</si>
  <si>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</si>
  <si>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</si>
  <si>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</si>
  <si>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</si>
  <si>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</si>
  <si>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</si>
  <si>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</si>
  <si>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</si>
  <si>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</si>
  <si>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</si>
  <si>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</si>
  <si>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</si>
  <si>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</si>
  <si>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</si>
  <si>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</si>
  <si>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</si>
  <si>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</si>
  <si>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</si>
  <si>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</si>
  <si>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</si>
  <si>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</si>
  <si>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</si>
  <si>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</si>
  <si>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</si>
  <si>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</si>
  <si>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</si>
  <si>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</si>
  <si>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</si>
  <si>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</si>
  <si>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</si>
  <si>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</si>
  <si>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</si>
  <si>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</si>
  <si>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</si>
  <si>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</si>
  <si>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</si>
  <si>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</si>
  <si>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</si>
  <si>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</si>
  <si>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</si>
  <si>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</si>
  <si>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</si>
  <si>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</si>
  <si>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</si>
  <si>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</si>
  <si>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</si>
  <si>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</si>
  <si>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</si>
  <si>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</si>
  <si>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</si>
  <si>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</si>
  <si>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</si>
  <si>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</si>
  <si>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</si>
  <si>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</si>
  <si>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</si>
  <si>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</si>
  <si>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</si>
  <si>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</si>
  <si>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</si>
  <si>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</si>
  <si>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</si>
  <si>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</si>
  <si>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</si>
  <si>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</si>
  <si>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</si>
  <si>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</si>
  <si>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</si>
  <si>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</si>
  <si>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</si>
  <si>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</si>
  <si>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</si>
  <si>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</si>
  <si>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</si>
  <si>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</si>
  <si>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</si>
  <si>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</si>
  <si>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</si>
  <si>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</si>
  <si>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</si>
  <si>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</si>
  <si>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</si>
  <si>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</si>
  <si>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</si>
  <si>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</si>
  <si>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</si>
  <si>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</si>
  <si>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</si>
  <si>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</si>
  <si>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</si>
  <si>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</si>
  <si>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</si>
  <si>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</si>
  <si>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</si>
  <si>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</si>
  <si>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</si>
  <si>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</si>
  <si>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</si>
  <si>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</si>
  <si>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</si>
  <si>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</si>
  <si>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</si>
  <si>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</si>
  <si>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</si>
  <si>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</si>
  <si>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</si>
  <si>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</si>
  <si>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</si>
  <si>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</si>
  <si>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</si>
  <si>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</si>
  <si>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</si>
  <si>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</si>
  <si>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</si>
  <si>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</si>
  <si>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</si>
  <si>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</si>
  <si>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</si>
  <si>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</si>
  <si>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</si>
  <si>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</si>
  <si>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</si>
  <si>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</si>
  <si>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</si>
  <si>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</si>
  <si>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</si>
  <si>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</si>
  <si>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</si>
  <si>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</si>
  <si>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</si>
  <si>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</si>
  <si>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</si>
  <si>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</si>
  <si>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</si>
  <si>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</si>
  <si>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</si>
  <si>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</si>
  <si>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</si>
  <si>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</si>
  <si>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</si>
  <si>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</si>
  <si>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</si>
  <si>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</si>
  <si>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</si>
  <si>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</si>
  <si>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</si>
  <si>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</si>
  <si>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</si>
  <si>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</si>
  <si>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</si>
  <si>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</si>
  <si>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</si>
  <si>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</si>
  <si>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</si>
  <si>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</si>
  <si>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</si>
  <si>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</si>
  <si>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</si>
  <si>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</si>
  <si>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</si>
  <si>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</si>
  <si>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</si>
  <si>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</si>
  <si>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</si>
  <si>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</si>
  <si>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</si>
  <si>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</si>
  <si>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</si>
  <si>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</si>
  <si>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</si>
  <si>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</si>
  <si>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</si>
  <si>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</si>
  <si>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</si>
  <si>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</si>
  <si>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</si>
  <si>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</si>
  <si>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</si>
  <si>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</si>
  <si>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</si>
  <si>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</si>
  <si>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</si>
  <si>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</si>
  <si>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</si>
  <si>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</si>
  <si>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</si>
  <si>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</si>
  <si>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</si>
  <si>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</si>
  <si>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</si>
  <si>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</si>
  <si>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</si>
  <si>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</si>
  <si>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</si>
  <si>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</si>
  <si>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</si>
  <si>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</si>
  <si>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</si>
  <si>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</si>
  <si>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</si>
  <si>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</si>
  <si>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</si>
  <si>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</si>
  <si>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</si>
  <si>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</si>
  <si>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</si>
  <si>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</si>
  <si>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</si>
  <si>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</si>
  <si>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</si>
  <si>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</si>
  <si>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</si>
  <si>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</si>
  <si>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</si>
  <si>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</si>
  <si>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</si>
  <si>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</si>
  <si>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</si>
  <si>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</si>
  <si>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</si>
  <si>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</si>
  <si>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</si>
  <si>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</si>
  <si>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</si>
  <si>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</si>
  <si>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</si>
  <si>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</si>
  <si>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</si>
  <si>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</si>
  <si>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</si>
  <si>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</si>
  <si>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</si>
  <si>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</si>
  <si>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</si>
  <si>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</si>
  <si>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</si>
  <si>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</si>
  <si>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</si>
  <si>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</si>
  <si>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</si>
  <si>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</si>
  <si>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</si>
  <si>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</si>
  <si>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</si>
  <si>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</si>
  <si>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</si>
  <si>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</si>
  <si>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</si>
  <si>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</si>
  <si>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</si>
  <si>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</si>
  <si>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</si>
  <si>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</si>
  <si>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</si>
  <si>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</si>
  <si>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</si>
  <si>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</si>
  <si>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</si>
  <si>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</si>
  <si>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</si>
  <si>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</si>
  <si>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</si>
  <si>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</si>
  <si>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</si>
  <si>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</si>
  <si>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</si>
  <si>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</si>
  <si>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</si>
  <si>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</si>
  <si>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</si>
  <si>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</si>
  <si>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</si>
  <si>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</si>
  <si>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</si>
  <si>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</si>
  <si>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</si>
  <si>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</si>
  <si>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</si>
  <si>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</si>
  <si>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</si>
  <si>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</si>
  <si>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</si>
  <si>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</si>
  <si>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</si>
  <si>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</si>
  <si>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</si>
  <si>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</si>
  <si>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</si>
  <si>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</si>
  <si>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</si>
  <si>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</si>
  <si>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</si>
  <si>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</si>
  <si>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</si>
  <si>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</si>
  <si>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</si>
  <si>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</si>
  <si>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</si>
  <si>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</si>
  <si>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</si>
  <si>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</si>
  <si>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</si>
  <si>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</si>
  <si>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</si>
  <si>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</si>
  <si>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</si>
  <si>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</si>
  <si>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</si>
  <si>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</si>
  <si>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</si>
  <si>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</si>
  <si>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</si>
  <si>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</si>
  <si>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</si>
  <si>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</si>
  <si>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</si>
  <si>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</si>
  <si>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</si>
  <si>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</si>
  <si>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</si>
  <si>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</si>
  <si>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</si>
  <si>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</si>
  <si>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</si>
  <si>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</si>
  <si>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</si>
  <si>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</si>
  <si>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</si>
  <si>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</si>
  <si>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</si>
  <si>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</si>
  <si>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</si>
  <si>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</si>
  <si>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</si>
  <si>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</si>
  <si>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</si>
  <si>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</si>
  <si>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</si>
  <si>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</si>
  <si>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</si>
  <si>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</si>
  <si>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</si>
  <si>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</si>
  <si>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</si>
  <si>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</si>
  <si>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</si>
  <si>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</si>
  <si>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</si>
  <si>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</si>
  <si>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</si>
  <si>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</si>
  <si>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</si>
  <si>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</si>
  <si>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</si>
  <si>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</si>
  <si>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</si>
  <si>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</si>
  <si>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</si>
  <si>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</si>
  <si>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</si>
  <si>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</si>
  <si>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</si>
  <si>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</si>
  <si>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</si>
  <si>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</si>
  <si>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</si>
  <si>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</si>
  <si>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</si>
  <si>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</si>
  <si>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</si>
  <si>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</si>
  <si>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</si>
  <si>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</si>
  <si>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</si>
  <si>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</si>
  <si>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</si>
  <si>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</si>
  <si>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</si>
  <si>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</si>
  <si>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</si>
  <si>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</si>
  <si>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</si>
  <si>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</si>
  <si>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</si>
  <si>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</si>
  <si>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</si>
  <si>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</si>
  <si>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</si>
  <si>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</si>
  <si>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</si>
  <si>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</si>
  <si>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</si>
  <si>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</si>
  <si>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</si>
  <si>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</si>
  <si>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</si>
  <si>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</si>
  <si>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</si>
  <si>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</si>
  <si>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</si>
  <si>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</si>
  <si>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</si>
  <si>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</si>
  <si>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</si>
  <si>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</si>
  <si>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</si>
  <si>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</si>
  <si>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</si>
  <si>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</si>
  <si>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</si>
  <si>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</si>
  <si>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</si>
  <si>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</si>
  <si>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</si>
  <si>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</si>
  <si>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</si>
  <si>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</si>
  <si>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</si>
  <si>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</si>
  <si>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</si>
  <si>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</si>
  <si>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</si>
  <si>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</si>
  <si>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</si>
  <si>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</si>
  <si>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</si>
  <si>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</si>
  <si>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</si>
  <si>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</si>
  <si>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</si>
  <si>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</si>
  <si>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</si>
  <si>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</si>
  <si>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</si>
  <si>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</si>
  <si>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</si>
  <si>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</si>
  <si>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</si>
  <si>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</si>
  <si>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</si>
  <si>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</si>
  <si>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</si>
  <si>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</si>
  <si>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</si>
  <si>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</si>
  <si>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</si>
  <si>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</si>
  <si>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</si>
  <si>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</si>
  <si>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</si>
  <si>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</si>
  <si>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</si>
  <si>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</si>
  <si>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</si>
  <si>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</si>
  <si>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</si>
  <si>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</si>
  <si>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</si>
  <si>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</si>
  <si>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</si>
  <si>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</si>
  <si>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</si>
  <si>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</si>
  <si>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</si>
  <si>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</si>
  <si>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</si>
  <si>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</si>
  <si>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</si>
  <si>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</si>
  <si>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</si>
  <si>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</si>
  <si>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</si>
  <si>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</si>
  <si>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</si>
  <si>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</si>
  <si>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</si>
  <si>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</si>
  <si>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</si>
  <si>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</si>
  <si>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</si>
  <si>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</si>
  <si>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</si>
  <si>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</si>
  <si>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</si>
  <si>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</si>
  <si>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</si>
  <si>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</si>
  <si>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</si>
  <si>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</si>
  <si>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</si>
  <si>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</si>
  <si>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</si>
  <si>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</si>
  <si>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</si>
  <si>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</si>
  <si>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</si>
  <si>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</si>
  <si>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</si>
  <si>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</si>
  <si>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</si>
  <si>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</si>
  <si>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</si>
  <si>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</si>
  <si>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</si>
  <si>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</si>
  <si>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</si>
  <si>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</si>
  <si>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</si>
  <si>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</si>
  <si>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</si>
  <si>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</si>
  <si>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</si>
  <si>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</si>
  <si>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</si>
  <si>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</si>
  <si>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</si>
  <si>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</si>
  <si>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</si>
  <si>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</si>
  <si>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</si>
  <si>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</si>
  <si>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</si>
  <si>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</si>
  <si>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</si>
  <si>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</si>
  <si>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</si>
  <si>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</si>
  <si>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</si>
  <si>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</si>
  <si>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</si>
  <si>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</si>
  <si>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</si>
  <si>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</si>
  <si>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</si>
  <si>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</si>
  <si>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</si>
  <si>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</si>
  <si>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</si>
  <si>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</si>
  <si>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</si>
  <si>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</si>
  <si>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</si>
  <si>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</si>
  <si>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</si>
  <si>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</si>
  <si>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</si>
  <si>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</si>
  <si>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</si>
  <si>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</si>
  <si>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</si>
  <si>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</si>
  <si>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</si>
  <si>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</si>
  <si>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</si>
  <si>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</si>
  <si>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</si>
  <si>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</si>
  <si>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</si>
  <si>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</si>
  <si>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</si>
  <si>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</si>
  <si>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</si>
  <si>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</si>
  <si>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</si>
  <si>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</si>
  <si>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</si>
  <si>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</si>
  <si>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</si>
  <si>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</si>
  <si>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</si>
  <si>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</si>
  <si>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</si>
  <si>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</si>
  <si>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</si>
  <si>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</si>
  <si>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</si>
  <si>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</si>
  <si>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</si>
  <si>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</si>
  <si>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</si>
  <si>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</si>
  <si>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</si>
  <si>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</si>
  <si>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</si>
  <si>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</si>
  <si>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</si>
  <si>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</si>
  <si>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</si>
  <si>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</si>
  <si>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</si>
  <si>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</si>
  <si>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</si>
  <si>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</si>
  <si>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</si>
  <si>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</si>
  <si>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</si>
  <si>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</si>
  <si>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</si>
  <si>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</si>
  <si>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</si>
  <si>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</si>
  <si>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</si>
  <si>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</si>
  <si>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</si>
  <si>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</si>
  <si>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</si>
  <si>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</si>
  <si>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</si>
  <si>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</si>
  <si>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</si>
  <si>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</si>
  <si>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</si>
  <si>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</si>
  <si>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</si>
  <si>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</si>
  <si>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</si>
  <si>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</si>
  <si>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</si>
  <si>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</si>
  <si>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</si>
  <si>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</si>
  <si>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</si>
  <si>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</si>
  <si>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</si>
  <si>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</si>
  <si>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</si>
  <si>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</si>
  <si>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</si>
  <si>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</si>
  <si>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</si>
  <si>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</si>
  <si>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</si>
  <si>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</si>
  <si>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</si>
  <si>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</si>
  <si>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</si>
  <si>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</si>
  <si>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</si>
  <si>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</si>
  <si>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</si>
  <si>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</si>
  <si>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</si>
  <si>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</si>
  <si>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</si>
  <si>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</si>
  <si>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</si>
  <si>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</si>
  <si>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</si>
  <si>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</si>
  <si>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</si>
  <si>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</si>
  <si>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</si>
  <si>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</si>
  <si>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</si>
  <si>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</si>
  <si>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</si>
  <si>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</si>
  <si>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</si>
  <si>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</si>
  <si>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</si>
  <si>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</si>
  <si>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</si>
  <si>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</si>
  <si>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</si>
  <si>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</si>
  <si>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</si>
  <si>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</si>
  <si>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</si>
  <si>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</si>
  <si>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</si>
  <si>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</si>
  <si>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</si>
  <si>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</si>
  <si>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</si>
  <si>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</si>
  <si>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</si>
  <si>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</si>
  <si>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</si>
  <si>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</si>
  <si>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</si>
  <si>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</si>
  <si>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</si>
  <si>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</si>
  <si>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</si>
  <si>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</si>
  <si>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</si>
  <si>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</si>
  <si>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</si>
  <si>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</si>
  <si>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</si>
  <si>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</si>
  <si>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</si>
  <si>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</si>
  <si>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</si>
  <si>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</si>
  <si>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</si>
  <si>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</si>
  <si>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</si>
  <si>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</si>
  <si>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</si>
  <si>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</si>
  <si>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</si>
  <si>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</si>
  <si>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</si>
  <si>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</si>
  <si>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</si>
  <si>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</si>
  <si>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</si>
  <si>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</si>
  <si>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</si>
  <si>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</si>
  <si>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</si>
  <si>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</si>
  <si>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</si>
  <si>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</si>
  <si>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</si>
  <si>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</si>
  <si>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</si>
  <si>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</si>
  <si>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</si>
  <si>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</si>
  <si>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</si>
  <si>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</si>
  <si>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</si>
  <si>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</si>
  <si>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</si>
  <si>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</si>
  <si>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</si>
  <si>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</si>
  <si>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</si>
  <si>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</si>
  <si>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</si>
  <si>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</si>
  <si>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</si>
  <si>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</si>
  <si>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</si>
  <si>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</si>
  <si>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</si>
  <si>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</si>
  <si>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</si>
  <si>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</si>
  <si>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</si>
  <si>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</si>
  <si>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</si>
  <si>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</si>
  <si>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</si>
  <si>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</si>
  <si>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</si>
  <si>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</si>
  <si>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</si>
  <si>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</si>
  <si>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</si>
  <si>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</si>
  <si>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</si>
  <si>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</si>
  <si>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</si>
  <si>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</si>
  <si>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</si>
  <si>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</si>
  <si>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</si>
  <si>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</si>
  <si>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</si>
  <si>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</si>
  <si>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</si>
  <si>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</si>
  <si>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</si>
  <si>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</si>
  <si>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</si>
  <si>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</si>
  <si>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</si>
  <si>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</si>
  <si>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</si>
  <si>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</si>
  <si>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</si>
  <si>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</si>
  <si>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</si>
  <si>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</si>
  <si>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</si>
  <si>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</si>
  <si>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</si>
  <si>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</si>
  <si>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</si>
  <si>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</si>
  <si>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</si>
  <si>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</si>
  <si>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</si>
  <si>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</si>
  <si>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</si>
  <si>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</si>
  <si>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</si>
  <si>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</si>
  <si>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</si>
  <si>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</si>
  <si>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</si>
  <si>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</si>
  <si>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</si>
  <si>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</si>
  <si>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</si>
  <si>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</si>
  <si>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</si>
  <si>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</si>
  <si>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</si>
  <si>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</si>
  <si>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</si>
  <si>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</si>
  <si>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</si>
  <si>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</si>
  <si>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</si>
  <si>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</si>
  <si>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</si>
  <si>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</si>
  <si>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</si>
  <si>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</si>
  <si>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</si>
  <si>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</si>
  <si>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</si>
  <si>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</si>
  <si>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</si>
  <si>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</si>
  <si>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</si>
  <si>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</si>
  <si>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</si>
  <si>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</si>
  <si>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</si>
  <si>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</si>
  <si>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</si>
  <si>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</si>
  <si>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</si>
  <si>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</si>
  <si>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</si>
  <si>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</si>
  <si>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</si>
  <si>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</si>
  <si>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</si>
  <si>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</si>
  <si>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</si>
  <si>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</si>
  <si>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</si>
  <si>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</si>
  <si>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</si>
  <si>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</si>
  <si>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</si>
  <si>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</si>
  <si>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</si>
  <si>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</si>
  <si>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</si>
  <si>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</si>
  <si>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</si>
  <si>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</si>
  <si>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</si>
  <si>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</si>
  <si>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</si>
  <si>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</si>
  <si>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</si>
  <si>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</si>
  <si>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</si>
  <si>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</si>
  <si>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</si>
  <si>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</si>
  <si>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</si>
  <si>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</si>
  <si>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</si>
  <si>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</si>
  <si>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</si>
  <si>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</si>
  <si>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</si>
  <si>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</si>
  <si>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</si>
  <si>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</si>
  <si>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</si>
  <si>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</si>
  <si>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</si>
  <si>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</si>
  <si>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</si>
  <si>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</si>
  <si>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</si>
  <si>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</si>
  <si>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</si>
  <si>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</si>
  <si>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</si>
  <si>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</si>
  <si>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</si>
  <si>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</si>
  <si>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</si>
  <si>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</si>
  <si>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</si>
  <si>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</si>
  <si>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</si>
  <si>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</si>
  <si>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</si>
  <si>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</si>
  <si>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</si>
  <si>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</si>
  <si>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</si>
  <si>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</si>
  <si>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</si>
  <si>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</si>
  <si>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</si>
  <si>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</si>
  <si>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</si>
  <si>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</si>
  <si>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</si>
  <si>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</si>
  <si>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</si>
  <si>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</si>
  <si>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</si>
  <si>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</si>
  <si>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</si>
  <si>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</si>
  <si>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</si>
  <si>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</si>
  <si>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</si>
  <si>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</si>
  <si>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</si>
  <si>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</si>
  <si>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</si>
  <si>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</si>
  <si>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</si>
  <si>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</si>
  <si>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</si>
  <si>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</si>
  <si>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</si>
  <si>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</si>
  <si>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</si>
  <si>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</si>
  <si>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</si>
  <si>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</si>
  <si>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</si>
  <si>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</si>
  <si>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</si>
  <si>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</si>
  <si>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</si>
  <si>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</si>
  <si>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</si>
  <si>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</si>
  <si>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</si>
  <si>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</si>
  <si>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</si>
  <si>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</si>
  <si>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</si>
  <si>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</si>
  <si>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</si>
  <si>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</si>
  <si>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</si>
  <si>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</si>
  <si>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</si>
  <si>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</si>
  <si>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</si>
  <si>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</si>
  <si>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</si>
  <si>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</si>
  <si>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</si>
  <si>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</si>
  <si>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</si>
  <si>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</si>
  <si>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</si>
  <si>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</si>
  <si>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</si>
  <si>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</si>
  <si>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</si>
  <si>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</si>
  <si>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</si>
  <si>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</si>
  <si>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</si>
  <si>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</si>
  <si>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</si>
  <si>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</si>
  <si>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</si>
  <si>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</si>
  <si>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</si>
  <si>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</si>
  <si>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</si>
  <si>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</si>
  <si>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</si>
  <si>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</si>
  <si>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</si>
  <si>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</si>
  <si>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</si>
  <si>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</si>
  <si>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</si>
  <si>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</si>
  <si>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</si>
  <si>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</si>
  <si>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</si>
  <si>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</si>
  <si>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</si>
  <si>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</si>
  <si>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</si>
  <si>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</si>
  <si>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</si>
  <si>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</si>
  <si>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</si>
  <si>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</si>
  <si>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</si>
  <si>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</si>
  <si>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</si>
  <si>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</si>
  <si>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</si>
  <si>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</si>
  <si>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</si>
  <si>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</si>
  <si>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</si>
  <si>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</si>
  <si>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</si>
  <si>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</si>
  <si>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</si>
  <si>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</si>
  <si>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</si>
  <si>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</si>
  <si>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</si>
  <si>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</si>
  <si>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</si>
  <si>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</si>
  <si>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</si>
  <si>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</si>
  <si>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</si>
  <si>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</si>
  <si>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</si>
  <si>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</si>
  <si>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</si>
  <si>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</si>
  <si>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</si>
  <si>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</si>
  <si>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</si>
  <si>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</si>
  <si>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</si>
  <si>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</si>
  <si>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</si>
  <si>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</si>
  <si>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</si>
  <si>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</si>
  <si>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</si>
  <si>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</si>
  <si>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</si>
  <si>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</si>
  <si>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</si>
  <si>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</si>
  <si>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</si>
  <si>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</si>
  <si>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</si>
  <si>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</si>
  <si>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</si>
  <si>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</si>
  <si>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</si>
  <si>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</si>
  <si>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</si>
  <si>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</si>
  <si>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</si>
  <si>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</si>
  <si>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</si>
  <si>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</si>
  <si>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</si>
  <si>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</si>
  <si>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</si>
  <si>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</si>
  <si>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</si>
  <si>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</si>
  <si>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</si>
  <si>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</si>
  <si>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</si>
  <si>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</si>
  <si>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</si>
  <si>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</si>
  <si>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</si>
  <si>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</si>
  <si>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</si>
  <si>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</si>
  <si>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</si>
  <si>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</si>
  <si>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</si>
  <si>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</si>
  <si>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</si>
  <si>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</si>
  <si>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</si>
  <si>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</si>
  <si>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</si>
  <si>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</si>
  <si>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</si>
  <si>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</si>
  <si>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</si>
  <si>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</si>
  <si>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</si>
  <si>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</si>
  <si>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</si>
  <si>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</si>
  <si>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</si>
  <si>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</si>
  <si>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</si>
  <si>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</si>
  <si>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</si>
  <si>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</si>
  <si>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</si>
  <si>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</si>
  <si>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</si>
  <si>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</si>
  <si>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</si>
  <si>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</si>
  <si>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</si>
  <si>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</si>
  <si>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</si>
  <si>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</si>
  <si>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</si>
  <si>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</si>
  <si>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</si>
  <si>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</si>
  <si>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</si>
  <si>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</si>
  <si>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</si>
  <si>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</si>
  <si>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</si>
  <si>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</si>
  <si>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</si>
  <si>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</si>
  <si>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</si>
  <si>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</si>
  <si>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</si>
  <si>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</si>
  <si>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</si>
  <si>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</si>
  <si>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</si>
  <si>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</si>
  <si>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</si>
  <si>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</si>
  <si>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</si>
  <si>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</si>
  <si>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</si>
  <si>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</si>
  <si>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</si>
  <si>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</si>
  <si>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</si>
  <si>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</si>
  <si>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</si>
  <si>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</si>
  <si>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</si>
  <si>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</si>
  <si>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</si>
  <si>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</si>
  <si>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</si>
  <si>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</si>
  <si>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</si>
  <si>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</si>
  <si>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</si>
  <si>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</si>
  <si>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</si>
  <si>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</si>
  <si>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</si>
  <si>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</si>
  <si>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</si>
  <si>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</si>
  <si>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</si>
  <si>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</si>
  <si>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</si>
  <si>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</si>
  <si>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</si>
  <si>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</si>
  <si>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</si>
  <si>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</si>
  <si>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</si>
  <si>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</si>
  <si>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</si>
  <si>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</si>
  <si>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</si>
  <si>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</si>
  <si>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</si>
  <si>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</si>
  <si>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</si>
  <si>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</si>
  <si>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</si>
  <si>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</si>
  <si>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</si>
  <si>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</si>
  <si>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</si>
  <si>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</si>
  <si>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</si>
  <si>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</si>
  <si>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</si>
  <si>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</si>
  <si>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</si>
  <si>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</si>
  <si>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</si>
  <si>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</si>
  <si>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</si>
  <si>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</si>
  <si>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</si>
  <si>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</si>
  <si>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</si>
  <si>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</si>
  <si>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</si>
  <si>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</si>
  <si>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</si>
  <si>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</si>
  <si>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</si>
  <si>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</si>
  <si>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</si>
  <si>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</si>
  <si>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</si>
  <si>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</si>
  <si>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</si>
  <si>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</si>
  <si>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</si>
  <si>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</si>
  <si>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</si>
  <si>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</si>
  <si>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</si>
  <si>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</si>
  <si>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</si>
  <si>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</si>
  <si>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</si>
  <si>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</si>
  <si>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</si>
  <si>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</si>
  <si>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</si>
  <si>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</si>
  <si>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</si>
  <si>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</si>
  <si>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</si>
  <si>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</si>
  <si>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</si>
  <si>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</si>
  <si>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</si>
  <si>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</si>
  <si>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</si>
  <si>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</si>
  <si>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</si>
  <si>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</si>
  <si>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</si>
  <si>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</si>
  <si>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</si>
  <si>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</si>
  <si>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</si>
  <si>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</si>
  <si>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</si>
  <si>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</si>
  <si>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</si>
  <si>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</si>
  <si>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</si>
  <si>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</si>
  <si>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</si>
  <si>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</si>
  <si>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</si>
  <si>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</si>
  <si>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</si>
  <si>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</si>
  <si>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</si>
  <si>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</si>
  <si>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</si>
  <si>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</si>
  <si>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</si>
  <si>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</si>
  <si>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</si>
  <si>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</si>
  <si>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</si>
  <si>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</si>
  <si>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</si>
  <si>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</si>
  <si>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</si>
  <si>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</si>
  <si>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</si>
  <si>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</si>
  <si>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</si>
  <si>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</si>
  <si>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</si>
  <si>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</si>
  <si>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</si>
  <si>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</si>
  <si>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</si>
  <si>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</si>
  <si>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</si>
  <si>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</si>
  <si>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</si>
  <si>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</si>
  <si>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</si>
  <si>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</si>
  <si>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</si>
  <si>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</si>
  <si>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</si>
  <si>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</si>
  <si>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</si>
  <si>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</si>
  <si>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</si>
  <si>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</si>
  <si>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</si>
  <si>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</si>
  <si>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</si>
  <si>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</si>
  <si>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</si>
  <si>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</si>
  <si>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</si>
  <si>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</si>
  <si>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</si>
  <si>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</si>
  <si>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</si>
  <si>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</si>
  <si>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</si>
  <si>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</si>
  <si>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</si>
  <si>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</si>
  <si>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</si>
  <si>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</si>
  <si>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</si>
  <si>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</si>
  <si>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</si>
  <si>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</si>
  <si>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</si>
  <si>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</si>
  <si>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</si>
  <si>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</si>
  <si>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</si>
  <si>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</si>
  <si>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</si>
  <si>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</si>
  <si>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</si>
  <si>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</si>
  <si>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</si>
  <si>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</si>
  <si>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</si>
  <si>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</si>
  <si>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</si>
  <si>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</si>
  <si>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</si>
  <si>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</si>
  <si>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</si>
  <si>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</si>
  <si>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</si>
  <si>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</si>
  <si>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</si>
  <si>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</si>
  <si>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</si>
  <si>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</si>
  <si>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</si>
  <si>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</si>
  <si>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</si>
  <si>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</si>
  <si>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</si>
  <si>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</si>
  <si>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</si>
  <si>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</si>
  <si>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</si>
  <si>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</si>
  <si>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</si>
  <si>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</si>
  <si>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</si>
  <si>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</si>
  <si>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</si>
  <si>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</si>
  <si>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</si>
  <si>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</si>
  <si>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</si>
  <si>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</si>
  <si>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</si>
  <si>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</si>
  <si>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</si>
  <si>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</si>
  <si>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</si>
  <si>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</si>
  <si>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</si>
  <si>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</si>
  <si>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</si>
  <si>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</si>
  <si>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</si>
  <si>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</si>
  <si>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</si>
  <si>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</si>
  <si>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</si>
  <si>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</si>
  <si>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</si>
  <si>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</si>
  <si>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</si>
  <si>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</si>
  <si>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</si>
  <si>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</si>
  <si>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</si>
  <si>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</si>
  <si>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</si>
  <si>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</si>
  <si>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</si>
  <si>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</si>
  <si>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</si>
  <si>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</si>
  <si>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</si>
  <si>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</si>
  <si>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</si>
  <si>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</si>
  <si>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</si>
  <si>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</si>
  <si>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</si>
  <si>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</si>
  <si>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</si>
  <si>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</si>
  <si>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</si>
  <si>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</si>
  <si>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</si>
  <si>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</si>
  <si>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</si>
  <si>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</si>
  <si>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</si>
  <si>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</si>
  <si>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</si>
  <si>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</si>
  <si>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</si>
  <si>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</si>
  <si>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</si>
  <si>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</si>
  <si>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</si>
  <si>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</si>
  <si>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</si>
  <si>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</si>
  <si>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</si>
  <si>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</si>
  <si>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</si>
  <si>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</si>
  <si>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</si>
  <si>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</si>
  <si>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</si>
  <si>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</si>
  <si>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</si>
  <si>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</si>
  <si>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</si>
  <si>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</si>
  <si>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</si>
  <si>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</si>
  <si>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</si>
  <si>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</si>
  <si>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</si>
  <si>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</si>
  <si>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</si>
  <si>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</si>
  <si>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</si>
  <si>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</si>
  <si>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</si>
  <si>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</si>
  <si>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</si>
  <si>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</si>
  <si>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</si>
  <si>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</si>
  <si>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</si>
  <si>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</si>
  <si>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</si>
  <si>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</si>
  <si>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</si>
  <si>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</si>
  <si>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</si>
  <si>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</si>
  <si>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</si>
  <si>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</si>
  <si>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</si>
  <si>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</si>
  <si>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</si>
  <si>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</si>
  <si>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</si>
  <si>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</si>
  <si>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</si>
  <si>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</si>
  <si>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</si>
  <si>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</si>
  <si>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</si>
  <si>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</si>
  <si>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</si>
  <si>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</si>
  <si>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</si>
  <si>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</si>
  <si>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</si>
  <si>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</si>
  <si>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</si>
  <si>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</si>
  <si>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</si>
  <si>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</si>
  <si>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</si>
  <si>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</si>
  <si>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</si>
  <si>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</si>
  <si>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</si>
  <si>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</si>
  <si>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</si>
  <si>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</si>
  <si>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</si>
  <si>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</si>
  <si>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</si>
  <si>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</si>
  <si>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</si>
  <si>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</si>
  <si>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</si>
  <si>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</si>
  <si>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</si>
  <si>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</si>
  <si>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</si>
  <si>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</si>
  <si>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</si>
  <si>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</si>
  <si>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</si>
  <si>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</si>
  <si>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</si>
  <si>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</si>
  <si>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</si>
  <si>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</si>
  <si>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</si>
  <si>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</si>
  <si>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</si>
  <si>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</si>
  <si>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</si>
  <si>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</si>
  <si>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</si>
  <si>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</si>
  <si>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</si>
  <si>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</si>
  <si>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</si>
  <si>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</si>
  <si>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</si>
  <si>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</si>
  <si>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</si>
  <si>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</si>
  <si>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</si>
  <si>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</si>
  <si>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</si>
  <si>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</si>
  <si>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</si>
  <si>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</si>
  <si>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</si>
  <si>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</si>
  <si>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</si>
  <si>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</si>
  <si>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</si>
  <si>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</si>
  <si>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</si>
  <si>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</si>
  <si>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</si>
  <si>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</si>
  <si>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</si>
  <si>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</si>
  <si>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</si>
  <si>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</si>
  <si>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</si>
  <si>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</si>
  <si>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</si>
  <si>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</si>
  <si>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</si>
  <si>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</si>
  <si>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</si>
  <si>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</si>
  <si>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</si>
  <si>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</si>
  <si>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</si>
  <si>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</si>
  <si>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</si>
  <si>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</si>
  <si>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</si>
  <si>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</si>
  <si>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</si>
  <si>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</si>
  <si>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</si>
  <si>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</si>
  <si>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</si>
  <si>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</si>
  <si>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</si>
  <si>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</si>
  <si>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</si>
  <si>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</si>
  <si>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</si>
  <si>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</si>
  <si>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</si>
  <si>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</si>
  <si>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</si>
  <si>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</si>
  <si>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</si>
  <si>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</si>
  <si>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</si>
  <si>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</si>
  <si>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</si>
  <si>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</si>
  <si>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</si>
  <si>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</si>
  <si>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</si>
  <si>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</si>
  <si>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</si>
  <si>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</si>
  <si>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</si>
  <si>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</si>
  <si>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</si>
  <si>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</si>
  <si>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</si>
  <si>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</si>
  <si>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</si>
  <si>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</si>
  <si>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</si>
  <si>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</si>
  <si>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</si>
  <si>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</si>
  <si>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</si>
  <si>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</si>
  <si>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</si>
  <si>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</si>
  <si>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</si>
  <si>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</si>
  <si>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</si>
  <si>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</si>
  <si>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</si>
  <si>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</si>
  <si>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</si>
  <si>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</si>
  <si>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</si>
  <si>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</si>
  <si>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</si>
  <si>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</si>
  <si>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</si>
  <si>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</si>
  <si>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</si>
  <si>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</si>
  <si>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</si>
  <si>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</si>
  <si>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</si>
  <si>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</si>
  <si>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</si>
  <si>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</si>
  <si>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</si>
  <si>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</si>
  <si>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</si>
  <si>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</si>
  <si>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</si>
  <si>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</si>
  <si>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</si>
  <si>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</si>
  <si>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</si>
  <si>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</si>
  <si>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</si>
  <si>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</si>
  <si>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</si>
  <si>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</si>
  <si>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</si>
  <si>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</si>
  <si>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</si>
  <si>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</si>
  <si>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</si>
  <si>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</si>
  <si>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</si>
  <si>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</si>
  <si>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</si>
  <si>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</si>
  <si>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</si>
  <si>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</si>
  <si>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</si>
  <si>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</si>
  <si>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</si>
  <si>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</si>
  <si>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</si>
  <si>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</si>
  <si>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</si>
  <si>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</si>
  <si>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</si>
  <si>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</si>
  <si>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</si>
  <si>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</si>
  <si>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</si>
  <si>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</si>
  <si>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</si>
  <si>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</si>
  <si>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</si>
  <si>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</si>
  <si>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</si>
  <si>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</si>
  <si>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</si>
  <si>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</si>
  <si>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</si>
  <si>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</si>
  <si>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</si>
  <si>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</si>
  <si>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</si>
  <si>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</si>
  <si>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</si>
  <si>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</si>
  <si>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</si>
  <si>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</si>
  <si>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</si>
  <si>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</si>
  <si>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</si>
  <si>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</si>
  <si>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</si>
  <si>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</si>
  <si>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</si>
  <si>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</si>
  <si>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</si>
  <si>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</si>
  <si>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</si>
  <si>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</si>
  <si>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</si>
  <si>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</si>
  <si>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</si>
  <si>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</si>
  <si>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</si>
  <si>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</si>
  <si>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</si>
  <si>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</si>
  <si>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</si>
  <si>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</si>
  <si>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</si>
  <si>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</si>
  <si>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</si>
  <si>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</si>
  <si>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</si>
  <si>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</si>
  <si>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</si>
  <si>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</si>
  <si>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</si>
  <si>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</si>
  <si>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</si>
  <si>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</si>
  <si>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</si>
  <si>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</si>
  <si>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</si>
  <si>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</si>
  <si>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</si>
  <si>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</si>
  <si>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</si>
  <si>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</si>
  <si>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</si>
  <si>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</si>
  <si>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</si>
  <si>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</si>
  <si>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</si>
  <si>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</si>
  <si>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</si>
  <si>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</si>
  <si>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</si>
  <si>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</si>
  <si>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</si>
  <si>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</si>
  <si>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</si>
  <si>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</si>
  <si>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</si>
  <si>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</si>
  <si>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</si>
  <si>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</si>
  <si>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</si>
  <si>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</si>
  <si>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</si>
  <si>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</si>
  <si>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</si>
  <si>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</si>
  <si>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</si>
  <si>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</si>
  <si>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</si>
  <si>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</si>
  <si>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</si>
  <si>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</si>
  <si>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</si>
  <si>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</si>
  <si>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</si>
  <si>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</si>
  <si>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</si>
  <si>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</si>
  <si>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</si>
  <si>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</si>
  <si>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</si>
  <si>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</si>
  <si>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</si>
  <si>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</si>
  <si>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</si>
  <si>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</si>
  <si>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</si>
  <si>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</si>
  <si>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</si>
  <si>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</si>
  <si>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</si>
  <si>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</si>
  <si>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</si>
  <si>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</si>
  <si>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</si>
  <si>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</si>
  <si>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</si>
  <si>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</si>
  <si>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</si>
  <si>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</si>
  <si>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</si>
  <si>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</si>
  <si>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</si>
  <si>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</si>
  <si>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</si>
  <si>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</si>
  <si>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</si>
  <si>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</si>
  <si>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</si>
  <si>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</si>
  <si>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</si>
  <si>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</si>
  <si>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</si>
  <si>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</si>
  <si>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</si>
  <si>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</si>
  <si>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</si>
  <si>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</si>
  <si>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</si>
  <si>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</si>
  <si>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</si>
  <si>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</si>
  <si>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</si>
  <si>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</si>
  <si>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</si>
  <si>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</si>
  <si>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</si>
  <si>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</si>
  <si>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</si>
  <si>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</si>
  <si>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</si>
  <si>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</si>
  <si>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</si>
  <si>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</si>
  <si>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</si>
  <si>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</si>
  <si>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</si>
  <si>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</si>
  <si>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</si>
  <si>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</si>
  <si>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</si>
  <si>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</si>
  <si>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</si>
  <si>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</si>
  <si>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</si>
  <si>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</si>
  <si>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</si>
  <si>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</si>
  <si>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</si>
  <si>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</si>
  <si>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</si>
  <si>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</si>
  <si>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</si>
  <si>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</si>
  <si>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</si>
  <si>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</si>
  <si>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</si>
  <si>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</si>
  <si>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</si>
  <si>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</si>
  <si>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</si>
  <si>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</si>
  <si>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</si>
  <si>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</si>
  <si>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</si>
  <si>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</si>
  <si>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</si>
  <si>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</si>
  <si>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</si>
  <si>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</si>
  <si>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</si>
  <si>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</si>
  <si>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</si>
  <si>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</si>
  <si>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</si>
  <si>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</si>
  <si>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</si>
  <si>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</si>
  <si>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</si>
  <si>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</si>
  <si>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</si>
  <si>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</si>
  <si>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</si>
  <si>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</si>
  <si>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</si>
  <si>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</si>
  <si>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</si>
  <si>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</si>
  <si>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</si>
  <si>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</si>
  <si>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</si>
  <si>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</si>
  <si>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</si>
  <si>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</si>
  <si>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</si>
  <si>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</si>
  <si>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</si>
  <si>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</si>
  <si>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</si>
  <si>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</si>
  <si>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</si>
  <si>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</si>
  <si>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</si>
  <si>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</si>
  <si>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</si>
  <si>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</si>
  <si>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</si>
  <si>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</si>
  <si>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</si>
  <si>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</si>
  <si>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</si>
  <si>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</si>
  <si>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</si>
  <si>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</si>
  <si>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</si>
  <si>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</si>
  <si>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</si>
  <si>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</si>
  <si>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</si>
  <si>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</si>
  <si>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</si>
  <si>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</si>
  <si>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</si>
  <si>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</si>
  <si>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</si>
  <si>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</si>
  <si>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</si>
  <si>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</si>
  <si>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</si>
  <si>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</si>
  <si>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</si>
  <si>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</si>
  <si>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</si>
  <si>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</si>
  <si>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</si>
  <si>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</si>
  <si>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</si>
  <si>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</si>
  <si>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</si>
  <si>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</si>
  <si>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</si>
  <si>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</si>
  <si>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</si>
  <si>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</si>
  <si>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</si>
  <si>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</si>
  <si>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</si>
  <si>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</si>
  <si>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</si>
  <si>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</si>
  <si>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</si>
  <si>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</si>
  <si>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</si>
  <si>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</si>
  <si>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</si>
  <si>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</si>
  <si>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</si>
  <si>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</si>
  <si>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</si>
  <si>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</si>
  <si>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</si>
  <si>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</si>
  <si>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</si>
  <si>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</si>
  <si>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</si>
  <si>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</si>
  <si>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</si>
  <si>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</si>
  <si>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</si>
  <si>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</si>
  <si>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</si>
  <si>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</si>
  <si>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</si>
  <si>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</si>
  <si>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</si>
  <si>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</si>
  <si>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</si>
  <si>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</si>
  <si>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</si>
  <si>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</si>
  <si>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</si>
  <si>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</si>
  <si>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</si>
  <si>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</si>
  <si>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</si>
  <si>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</si>
  <si>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</si>
  <si>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</si>
  <si>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</si>
  <si>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</si>
  <si>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</si>
  <si>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</si>
  <si>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</si>
  <si>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</si>
  <si>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</si>
  <si>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</si>
  <si>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</si>
  <si>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</si>
  <si>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</si>
  <si>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</si>
  <si>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</si>
  <si>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</si>
  <si>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</si>
  <si>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</si>
  <si>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</si>
  <si>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</si>
  <si>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</si>
  <si>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</si>
  <si>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</si>
  <si>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</si>
  <si>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</si>
  <si>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</si>
  <si>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</si>
  <si>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</si>
  <si>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</si>
  <si>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</si>
  <si>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</si>
  <si>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</si>
  <si>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</si>
  <si>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</si>
  <si>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</si>
  <si>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</si>
  <si>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</si>
  <si>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</si>
  <si>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</si>
  <si>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</si>
  <si>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</si>
  <si>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</si>
  <si>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</si>
  <si>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</si>
  <si>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</si>
  <si>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</si>
  <si>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</si>
  <si>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</si>
  <si>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</si>
  <si>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</si>
  <si>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</si>
  <si>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</si>
  <si>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</si>
  <si>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</si>
  <si>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</si>
  <si>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</si>
  <si>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</si>
  <si>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</si>
  <si>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</si>
  <si>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</si>
  <si>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</si>
  <si>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</si>
  <si>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</si>
  <si>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</si>
  <si>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</si>
  <si>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</si>
  <si>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</si>
  <si>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</si>
  <si>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</si>
  <si>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</si>
  <si>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</si>
  <si>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</si>
  <si>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</si>
  <si>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</si>
  <si>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</si>
  <si>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</si>
  <si>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</si>
  <si>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</si>
  <si>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</si>
  <si>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</si>
  <si>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</si>
  <si>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</si>
  <si>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</si>
  <si>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</si>
  <si>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</si>
  <si>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</si>
  <si>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</si>
  <si>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</si>
  <si>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</si>
  <si>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</si>
  <si>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</si>
  <si>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</si>
  <si>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</si>
  <si>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</si>
  <si>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</si>
  <si>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</si>
  <si>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</si>
  <si>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</si>
  <si>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</si>
  <si>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</si>
  <si>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</si>
  <si>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</si>
  <si>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</si>
  <si>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</si>
  <si>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</si>
  <si>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</si>
  <si>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</si>
  <si>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</si>
  <si>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</si>
  <si>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</si>
  <si>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</si>
  <si>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</si>
  <si>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</si>
  <si>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</si>
  <si>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</si>
  <si>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</si>
  <si>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</si>
  <si>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</si>
  <si>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</si>
  <si>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</si>
  <si>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</si>
  <si>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</si>
  <si>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</si>
  <si>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</si>
  <si>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</si>
  <si>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</si>
  <si>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</si>
  <si>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</si>
  <si>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</si>
  <si>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</si>
  <si>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</si>
  <si>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</si>
  <si>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</si>
  <si>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</si>
  <si>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</si>
  <si>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</si>
  <si>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</si>
  <si>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</si>
  <si>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</si>
  <si>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</si>
  <si>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</si>
  <si>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</si>
  <si>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</si>
  <si>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</si>
  <si>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</si>
  <si>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</si>
  <si>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</si>
  <si>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</si>
  <si>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</si>
  <si>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</si>
  <si>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</si>
  <si>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</si>
  <si>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</si>
  <si>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</si>
  <si>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</si>
  <si>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</si>
  <si>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</si>
  <si>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</si>
  <si>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</si>
  <si>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</si>
  <si>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</si>
  <si>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</si>
  <si>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</si>
  <si>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</si>
  <si>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</si>
  <si>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</si>
  <si>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</si>
  <si>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</si>
  <si>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</si>
  <si>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</si>
  <si>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</si>
  <si>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</si>
  <si>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</si>
  <si>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</si>
  <si>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</si>
  <si>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</si>
  <si>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</si>
  <si>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</si>
  <si>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</si>
  <si>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</si>
  <si>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</si>
  <si>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</si>
  <si>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</si>
  <si>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</si>
  <si>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</si>
  <si>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</si>
  <si>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</si>
  <si>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</si>
  <si>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</si>
  <si>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</si>
  <si>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</si>
  <si>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</si>
  <si>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</si>
  <si>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</si>
  <si>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</si>
  <si>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</si>
  <si>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</si>
  <si>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</si>
  <si>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</si>
  <si>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</si>
  <si>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</si>
  <si>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</si>
  <si>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</si>
  <si>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</si>
  <si>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</si>
  <si>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</si>
  <si>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</si>
  <si>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</si>
  <si>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</si>
  <si>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</si>
  <si>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</si>
  <si>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</si>
  <si>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</si>
  <si>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</si>
  <si>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</si>
  <si>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</si>
  <si>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</si>
  <si>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</si>
  <si>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</si>
  <si>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</si>
  <si>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</si>
  <si>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</si>
  <si>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</si>
  <si>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</si>
  <si>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</si>
  <si>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</si>
  <si>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</si>
  <si>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</si>
  <si>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</si>
  <si>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</si>
  <si>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</si>
  <si>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</si>
  <si>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</si>
  <si>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</si>
  <si>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</si>
  <si>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</si>
  <si>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</si>
  <si>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</si>
  <si>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</si>
  <si>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</si>
  <si>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</si>
  <si>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</si>
  <si>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</si>
  <si>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</si>
  <si>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</si>
  <si>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</si>
  <si>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</si>
  <si>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</si>
  <si>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</si>
  <si>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</si>
  <si>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</si>
  <si>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</si>
  <si>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</si>
  <si>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</si>
  <si>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</si>
  <si>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</si>
  <si>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</si>
  <si>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</si>
  <si>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</si>
  <si>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</si>
  <si>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</si>
  <si>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</si>
  <si>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</si>
  <si>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</si>
  <si>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</si>
  <si>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</si>
  <si>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</si>
  <si>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</si>
  <si>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</si>
  <si>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</si>
  <si>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</si>
  <si>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</si>
  <si>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</si>
  <si>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</si>
  <si>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</si>
  <si>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</si>
  <si>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</si>
  <si>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</si>
  <si>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</si>
  <si>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</si>
  <si>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</si>
  <si>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</si>
  <si>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</si>
  <si>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</si>
  <si>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</si>
  <si>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</si>
  <si>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</si>
  <si>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</si>
  <si>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</si>
  <si>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</si>
  <si>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</si>
  <si>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</si>
  <si>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</si>
  <si>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</si>
  <si>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</si>
  <si>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</si>
  <si>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</si>
  <si>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</si>
  <si>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</si>
  <si>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</si>
  <si>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</si>
  <si>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</si>
  <si>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</si>
  <si>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</si>
  <si>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</si>
  <si>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</si>
  <si>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</si>
  <si>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</si>
  <si>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</si>
  <si>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</si>
  <si>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</si>
  <si>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</si>
  <si>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</si>
  <si>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</si>
  <si>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</si>
  <si>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</si>
  <si>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</si>
  <si>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</si>
  <si>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</si>
  <si>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</si>
  <si>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</si>
  <si>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</si>
  <si>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</si>
  <si>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</si>
  <si>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</si>
  <si>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</si>
  <si>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</si>
  <si>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</si>
  <si>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</si>
  <si>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</si>
  <si>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</si>
  <si>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</si>
  <si>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</si>
  <si>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</si>
  <si>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</si>
  <si>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</si>
  <si>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</si>
  <si>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</si>
  <si>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</si>
  <si>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</si>
  <si>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</si>
  <si>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</si>
  <si>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</si>
  <si>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</si>
  <si>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</si>
  <si>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</si>
  <si>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</si>
  <si>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</si>
  <si>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</si>
  <si>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</si>
  <si>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</si>
  <si>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</si>
  <si>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</si>
  <si>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</si>
  <si>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</si>
  <si>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</si>
  <si>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</si>
  <si>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</si>
  <si>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</si>
  <si>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</si>
  <si>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</si>
  <si>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</si>
  <si>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</si>
  <si>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</si>
  <si>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</si>
  <si>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</si>
  <si>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</si>
  <si>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</si>
  <si>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</si>
  <si>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</si>
  <si>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</si>
  <si>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</si>
  <si>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</si>
  <si>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</si>
  <si>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</si>
  <si>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</si>
  <si>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</si>
  <si>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</si>
  <si>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</si>
  <si>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</si>
  <si>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</si>
  <si>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</si>
  <si>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</si>
  <si>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</si>
  <si>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</si>
  <si>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</si>
  <si>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</si>
  <si>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</si>
  <si>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</si>
  <si>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</si>
  <si>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</si>
  <si>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</si>
  <si>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</si>
  <si>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</si>
  <si>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</si>
  <si>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</si>
  <si>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</si>
  <si>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</si>
  <si>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</si>
  <si>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</si>
  <si>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</si>
  <si>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</si>
  <si>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</si>
  <si>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</si>
  <si>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</si>
  <si>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</si>
  <si>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</si>
  <si>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</si>
  <si>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</si>
  <si>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</si>
  <si>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</si>
  <si>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</si>
  <si>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</si>
  <si>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</si>
  <si>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</si>
  <si>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</si>
  <si>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</si>
  <si>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</si>
  <si>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</si>
  <si>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</si>
  <si>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</si>
  <si>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</si>
  <si>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</si>
  <si>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</si>
  <si>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</si>
  <si>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</si>
  <si>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</si>
  <si>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</si>
  <si>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</si>
  <si>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</si>
  <si>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</si>
  <si>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</si>
  <si>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</si>
  <si>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</si>
  <si>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</si>
  <si>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</si>
  <si>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</si>
  <si>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</si>
  <si>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</si>
  <si>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</si>
  <si>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</si>
  <si>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</si>
  <si>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</si>
  <si>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</si>
  <si>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</si>
  <si>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</si>
  <si>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</si>
  <si>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</si>
  <si>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</si>
  <si>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</si>
  <si>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</si>
  <si>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</si>
  <si>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</si>
  <si>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</si>
  <si>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</si>
  <si>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</si>
  <si>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</si>
  <si>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</si>
  <si>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</si>
  <si>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</si>
  <si>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</si>
  <si>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</si>
  <si>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</si>
  <si>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</si>
  <si>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</si>
  <si>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</si>
  <si>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</si>
  <si>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</si>
  <si>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</si>
  <si>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</si>
  <si>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</si>
  <si>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</si>
  <si>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</si>
  <si>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</si>
  <si>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</si>
  <si>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</si>
  <si>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</si>
  <si>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</si>
  <si>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</si>
  <si>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</si>
  <si>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</si>
  <si>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</si>
  <si>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</si>
  <si>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</si>
  <si>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</si>
  <si>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</si>
  <si>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</si>
  <si>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</si>
  <si>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</si>
  <si>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</si>
  <si>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</si>
  <si>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</si>
  <si>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</si>
  <si>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</si>
  <si>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</si>
  <si>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</si>
  <si>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</si>
  <si>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</si>
  <si>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</si>
  <si>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</si>
  <si>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</si>
  <si>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</si>
  <si>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</si>
  <si>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</si>
  <si>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</si>
  <si>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</si>
  <si>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</si>
  <si>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</si>
  <si>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</si>
  <si>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</si>
  <si>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</si>
  <si>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</si>
  <si>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</si>
  <si>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</si>
  <si>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</si>
  <si>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</si>
  <si>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</si>
  <si>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</si>
  <si>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</si>
  <si>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</si>
  <si>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</si>
  <si>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</si>
  <si>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</si>
  <si>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</si>
  <si>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</si>
  <si>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</si>
  <si>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</si>
  <si>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</si>
  <si>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</si>
  <si>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</si>
  <si>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</si>
  <si>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</si>
  <si>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</si>
  <si>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</si>
  <si>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</si>
  <si>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</si>
  <si>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</si>
  <si>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</si>
  <si>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</si>
  <si>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</si>
  <si>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</si>
  <si>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</si>
  <si>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</si>
  <si>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</si>
  <si>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</si>
  <si>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</si>
  <si>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</si>
  <si>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</si>
  <si>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</si>
  <si>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</si>
  <si>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</si>
  <si>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</si>
  <si>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</si>
  <si>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</si>
  <si>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</si>
  <si>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</si>
  <si>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</si>
  <si>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</si>
  <si>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</si>
  <si>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</si>
  <si>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</si>
  <si>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</si>
  <si>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</si>
  <si>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</si>
  <si>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</si>
  <si>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</si>
  <si>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</si>
  <si>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</si>
  <si>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</si>
  <si>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</si>
  <si>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</si>
  <si>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</si>
  <si>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</si>
  <si>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</si>
  <si>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</si>
  <si>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</si>
  <si>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</si>
  <si>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</si>
  <si>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</si>
  <si>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</si>
  <si>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</si>
  <si>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</si>
  <si>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</si>
  <si>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</si>
  <si>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</si>
  <si>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</si>
  <si>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</si>
  <si>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</si>
  <si>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</si>
  <si>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</si>
  <si>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</si>
  <si>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</si>
  <si>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</si>
  <si>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</si>
  <si>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</si>
  <si>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</si>
  <si>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</si>
  <si>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</si>
  <si>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</si>
  <si>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</si>
  <si>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</si>
  <si>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</si>
  <si>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</si>
  <si>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</si>
  <si>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</si>
  <si>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</si>
  <si>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</si>
  <si>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</si>
  <si>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</si>
  <si>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</si>
  <si>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</si>
  <si>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</si>
  <si>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</si>
  <si>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</si>
  <si>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</si>
  <si>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</si>
  <si>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</si>
  <si>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</si>
  <si>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</si>
  <si>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</si>
  <si>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</si>
  <si>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</si>
  <si>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</si>
  <si>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</si>
  <si>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</si>
  <si>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</si>
  <si>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</si>
  <si>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</si>
  <si>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</si>
  <si>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</si>
  <si>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</si>
  <si>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</si>
  <si>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</si>
  <si>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</si>
  <si>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</si>
  <si>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</si>
  <si>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</si>
  <si>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</si>
  <si>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</si>
  <si>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</si>
  <si>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</si>
  <si>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</si>
  <si>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</si>
  <si>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</si>
  <si>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</si>
  <si>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</si>
  <si>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</si>
  <si>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</si>
  <si>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</si>
  <si>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</si>
  <si>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</si>
  <si>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</si>
  <si>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</si>
  <si>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</si>
  <si>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</si>
  <si>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</si>
  <si>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</si>
  <si>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</si>
  <si>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</si>
  <si>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</si>
  <si>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</si>
  <si>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</si>
  <si>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</si>
  <si>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</si>
  <si>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</si>
  <si>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</si>
  <si>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</si>
  <si>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</si>
  <si>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</si>
  <si>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</si>
  <si>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</si>
  <si>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</si>
  <si>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</si>
  <si>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</si>
  <si>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</si>
  <si>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</si>
  <si>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</si>
  <si>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</si>
  <si>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</si>
  <si>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</si>
  <si>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</si>
  <si>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</si>
  <si>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</si>
  <si>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</si>
  <si>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</si>
  <si>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</si>
  <si>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</si>
  <si>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</si>
  <si>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</si>
  <si>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</si>
  <si>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</si>
  <si>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</si>
  <si>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</si>
  <si>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</si>
  <si>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</si>
  <si>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</si>
  <si>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</si>
  <si>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</si>
  <si>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</si>
  <si>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</si>
  <si>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</si>
  <si>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</si>
  <si>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</si>
  <si>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</si>
  <si>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</si>
  <si>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</si>
  <si>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</si>
  <si>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</si>
  <si>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</si>
  <si>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</si>
  <si>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</si>
  <si>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</si>
  <si>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</si>
  <si>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</si>
  <si>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</si>
  <si>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</si>
  <si>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</si>
  <si>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</si>
  <si>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</si>
  <si>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</si>
  <si>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</si>
  <si>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</si>
  <si>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</si>
  <si>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</si>
  <si>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</si>
  <si>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</si>
  <si>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</si>
  <si>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</si>
  <si>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</si>
  <si>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</si>
  <si>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</si>
  <si>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</si>
  <si>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</si>
  <si>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</si>
  <si>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</si>
  <si>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</si>
  <si>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</si>
  <si>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</si>
  <si>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</si>
  <si>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</si>
  <si>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</si>
  <si>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</si>
  <si>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</si>
  <si>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</si>
  <si>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</si>
  <si>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</si>
  <si>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</si>
  <si>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</si>
  <si>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</si>
  <si>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</si>
  <si>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</si>
  <si>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</si>
  <si>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</si>
  <si>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</si>
  <si>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</si>
  <si>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</si>
  <si>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</si>
  <si>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</si>
  <si>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</si>
  <si>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</si>
  <si>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</si>
  <si>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</si>
  <si>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</si>
  <si>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</si>
  <si>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</si>
  <si>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</si>
  <si>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</si>
  <si>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</si>
  <si>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</si>
  <si>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</si>
  <si>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</si>
  <si>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</si>
  <si>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</si>
  <si>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</si>
  <si>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</si>
  <si>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</si>
  <si>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</si>
  <si>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</si>
  <si>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</si>
  <si>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</si>
  <si>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</si>
  <si>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</si>
  <si>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</si>
  <si>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</si>
  <si>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</si>
  <si>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</si>
  <si>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</si>
  <si>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</si>
  <si>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</si>
  <si>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</si>
  <si>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</si>
  <si>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</si>
  <si>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</si>
  <si>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</si>
  <si>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</si>
  <si>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</si>
  <si>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</si>
  <si>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</si>
  <si>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</si>
  <si>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</si>
  <si>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</si>
  <si>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</si>
  <si>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</si>
  <si>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</si>
  <si>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</si>
  <si>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</si>
  <si>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</si>
  <si>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</si>
  <si>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</si>
  <si>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</si>
  <si>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</si>
  <si>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</si>
  <si>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</si>
  <si>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</si>
  <si>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</si>
  <si>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</si>
  <si>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</si>
  <si>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</si>
  <si>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</si>
  <si>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</si>
  <si>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</si>
  <si>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</si>
  <si>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</si>
  <si>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</si>
  <si>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</si>
  <si>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</si>
  <si>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</si>
  <si>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</si>
  <si>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</si>
  <si>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</si>
  <si>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</si>
  <si>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</si>
  <si>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</si>
  <si>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</si>
  <si>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</si>
  <si>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</si>
  <si>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</si>
  <si>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</si>
  <si>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</si>
  <si>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</si>
  <si>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</si>
  <si>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</si>
  <si>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</si>
  <si>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</si>
  <si>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</si>
  <si>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</si>
  <si>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</si>
  <si>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</si>
  <si>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</si>
  <si>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</si>
  <si>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</si>
  <si>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</si>
  <si>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</si>
  <si>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</si>
  <si>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</si>
  <si>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</si>
  <si>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</si>
  <si>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</si>
  <si>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</si>
  <si>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</si>
  <si>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</si>
  <si>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</si>
  <si>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</si>
  <si>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</si>
  <si>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</si>
  <si>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</si>
  <si>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</si>
  <si>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</si>
  <si>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</si>
  <si>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</si>
  <si>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</si>
  <si>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</si>
  <si>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</si>
  <si>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</si>
  <si>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</si>
  <si>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</si>
  <si>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</si>
  <si>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</si>
  <si>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</si>
  <si>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</si>
  <si>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</si>
  <si>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</si>
  <si>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</si>
  <si>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</si>
  <si>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</si>
  <si>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</si>
  <si>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</si>
  <si>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</si>
  <si>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</si>
  <si>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</si>
  <si>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</si>
  <si>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</si>
  <si>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</si>
  <si>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</si>
  <si>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</si>
  <si>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</si>
  <si>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</si>
  <si>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</si>
  <si>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</si>
  <si>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</si>
  <si>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</si>
  <si>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</si>
  <si>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</si>
  <si>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</si>
  <si>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</si>
  <si>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</si>
  <si>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</si>
  <si>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</si>
  <si>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</si>
  <si>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</si>
  <si>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</si>
  <si>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</si>
  <si>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</si>
  <si>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</si>
  <si>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</si>
  <si>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</si>
  <si>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</si>
  <si>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</si>
  <si>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</si>
  <si>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</si>
  <si>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</si>
  <si>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</si>
  <si>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</si>
  <si>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</si>
  <si>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</si>
  <si>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</si>
  <si>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</si>
  <si>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</si>
  <si>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</si>
  <si>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</si>
  <si>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</si>
  <si>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</si>
  <si>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</si>
  <si>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</si>
  <si>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</si>
  <si>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</si>
  <si>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</si>
  <si>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</si>
  <si>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</si>
  <si>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</si>
  <si>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</si>
  <si>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</si>
  <si>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</si>
  <si>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</si>
  <si>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</si>
  <si>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</si>
  <si>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</si>
  <si>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</si>
  <si>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</si>
  <si>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</si>
  <si>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</si>
  <si>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</si>
  <si>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</si>
  <si>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</si>
  <si>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</si>
  <si>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</si>
  <si>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</si>
  <si>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</si>
  <si>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</si>
  <si>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</si>
  <si>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</si>
  <si>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</si>
  <si>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</si>
  <si>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</si>
  <si>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</si>
  <si>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</si>
  <si>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</si>
  <si>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</si>
  <si>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</si>
  <si>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</si>
  <si>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</si>
  <si>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</si>
  <si>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</si>
  <si>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</si>
  <si>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</si>
  <si>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</si>
  <si>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</si>
  <si>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</si>
  <si>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</si>
  <si>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</si>
  <si>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</si>
  <si>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</si>
  <si>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</si>
  <si>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</si>
  <si>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</si>
  <si>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</si>
  <si>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</si>
  <si>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</si>
  <si>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</si>
  <si>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</si>
  <si>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</si>
  <si>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</si>
  <si>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</si>
  <si>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</si>
  <si>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</si>
  <si>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</si>
  <si>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</si>
  <si>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</si>
  <si>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</si>
  <si>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</si>
  <si>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</si>
  <si>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</si>
  <si>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</si>
  <si>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</si>
  <si>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</si>
  <si>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</si>
  <si>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</si>
  <si>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</si>
  <si>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</si>
  <si>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</si>
  <si>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</si>
  <si>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</si>
  <si>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</si>
  <si>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</si>
  <si>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</si>
  <si>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</si>
  <si>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</si>
  <si>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</si>
  <si>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</si>
  <si>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</si>
  <si>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</si>
  <si>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</si>
  <si>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</si>
  <si>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</si>
  <si>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</si>
  <si>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</si>
  <si>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</si>
  <si>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</si>
  <si>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</si>
  <si>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</si>
  <si>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</si>
  <si>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</si>
  <si>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</si>
  <si>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</si>
  <si>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</si>
  <si>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</si>
  <si>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</si>
  <si>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</si>
  <si>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</si>
  <si>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</si>
  <si>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</si>
  <si>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</si>
  <si>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</si>
  <si>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</si>
  <si>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</si>
  <si>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</si>
  <si>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</si>
  <si>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</si>
  <si>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</si>
  <si>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</si>
  <si>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</si>
  <si>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</si>
  <si>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</si>
  <si>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</si>
  <si>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</si>
  <si>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</si>
  <si>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</si>
  <si>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</si>
  <si>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</si>
  <si>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</si>
  <si>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</si>
  <si>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</si>
  <si>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</si>
  <si>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</si>
  <si>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</si>
  <si>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</si>
  <si>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</si>
  <si>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</si>
  <si>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</si>
  <si>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</si>
  <si>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</si>
  <si>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</si>
  <si>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</si>
  <si>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</si>
  <si>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</si>
  <si>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</si>
  <si>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</si>
  <si>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</si>
  <si>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</si>
  <si>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</si>
  <si>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</si>
  <si>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</si>
  <si>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</si>
  <si>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</si>
  <si>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</si>
  <si>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</si>
  <si>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</si>
  <si>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</si>
  <si>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</si>
  <si>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</si>
  <si>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</si>
  <si>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</si>
  <si>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</si>
  <si>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</si>
  <si>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</si>
  <si>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</si>
  <si>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</si>
  <si>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</si>
  <si>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</si>
  <si>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</si>
  <si>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</si>
  <si>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</si>
  <si>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</si>
  <si>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</si>
  <si>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</si>
  <si>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</si>
  <si>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</si>
  <si>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</si>
  <si>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</si>
  <si>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</si>
  <si>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</si>
  <si>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</si>
  <si>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</si>
  <si>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</si>
  <si>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</si>
  <si>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</si>
  <si>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</si>
  <si>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</si>
  <si>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</si>
  <si>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</si>
  <si>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</si>
  <si>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</si>
  <si>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</si>
  <si>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</si>
  <si>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</si>
  <si>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</si>
  <si>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</si>
  <si>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</si>
  <si>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</si>
  <si>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</si>
  <si>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</si>
  <si>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</si>
  <si>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</si>
  <si>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</si>
  <si>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</si>
  <si>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</si>
  <si>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</si>
  <si>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</si>
  <si>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</si>
  <si>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</si>
  <si>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</si>
  <si>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</si>
  <si>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</si>
  <si>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</si>
  <si>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</si>
  <si>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</si>
  <si>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</si>
  <si>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</si>
  <si>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</si>
  <si>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</si>
  <si>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</si>
  <si>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</si>
  <si>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</si>
  <si>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</si>
  <si>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</si>
  <si>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</si>
  <si>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</si>
  <si>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</si>
  <si>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</si>
  <si>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</si>
  <si>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</si>
  <si>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</si>
  <si>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</si>
  <si>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</si>
  <si>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</si>
  <si>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</si>
  <si>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</si>
  <si>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</si>
  <si>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</si>
  <si>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</si>
  <si>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</si>
  <si>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</si>
  <si>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</si>
  <si>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</si>
  <si>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</si>
  <si>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</si>
  <si>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</si>
  <si>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</si>
  <si>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</si>
  <si>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</si>
  <si>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</si>
  <si>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</si>
  <si>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</si>
  <si>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</si>
  <si>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</si>
  <si>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</si>
  <si>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</si>
  <si>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</si>
  <si>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</si>
  <si>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</si>
  <si>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</si>
  <si>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</si>
  <si>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</si>
  <si>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</si>
  <si>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</si>
  <si>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</si>
  <si>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</si>
  <si>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</si>
  <si>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</si>
  <si>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</si>
  <si>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</si>
  <si>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</si>
  <si>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</si>
  <si>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</si>
  <si>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</si>
  <si>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</si>
  <si>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</si>
  <si>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</si>
  <si>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</si>
  <si>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</si>
  <si>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</si>
  <si>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</si>
  <si>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</si>
  <si>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</si>
  <si>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</si>
  <si>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</si>
  <si>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</si>
  <si>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</si>
  <si>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</si>
  <si>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</si>
  <si>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</si>
  <si>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</si>
  <si>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</si>
  <si>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</si>
  <si>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</si>
  <si>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</si>
  <si>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</si>
  <si>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</si>
  <si>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</si>
  <si>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</si>
  <si>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</si>
  <si>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</si>
  <si>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</si>
  <si>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</si>
  <si>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</si>
  <si>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</si>
  <si>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</si>
  <si>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</si>
  <si>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</si>
  <si>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</si>
  <si>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</si>
  <si>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</si>
  <si>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</si>
  <si>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</si>
  <si>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</si>
  <si>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</si>
  <si>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</si>
  <si>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</si>
  <si>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</si>
  <si>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</si>
  <si>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</si>
  <si>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</si>
  <si>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</si>
  <si>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</si>
  <si>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</si>
  <si>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</si>
  <si>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</si>
  <si>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</si>
  <si>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</si>
  <si>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</si>
  <si>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</si>
  <si>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</si>
  <si>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</si>
  <si>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</si>
  <si>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</si>
  <si>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</si>
  <si>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</si>
  <si>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</si>
  <si>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</si>
  <si>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</si>
  <si>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</si>
  <si>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</si>
  <si>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</si>
  <si>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</si>
  <si>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</si>
  <si>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</si>
  <si>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</si>
  <si>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</si>
  <si>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</si>
  <si>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</si>
  <si>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</si>
  <si>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</si>
  <si>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</si>
  <si>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</si>
  <si>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</si>
  <si>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</si>
  <si>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</si>
  <si>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</si>
  <si>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</si>
  <si>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</si>
  <si>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</si>
  <si>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</si>
  <si>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</si>
  <si>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</si>
  <si>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</si>
  <si>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</si>
  <si>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</si>
  <si>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</si>
  <si>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</si>
  <si>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</si>
  <si>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</si>
  <si>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</si>
  <si>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</si>
  <si>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</si>
  <si>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</si>
  <si>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</si>
  <si>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</si>
  <si>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</si>
  <si>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</si>
  <si>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</si>
  <si>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</si>
  <si>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</si>
  <si>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</si>
  <si>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</si>
  <si>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</si>
  <si>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</si>
  <si>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</si>
  <si>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</si>
  <si>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</si>
  <si>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</si>
  <si>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</si>
  <si>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</si>
  <si>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</si>
  <si>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</si>
  <si>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</si>
  <si>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</si>
  <si>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</si>
  <si>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</si>
  <si>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</si>
  <si>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</si>
  <si>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</si>
  <si>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</si>
  <si>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</si>
  <si>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</si>
  <si>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</si>
  <si>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</si>
  <si>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</si>
  <si>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</si>
  <si>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</si>
  <si>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</si>
  <si>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</si>
  <si>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</si>
  <si>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</si>
  <si>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</si>
  <si>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</si>
  <si>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</si>
  <si>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</si>
  <si>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</si>
  <si>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</si>
  <si>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</si>
  <si>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</si>
  <si>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</si>
  <si>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</si>
  <si>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</si>
  <si>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</si>
  <si>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</si>
  <si>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</si>
  <si>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</si>
  <si>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</si>
  <si>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</si>
  <si>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</si>
  <si>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</si>
  <si>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</si>
  <si>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</si>
  <si>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</si>
  <si>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</si>
  <si>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</si>
  <si>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</si>
  <si>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</si>
  <si>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</si>
  <si>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</si>
  <si>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</si>
  <si>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</si>
  <si>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</si>
  <si>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</si>
  <si>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</si>
  <si>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</si>
  <si>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</si>
  <si>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</si>
  <si>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</si>
  <si>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</si>
  <si>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</si>
  <si>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</si>
  <si>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</si>
  <si>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</si>
  <si>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</si>
  <si>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</si>
  <si>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</si>
  <si>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</si>
  <si>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</si>
  <si>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</si>
  <si>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</si>
  <si>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</si>
  <si>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</si>
  <si>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</si>
  <si>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</si>
  <si>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</si>
  <si>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</si>
  <si>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</si>
  <si>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</si>
  <si>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</si>
  <si>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</si>
  <si>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</si>
  <si>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</si>
  <si>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</si>
  <si>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</si>
  <si>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</si>
  <si>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</si>
  <si>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</si>
  <si>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</si>
  <si>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</si>
  <si>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</si>
  <si>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</si>
  <si>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</si>
  <si>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</si>
  <si>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</si>
  <si>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</si>
  <si>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</si>
  <si>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</si>
  <si>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</si>
  <si>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</si>
  <si>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</si>
  <si>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</si>
  <si>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</si>
  <si>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</si>
  <si>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</si>
  <si>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</si>
  <si>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</si>
  <si>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</si>
  <si>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</si>
  <si>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</si>
  <si>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</si>
  <si>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</si>
  <si>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</si>
  <si>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</si>
  <si>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</si>
  <si>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</si>
  <si>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</si>
  <si>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</si>
  <si>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</si>
  <si>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</si>
  <si>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</si>
  <si>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</si>
  <si>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</si>
  <si>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</si>
  <si>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</si>
  <si>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</si>
  <si>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</si>
  <si>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</si>
  <si>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</si>
  <si>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</si>
  <si>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</si>
  <si>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</si>
  <si>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</si>
  <si>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</si>
  <si>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</si>
  <si>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</si>
  <si>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</si>
  <si>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</si>
  <si>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</si>
  <si>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</si>
  <si>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</si>
  <si>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</si>
  <si>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</si>
  <si>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</si>
  <si>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</si>
  <si>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</si>
  <si>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</si>
  <si>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</si>
  <si>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</si>
  <si>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</si>
  <si>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</si>
  <si>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</si>
  <si>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</si>
  <si>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</si>
  <si>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</si>
  <si>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</si>
  <si>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</si>
  <si>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</si>
  <si>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</si>
  <si>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</si>
  <si>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</si>
  <si>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</si>
  <si>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</si>
  <si>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</si>
  <si>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</si>
  <si>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</si>
  <si>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</si>
  <si>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</si>
  <si>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</si>
  <si>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</si>
  <si>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</si>
  <si>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</si>
  <si>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</si>
  <si>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</si>
  <si>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</si>
  <si>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</si>
  <si>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</si>
  <si>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</si>
  <si>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</si>
  <si>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</si>
  <si>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</si>
  <si>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</si>
  <si>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</si>
  <si>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</si>
  <si>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</si>
  <si>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</si>
  <si>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</si>
  <si>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</si>
  <si>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</si>
  <si>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</si>
  <si>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</si>
  <si>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</si>
  <si>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</si>
  <si>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</si>
  <si>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</si>
  <si>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</si>
  <si>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</si>
  <si>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</si>
  <si>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</si>
  <si>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</si>
  <si>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</si>
  <si>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</si>
  <si>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</si>
  <si>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</si>
  <si>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</si>
  <si>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</si>
  <si>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</si>
  <si>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</si>
  <si>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</si>
  <si>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</si>
  <si>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</si>
  <si>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</si>
  <si>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</si>
  <si>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</si>
  <si>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</si>
  <si>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</si>
  <si>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</si>
  <si>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</si>
  <si>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</si>
  <si>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</si>
  <si>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</si>
  <si>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</si>
  <si>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</si>
  <si>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</si>
  <si>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</si>
  <si>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</si>
  <si>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</si>
  <si>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</si>
  <si>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</si>
  <si>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</si>
  <si>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</si>
  <si>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</si>
  <si>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</si>
  <si>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</si>
  <si>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</si>
  <si>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</si>
  <si>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</si>
  <si>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</si>
  <si>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</si>
  <si>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</si>
  <si>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</si>
  <si>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</si>
  <si>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</si>
  <si>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</si>
  <si>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</si>
  <si>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</si>
  <si>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</si>
  <si>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</si>
  <si>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</si>
  <si>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</si>
  <si>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</si>
  <si>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</si>
  <si>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</si>
  <si>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</si>
  <si>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</si>
  <si>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</si>
  <si>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</si>
  <si>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</si>
  <si>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</si>
  <si>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</si>
  <si>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</si>
  <si>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</si>
  <si>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</si>
  <si>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</si>
  <si>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</si>
  <si>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</si>
  <si>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</si>
  <si>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</si>
  <si>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</si>
  <si>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</si>
  <si>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</si>
  <si>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</si>
  <si>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</si>
  <si>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</si>
  <si>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</si>
  <si>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</si>
  <si>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</si>
  <si>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</si>
  <si>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</si>
  <si>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</si>
  <si>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</si>
  <si>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</si>
  <si>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</si>
  <si>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</si>
  <si>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</si>
  <si>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</si>
  <si>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</si>
  <si>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</si>
  <si>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</si>
  <si>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</si>
  <si>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</si>
  <si>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</si>
  <si>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</si>
  <si>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</si>
  <si>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</si>
  <si>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</si>
  <si>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</si>
  <si>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</si>
  <si>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</si>
  <si>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</si>
  <si>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</si>
  <si>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</si>
  <si>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</si>
  <si>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</si>
  <si>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</si>
  <si>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</si>
  <si>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</si>
  <si>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</si>
  <si>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</si>
  <si>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</si>
  <si>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</si>
  <si>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</si>
  <si>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</si>
  <si>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</si>
  <si>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</si>
  <si>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</si>
  <si>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</si>
  <si>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</si>
  <si>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</si>
  <si>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</si>
  <si>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</si>
  <si>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</si>
  <si>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</si>
  <si>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</si>
  <si>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</si>
  <si>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</si>
  <si>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</si>
  <si>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</si>
  <si>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</si>
  <si>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</si>
  <si>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</si>
  <si>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</si>
  <si>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</si>
  <si>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</si>
  <si>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</si>
  <si>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</si>
  <si>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</si>
  <si>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</si>
  <si>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</si>
  <si>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</si>
  <si>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</si>
  <si>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</si>
  <si>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</si>
  <si>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</si>
  <si>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</si>
  <si>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</si>
  <si>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</si>
  <si>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</si>
  <si>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</si>
  <si>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</si>
  <si>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</si>
  <si>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</si>
  <si>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</si>
  <si>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</si>
  <si>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</si>
  <si>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</si>
  <si>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</si>
  <si>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</si>
  <si>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</si>
  <si>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</si>
  <si>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</si>
  <si>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</si>
  <si>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</si>
  <si>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</si>
  <si>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</si>
  <si>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</si>
  <si>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</si>
  <si>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</si>
  <si>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</si>
  <si>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</si>
  <si>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</si>
  <si>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</si>
  <si>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</si>
  <si>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</si>
  <si>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</si>
  <si>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</si>
  <si>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</si>
  <si>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</si>
  <si>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</si>
  <si>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</si>
  <si>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</si>
  <si>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</si>
  <si>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</si>
  <si>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</si>
  <si>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</si>
  <si>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</si>
  <si>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</si>
  <si>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</si>
  <si>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</si>
  <si>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</si>
  <si>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</si>
  <si>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</si>
  <si>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</si>
  <si>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</si>
  <si>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</si>
  <si>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</si>
  <si>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</si>
  <si>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</si>
  <si>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</si>
  <si>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</si>
  <si>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</si>
  <si>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</si>
  <si>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</si>
  <si>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</si>
  <si>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</si>
  <si>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</si>
  <si>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</si>
  <si>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</si>
  <si>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</si>
  <si>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</si>
  <si>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</si>
  <si>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</si>
  <si>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</si>
  <si>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</si>
  <si>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</si>
  <si>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</si>
  <si>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</si>
  <si>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</si>
  <si>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</si>
  <si>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</si>
  <si>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</si>
  <si>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</si>
  <si>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</si>
  <si>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</si>
  <si>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</si>
  <si>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</si>
  <si>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</si>
  <si>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</si>
  <si>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</si>
  <si>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</si>
  <si>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</si>
  <si>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</si>
  <si>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</si>
  <si>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</si>
  <si>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</si>
  <si>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</si>
  <si>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</si>
  <si>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</si>
  <si>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</si>
  <si>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</si>
  <si>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</si>
  <si>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</si>
  <si>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</si>
  <si>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</si>
  <si>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</si>
  <si>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</si>
  <si>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</si>
  <si>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</si>
  <si>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</si>
  <si>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</si>
  <si>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</si>
  <si>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</si>
  <si>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</si>
  <si>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</si>
  <si>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</si>
  <si>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</si>
  <si>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</si>
  <si>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</si>
  <si>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</si>
  <si>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</si>
  <si>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</si>
  <si>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</si>
  <si>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</si>
  <si>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</si>
  <si>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</si>
  <si>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</si>
  <si>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</si>
  <si>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</si>
  <si>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</si>
  <si>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</si>
  <si>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</si>
  <si>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</si>
  <si>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</si>
  <si>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</si>
  <si>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</si>
  <si>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</si>
  <si>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</si>
  <si>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</si>
  <si>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</si>
  <si>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</si>
  <si>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</si>
  <si>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</si>
  <si>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</si>
  <si>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</si>
  <si>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</si>
  <si>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</si>
  <si>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</si>
  <si>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</si>
  <si>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</si>
  <si>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</si>
  <si>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</si>
  <si>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</si>
  <si>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</si>
  <si>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</si>
  <si>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</si>
  <si>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</si>
  <si>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</si>
  <si>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</si>
  <si>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</si>
  <si>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</si>
  <si>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</si>
  <si>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</si>
  <si>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</si>
  <si>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</si>
  <si>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</si>
  <si>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</si>
  <si>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</si>
  <si>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</si>
  <si>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</si>
  <si>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</si>
  <si>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</si>
  <si>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</si>
  <si>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</si>
  <si>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</si>
  <si>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</si>
  <si>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</si>
  <si>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</si>
  <si>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</si>
  <si>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</si>
  <si>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</si>
  <si>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</si>
  <si>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</si>
  <si>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</si>
  <si>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</si>
  <si>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</si>
  <si>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</si>
  <si>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</si>
  <si>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</si>
  <si>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</si>
  <si>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</si>
  <si>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</si>
  <si>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</si>
  <si>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</si>
  <si>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</si>
  <si>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</si>
  <si>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</si>
  <si>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</si>
  <si>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</si>
  <si>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</si>
  <si>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</si>
  <si>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</si>
  <si>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</si>
  <si>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</si>
  <si>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</si>
  <si>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</si>
  <si>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</si>
  <si>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</si>
  <si>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</si>
  <si>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</si>
  <si>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</si>
  <si>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</si>
  <si>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</si>
  <si>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</si>
  <si>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</si>
  <si>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</si>
  <si>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</si>
  <si>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</si>
  <si>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</si>
  <si>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</si>
  <si>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</si>
  <si>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</si>
  <si>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</si>
  <si>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</si>
  <si>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</si>
  <si>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</si>
  <si>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</si>
  <si>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</si>
  <si>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</si>
  <si>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</si>
  <si>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</si>
  <si>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</si>
  <si>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</si>
  <si>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</si>
  <si>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</si>
  <si>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</si>
  <si>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</si>
  <si>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</si>
  <si>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</si>
  <si>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</si>
  <si>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</si>
  <si>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</si>
  <si>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</si>
  <si>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</si>
  <si>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</si>
  <si>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</si>
  <si>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</si>
  <si>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</si>
  <si>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</si>
  <si>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</si>
  <si>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</si>
  <si>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</si>
  <si>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</si>
  <si>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</si>
  <si>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</si>
  <si>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</si>
  <si>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</si>
  <si>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</si>
  <si>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</si>
  <si>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</si>
  <si>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</si>
  <si>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</si>
  <si>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</si>
  <si>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</si>
  <si>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</si>
  <si>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</si>
  <si>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</si>
  <si>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</si>
  <si>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</si>
  <si>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</si>
  <si>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</si>
  <si>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</si>
  <si>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</si>
  <si>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</si>
  <si>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</si>
  <si>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</si>
  <si>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</si>
  <si>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</si>
  <si>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</si>
  <si>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</si>
  <si>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</si>
  <si>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</si>
  <si>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</si>
  <si>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</si>
  <si>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</si>
  <si>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</si>
  <si>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</si>
  <si>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</si>
  <si>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</si>
  <si>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</si>
  <si>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</si>
  <si>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</si>
  <si>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</si>
  <si>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</si>
  <si>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</si>
  <si>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</si>
  <si>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</si>
  <si>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</si>
  <si>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</si>
  <si>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</si>
  <si>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</si>
  <si>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</si>
  <si>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</si>
  <si>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</si>
  <si>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</si>
  <si>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</si>
  <si>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</si>
  <si>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</si>
  <si>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</si>
  <si>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</si>
  <si>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</si>
  <si>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</si>
  <si>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</si>
  <si>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</si>
  <si>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</si>
  <si>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</si>
  <si>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</si>
  <si>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</si>
  <si>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</si>
  <si>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</si>
  <si>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</si>
  <si>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</si>
  <si>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</si>
  <si>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</si>
  <si>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</si>
  <si>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</si>
  <si>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</si>
  <si>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</si>
  <si>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</si>
  <si>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</si>
  <si>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</si>
  <si>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</si>
  <si>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</si>
  <si>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</si>
  <si>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</si>
  <si>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</si>
  <si>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</si>
  <si>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</si>
  <si>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</si>
  <si>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</si>
  <si>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</si>
  <si>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</si>
  <si>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</si>
  <si>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</si>
  <si>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</si>
  <si>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</si>
  <si>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</si>
  <si>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</si>
  <si>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</si>
  <si>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</si>
  <si>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</si>
  <si>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</si>
  <si>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</si>
  <si>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</si>
  <si>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</si>
  <si>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</si>
  <si>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</si>
  <si>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</si>
  <si>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</si>
  <si>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</si>
  <si>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</si>
  <si>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</si>
  <si>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</si>
  <si>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</si>
  <si>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</si>
  <si>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</si>
  <si>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</si>
  <si>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</si>
  <si>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</si>
  <si>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</si>
  <si>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</si>
  <si>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</si>
  <si>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</si>
  <si>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</si>
  <si>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</si>
  <si>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</si>
  <si>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</si>
  <si>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</si>
  <si>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</si>
  <si>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</si>
  <si>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</si>
  <si>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</si>
  <si>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</si>
  <si>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</si>
  <si>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</si>
  <si>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</si>
  <si>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</si>
  <si>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</si>
  <si>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</si>
  <si>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</si>
  <si>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</si>
  <si>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</si>
  <si>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</si>
  <si>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</si>
  <si>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</si>
  <si>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</si>
  <si>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</si>
  <si>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</si>
  <si>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</si>
  <si>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</si>
  <si>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</si>
  <si>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</si>
  <si>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</si>
  <si>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</si>
  <si>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</si>
  <si>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</si>
  <si>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</si>
  <si>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</si>
  <si>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</si>
  <si>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</si>
  <si>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</si>
  <si>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</si>
  <si>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</si>
  <si>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</si>
  <si>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</si>
  <si>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</si>
  <si>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</si>
  <si>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</si>
  <si>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</si>
  <si>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</si>
  <si>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</si>
  <si>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</si>
  <si>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</si>
  <si>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</si>
  <si>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</si>
  <si>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</si>
  <si>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</si>
  <si>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</si>
  <si>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</si>
  <si>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</si>
  <si>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</si>
  <si>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</si>
  <si>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</si>
  <si>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</si>
  <si>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</si>
  <si>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</si>
  <si>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</si>
  <si>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</si>
  <si>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</si>
  <si>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</si>
  <si>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</si>
  <si>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</si>
  <si>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</si>
  <si>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</si>
  <si>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</si>
  <si>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</si>
  <si>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</si>
  <si>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</si>
  <si>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</si>
  <si>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</si>
  <si>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</si>
  <si>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</si>
  <si>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</si>
  <si>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</si>
  <si>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</si>
  <si>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</si>
  <si>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</si>
  <si>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</si>
  <si>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</si>
  <si>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</si>
  <si>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</si>
  <si>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</si>
  <si>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</si>
  <si>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</si>
  <si>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</si>
  <si>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</si>
  <si>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</si>
  <si>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</si>
  <si>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</si>
  <si>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</si>
  <si>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</si>
  <si>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</si>
  <si>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</si>
  <si>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</si>
  <si>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</si>
  <si>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</si>
  <si>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</si>
  <si>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</si>
  <si>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</si>
  <si>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</si>
  <si>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</si>
  <si>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</si>
  <si>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</si>
  <si>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</si>
  <si>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</si>
  <si>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</si>
  <si>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</si>
  <si>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</si>
  <si>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</si>
  <si>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</si>
  <si>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</si>
  <si>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</si>
  <si>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</si>
  <si>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</si>
  <si>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</si>
  <si>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</si>
  <si>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</si>
  <si>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</si>
  <si>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</si>
  <si>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</si>
  <si>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</si>
  <si>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</si>
  <si>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</si>
  <si>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</si>
  <si>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</si>
  <si>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</si>
  <si>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</si>
  <si>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</si>
  <si>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</si>
  <si>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</si>
  <si>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</si>
  <si>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</si>
  <si>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</si>
  <si>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</si>
  <si>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</si>
  <si>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</si>
  <si>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</si>
  <si>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</si>
  <si>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</si>
  <si>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</si>
  <si>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</si>
  <si>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</si>
  <si>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</si>
  <si>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</si>
  <si>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</si>
  <si>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</si>
  <si>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</si>
  <si>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</si>
  <si>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</si>
  <si>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</si>
  <si>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</si>
  <si>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</si>
  <si>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</si>
  <si>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</si>
  <si>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</si>
  <si>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</si>
  <si>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</si>
  <si>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</si>
  <si>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</si>
  <si>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</si>
  <si>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</si>
  <si>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</si>
  <si>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</si>
  <si>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</si>
  <si>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</si>
  <si>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</si>
  <si>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</si>
  <si>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</si>
  <si>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</si>
  <si>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</si>
  <si>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</si>
  <si>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</si>
  <si>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</si>
  <si>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</si>
  <si>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</si>
  <si>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</si>
  <si>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</si>
  <si>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</si>
  <si>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</si>
  <si>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</si>
  <si>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</si>
  <si>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</si>
  <si>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</si>
  <si>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</si>
  <si>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</si>
  <si>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</si>
  <si>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</si>
  <si>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</si>
  <si>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</si>
  <si>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</si>
  <si>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</si>
  <si>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</si>
  <si>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</si>
  <si>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</si>
  <si>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</si>
  <si>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</si>
  <si>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</si>
  <si>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</si>
  <si>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</si>
  <si>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</si>
  <si>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</si>
  <si>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</si>
  <si>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</si>
  <si>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</si>
  <si>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</si>
  <si>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</si>
  <si>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</si>
  <si>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</si>
  <si>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</si>
  <si>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</si>
  <si>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</si>
  <si>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</si>
  <si>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</si>
  <si>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</si>
  <si>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</si>
  <si>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</si>
  <si>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</si>
  <si>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</si>
  <si>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</si>
  <si>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</si>
  <si>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</si>
  <si>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</si>
  <si>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</si>
  <si>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</si>
  <si>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</si>
  <si>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</si>
  <si>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</si>
  <si>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</si>
  <si>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</si>
  <si>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</si>
  <si>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</si>
  <si>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</si>
  <si>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</si>
  <si>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</si>
  <si>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</si>
  <si>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</si>
  <si>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</si>
  <si>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</si>
  <si>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</si>
  <si>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</si>
  <si>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</si>
  <si>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</si>
  <si>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</si>
  <si>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</si>
  <si>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</si>
  <si>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</si>
  <si>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</si>
  <si>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</si>
  <si>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</si>
  <si>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</si>
  <si>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</si>
  <si>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</si>
  <si>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</si>
  <si>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</si>
  <si>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</si>
  <si>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</si>
  <si>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</si>
  <si>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</si>
  <si>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</si>
  <si>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</si>
  <si>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</si>
  <si>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</si>
  <si>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</si>
  <si>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</si>
  <si>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</si>
  <si>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</si>
  <si>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</si>
  <si>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</si>
  <si>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</si>
  <si>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</si>
  <si>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</si>
  <si>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</si>
  <si>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</si>
  <si>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</si>
  <si>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</si>
  <si>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</si>
  <si>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</si>
  <si>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</si>
  <si>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</si>
  <si>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</si>
  <si>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</si>
  <si>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</si>
  <si>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</si>
  <si>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</si>
  <si>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</si>
  <si>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</si>
  <si>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</si>
  <si>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</si>
  <si>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</si>
  <si>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</si>
  <si>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</si>
  <si>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</si>
  <si>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</si>
  <si>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</si>
  <si>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</si>
  <si>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</si>
  <si>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</si>
  <si>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</si>
  <si>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</si>
  <si>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</si>
  <si>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</si>
  <si>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</si>
  <si>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</si>
  <si>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</si>
  <si>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</si>
  <si>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</si>
  <si>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</si>
  <si>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</si>
  <si>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</si>
  <si>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</si>
  <si>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</si>
  <si>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</si>
  <si>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</si>
  <si>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</si>
  <si>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</si>
  <si>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</si>
  <si>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</si>
  <si>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</si>
  <si>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</si>
  <si>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</si>
  <si>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</si>
  <si>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</si>
  <si>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</si>
  <si>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</si>
  <si>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</si>
  <si>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</si>
  <si>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</si>
  <si>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</si>
  <si>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</si>
  <si>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</si>
  <si>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</si>
  <si>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</si>
  <si>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</si>
  <si>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</si>
  <si>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</si>
  <si>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</si>
  <si>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</si>
  <si>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</si>
  <si>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</si>
  <si>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</si>
  <si>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</si>
  <si>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</si>
  <si>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</si>
  <si>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</si>
  <si>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</si>
  <si>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</si>
  <si>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</si>
  <si>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</si>
  <si>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</si>
  <si>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</si>
  <si>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</si>
  <si>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</si>
  <si>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</si>
  <si>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</si>
  <si>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</si>
  <si>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</si>
  <si>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</si>
  <si>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</si>
  <si>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</si>
  <si>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</si>
  <si>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</si>
  <si>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</si>
  <si>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</si>
  <si>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</si>
  <si>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</si>
  <si>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</si>
  <si>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</si>
  <si>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</si>
  <si>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</si>
  <si>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</si>
  <si>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</si>
  <si>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</si>
  <si>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</si>
  <si>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</si>
  <si>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</si>
  <si>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</si>
  <si>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</si>
  <si>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</si>
  <si>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</si>
  <si>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</si>
  <si>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</si>
  <si>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</si>
  <si>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</si>
  <si>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</si>
  <si>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</si>
  <si>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</si>
  <si>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</si>
  <si>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</si>
  <si>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</si>
  <si>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</si>
  <si>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</si>
  <si>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</si>
  <si>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</si>
  <si>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</si>
  <si>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</si>
  <si>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</si>
  <si>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</si>
  <si>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</si>
  <si>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</si>
  <si>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</si>
  <si>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</si>
  <si>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</si>
  <si>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</si>
  <si>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</si>
  <si>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</si>
  <si>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</si>
  <si>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</si>
  <si>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</si>
  <si>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</si>
  <si>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</si>
  <si>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</si>
  <si>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</si>
  <si>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</si>
  <si>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</si>
  <si>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</si>
  <si>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</si>
  <si>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</si>
  <si>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</si>
  <si>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</si>
  <si>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</si>
  <si>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</si>
  <si>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</si>
  <si>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</si>
  <si>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</si>
  <si>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</si>
  <si>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</si>
  <si>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</si>
  <si>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</si>
  <si>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</si>
  <si>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</si>
  <si>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</si>
  <si>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</si>
  <si>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</si>
  <si>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</si>
  <si>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</si>
  <si>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</si>
  <si>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</si>
  <si>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</si>
  <si>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</si>
  <si>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</si>
  <si>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</si>
  <si>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</si>
  <si>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</si>
  <si>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</si>
  <si>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</si>
  <si>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</si>
  <si>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</si>
  <si>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</si>
  <si>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</si>
  <si>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</si>
  <si>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</si>
  <si>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</si>
  <si>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</si>
  <si>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</si>
  <si>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</si>
  <si>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</si>
  <si>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</si>
  <si>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</si>
  <si>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</si>
  <si>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</si>
  <si>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</si>
  <si>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</si>
  <si>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</si>
  <si>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</si>
  <si>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</si>
  <si>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</si>
  <si>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</si>
  <si>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</si>
  <si>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</si>
  <si>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</si>
  <si>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</si>
  <si>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</si>
  <si>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</si>
  <si>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</si>
  <si>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</si>
  <si>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</si>
  <si>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</si>
  <si>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</si>
  <si>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</si>
  <si>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</si>
  <si>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</si>
  <si>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</si>
  <si>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</si>
  <si>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</si>
  <si>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</si>
  <si>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</si>
  <si>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</si>
  <si>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</si>
  <si>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</si>
  <si>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</si>
  <si>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</si>
  <si>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</si>
  <si>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</si>
  <si>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</si>
  <si>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</si>
  <si>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</si>
  <si>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</si>
  <si>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</si>
  <si>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</si>
  <si>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</si>
  <si>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</si>
  <si>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</si>
  <si>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</si>
  <si>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</si>
  <si>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</si>
  <si>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</si>
  <si>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</si>
  <si>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</si>
  <si>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</si>
  <si>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</si>
  <si>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</si>
  <si>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</si>
  <si>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</si>
  <si>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</si>
  <si>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</si>
  <si>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</si>
  <si>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</si>
  <si>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</si>
  <si>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</si>
  <si>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</si>
  <si>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</si>
  <si>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</si>
  <si>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</si>
  <si>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</si>
  <si>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</si>
  <si>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</si>
  <si>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</si>
  <si>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</si>
  <si>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</si>
  <si>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</si>
  <si>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</si>
  <si>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</si>
  <si>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</si>
  <si>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</si>
  <si>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</si>
  <si>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</si>
  <si>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</si>
  <si>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</si>
  <si>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</si>
  <si>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</si>
  <si>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</si>
  <si>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</si>
  <si>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</si>
  <si>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</si>
  <si>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</si>
  <si>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</si>
  <si>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</si>
  <si>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</si>
  <si>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</si>
  <si>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</si>
  <si>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</si>
  <si>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</si>
  <si>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</si>
  <si>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</si>
  <si>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</si>
  <si>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</si>
  <si>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</si>
  <si>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</si>
  <si>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</si>
  <si>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</si>
  <si>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</si>
  <si>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</si>
  <si>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</si>
  <si>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</si>
  <si>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</si>
  <si>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</si>
  <si>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</si>
  <si>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</si>
  <si>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</si>
  <si>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</si>
  <si>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</si>
  <si>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</si>
  <si>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</si>
  <si>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</si>
  <si>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</si>
  <si>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</si>
  <si>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</si>
  <si>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</si>
  <si>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</si>
  <si>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</si>
  <si>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</si>
  <si>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</si>
  <si>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</si>
  <si>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</si>
  <si>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</si>
  <si>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</si>
  <si>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</si>
  <si>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</si>
  <si>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</si>
  <si>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</si>
  <si>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</si>
  <si>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</si>
  <si>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</si>
  <si>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</si>
  <si>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</si>
  <si>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</si>
  <si>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</si>
  <si>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</si>
  <si>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</si>
  <si>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</si>
  <si>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</si>
  <si>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</si>
  <si>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</si>
  <si>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</si>
  <si>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</si>
  <si>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</si>
  <si>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</si>
  <si>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</si>
  <si>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</si>
  <si>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</si>
  <si>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</si>
  <si>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</si>
  <si>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</si>
  <si>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</si>
  <si>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</si>
  <si>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</si>
  <si>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</si>
  <si>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</si>
  <si>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</si>
  <si>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</si>
  <si>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</si>
  <si>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</si>
  <si>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</si>
  <si>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</si>
  <si>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</si>
  <si>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</si>
  <si>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</si>
  <si>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</si>
  <si>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</si>
  <si>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</si>
  <si>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</si>
  <si>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</si>
  <si>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</si>
  <si>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</si>
  <si>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</si>
  <si>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</si>
  <si>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</si>
  <si>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</si>
  <si>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</si>
  <si>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</si>
  <si>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</si>
  <si>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</si>
  <si>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</si>
  <si>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</si>
  <si>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</si>
  <si>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</si>
  <si>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</si>
  <si>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</si>
  <si>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</si>
  <si>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</si>
  <si>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</si>
  <si>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</si>
  <si>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</si>
  <si>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</si>
  <si>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</si>
  <si>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</si>
  <si>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</si>
  <si>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</si>
  <si>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</si>
  <si>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</si>
  <si>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</si>
  <si>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</si>
  <si>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</si>
  <si>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</si>
  <si>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</si>
  <si>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</si>
  <si>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</si>
  <si>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</si>
  <si>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</si>
  <si>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</si>
  <si>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</si>
  <si>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</si>
  <si>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</si>
  <si>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</si>
  <si>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</si>
  <si>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</si>
  <si>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</si>
  <si>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</si>
  <si>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</si>
  <si>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</si>
  <si>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</si>
  <si>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</si>
  <si>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</si>
  <si>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</si>
  <si>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</si>
  <si>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</si>
  <si>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</si>
  <si>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</si>
  <si>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</si>
  <si>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</si>
  <si>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</si>
  <si>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</si>
  <si>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</si>
  <si>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</si>
  <si>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</si>
  <si>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</si>
  <si>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</si>
  <si>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</si>
  <si>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</si>
  <si>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</si>
  <si>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</si>
  <si>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</si>
  <si>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</si>
  <si>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</si>
  <si>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</si>
  <si>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</si>
  <si>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</si>
  <si>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</si>
  <si>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</si>
  <si>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</si>
  <si>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</si>
  <si>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</si>
  <si>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</si>
  <si>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</si>
  <si>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</si>
  <si>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</si>
  <si>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</si>
  <si>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</si>
  <si>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</si>
  <si>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</si>
  <si>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</si>
  <si>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</si>
  <si>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</si>
  <si>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</si>
  <si>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</si>
  <si>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</si>
  <si>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</si>
  <si>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</si>
  <si>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</si>
  <si>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</si>
  <si>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</si>
  <si>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</si>
  <si>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</si>
  <si>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</si>
  <si>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</si>
  <si>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</si>
  <si>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</si>
  <si>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</si>
  <si>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</si>
  <si>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</si>
  <si>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</si>
  <si>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</si>
  <si>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</si>
  <si>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</si>
  <si>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</si>
  <si>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</si>
  <si>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</si>
  <si>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</si>
  <si>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</si>
  <si>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</si>
  <si>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</si>
  <si>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</si>
  <si>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</si>
  <si>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</si>
  <si>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</si>
  <si>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</si>
  <si>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</si>
  <si>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</si>
  <si>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</si>
  <si>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</si>
  <si>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</si>
  <si>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</si>
  <si>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</si>
  <si>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</si>
  <si>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</si>
  <si>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</si>
  <si>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</si>
  <si>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</si>
  <si>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</si>
  <si>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</si>
  <si>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</si>
  <si>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</si>
  <si>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</si>
  <si>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</si>
  <si>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</si>
  <si>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</si>
  <si>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</si>
  <si>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</si>
  <si>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</si>
  <si>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</si>
  <si>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</si>
  <si>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</si>
  <si>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</si>
  <si>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</si>
  <si>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</si>
  <si>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</si>
  <si>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</si>
  <si>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</si>
  <si>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</si>
  <si>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</si>
  <si>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</si>
  <si>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</si>
  <si>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</si>
  <si>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</si>
  <si>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</si>
  <si>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</si>
  <si>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</si>
  <si>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</si>
  <si>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</si>
  <si>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</si>
  <si>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</si>
  <si>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</si>
  <si>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</si>
  <si>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</si>
  <si>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</si>
  <si>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</si>
  <si>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</si>
  <si>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</si>
  <si>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</si>
  <si>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</si>
  <si>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</si>
  <si>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</si>
  <si>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</si>
  <si>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</si>
  <si>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</si>
  <si>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</si>
  <si>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</si>
  <si>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</si>
  <si>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</si>
  <si>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</si>
  <si>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</si>
  <si>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</si>
  <si>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</si>
  <si>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</si>
  <si>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</si>
  <si>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</si>
  <si>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</si>
  <si>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</si>
  <si>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</si>
  <si>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</si>
  <si>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</si>
  <si>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</si>
  <si>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</si>
  <si>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</si>
  <si>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</si>
  <si>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</si>
  <si>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</si>
  <si>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</si>
  <si>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</si>
  <si>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</si>
  <si>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</si>
  <si>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</si>
  <si>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</si>
  <si>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</si>
  <si>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</si>
  <si>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</si>
  <si>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</si>
  <si>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</si>
  <si>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</si>
  <si>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</si>
  <si>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</si>
  <si>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</si>
  <si>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</si>
  <si>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</si>
  <si>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</si>
  <si>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</si>
  <si>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</si>
  <si>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</si>
  <si>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</si>
  <si>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</si>
  <si>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</si>
  <si>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</si>
  <si>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</si>
  <si>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</si>
  <si>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</si>
  <si>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</si>
  <si>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</si>
  <si>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</si>
  <si>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</si>
  <si>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</si>
  <si>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</si>
  <si>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</si>
  <si>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</si>
  <si>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</si>
  <si>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</si>
  <si>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</si>
  <si>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</si>
  <si>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</si>
  <si>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</si>
  <si>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</si>
  <si>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</si>
  <si>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</si>
  <si>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</si>
  <si>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</si>
  <si>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</si>
  <si>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</si>
  <si>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</si>
  <si>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</si>
  <si>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</si>
  <si>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</si>
  <si>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</si>
  <si>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</si>
  <si>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</si>
  <si>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</si>
  <si>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</si>
  <si>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</si>
  <si>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</si>
  <si>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</si>
  <si>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</si>
  <si>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</si>
  <si>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</si>
  <si>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</si>
  <si>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</si>
  <si>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</si>
  <si>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</si>
  <si>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</si>
  <si>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</si>
  <si>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</si>
  <si>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</si>
  <si>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</si>
  <si>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</si>
  <si>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</si>
  <si>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</si>
  <si>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</si>
  <si>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</si>
  <si>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</si>
  <si>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</si>
  <si>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</si>
  <si>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</si>
  <si>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</si>
  <si>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</si>
  <si>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</si>
  <si>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</si>
  <si>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</si>
  <si>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</si>
  <si>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</si>
  <si>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</si>
  <si>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</si>
  <si>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</si>
  <si>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</si>
  <si>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</si>
  <si>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</si>
  <si>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</si>
  <si>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</si>
  <si>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</si>
  <si>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</si>
  <si>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</si>
  <si>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</si>
  <si>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</si>
  <si>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</si>
  <si>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</si>
  <si>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</si>
  <si>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</si>
  <si>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</si>
  <si>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</si>
  <si>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</si>
  <si>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</si>
  <si>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</si>
  <si>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</si>
  <si>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</si>
  <si>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</si>
  <si>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</si>
  <si>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</si>
  <si>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</si>
  <si>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</si>
  <si>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</si>
  <si>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</si>
  <si>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</si>
  <si>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</si>
  <si>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</si>
  <si>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</si>
  <si>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</si>
  <si>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</si>
  <si>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</si>
  <si>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</si>
  <si>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</si>
  <si>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</si>
  <si>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</si>
  <si>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</si>
  <si>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</si>
  <si>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</si>
  <si>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</si>
  <si>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</si>
  <si>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</si>
  <si>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</si>
  <si>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</si>
  <si>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</si>
  <si>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</si>
  <si>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</si>
  <si>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</si>
  <si>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</si>
  <si>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</si>
  <si>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</si>
  <si>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</si>
  <si>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</si>
  <si>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</si>
  <si>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</si>
  <si>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</si>
  <si>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</si>
  <si>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</si>
  <si>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</si>
  <si>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</si>
  <si>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</si>
  <si>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</si>
  <si>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</si>
  <si>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</si>
  <si>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</si>
  <si>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</si>
  <si>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</si>
  <si>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</si>
  <si>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</si>
  <si>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</si>
  <si>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</si>
  <si>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</si>
  <si>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</si>
  <si>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</si>
  <si>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</si>
  <si>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</si>
  <si>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</si>
  <si>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</si>
  <si>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</si>
  <si>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</si>
  <si>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</si>
  <si>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</si>
  <si>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</si>
  <si>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</si>
  <si>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</si>
  <si>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</si>
  <si>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</si>
  <si>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</si>
  <si>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</si>
  <si>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</si>
  <si>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</si>
  <si>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</si>
  <si>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</si>
  <si>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</si>
  <si>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</si>
  <si>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</si>
  <si>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</si>
  <si>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</si>
  <si>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</si>
  <si>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</si>
  <si>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</si>
  <si>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</si>
  <si>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</si>
  <si>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</si>
  <si>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</si>
  <si>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</si>
  <si>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</si>
  <si>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</si>
  <si>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</si>
  <si>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</si>
  <si>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</si>
  <si>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</si>
  <si>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</si>
  <si>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</si>
  <si>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</si>
  <si>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</si>
  <si>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</si>
  <si>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</si>
  <si>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</si>
  <si>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</si>
  <si>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</si>
  <si>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</si>
  <si>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</si>
  <si>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</si>
  <si>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</si>
  <si>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</si>
  <si>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</si>
  <si>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</si>
  <si>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</si>
  <si>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</si>
  <si>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</si>
  <si>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</si>
  <si>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</si>
  <si>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</si>
  <si>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</si>
  <si>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</si>
  <si>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</si>
  <si>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</si>
  <si>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</si>
  <si>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</si>
  <si>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</si>
  <si>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</si>
  <si>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</si>
  <si>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</si>
  <si>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</si>
  <si>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</si>
  <si>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</si>
  <si>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</si>
  <si>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</si>
  <si>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</si>
  <si>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</si>
  <si>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</si>
  <si>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</si>
  <si>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</si>
  <si>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</si>
  <si>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</si>
  <si>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</si>
  <si>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</si>
  <si>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</si>
  <si>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</si>
  <si>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</si>
  <si>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</si>
  <si>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</si>
  <si>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</si>
  <si>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</si>
  <si>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</si>
  <si>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</si>
  <si>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</si>
  <si>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</si>
  <si>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</si>
  <si>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</si>
  <si>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</si>
  <si>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</si>
  <si>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</si>
  <si>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</si>
  <si>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</si>
  <si>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</si>
  <si>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</si>
  <si>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</si>
  <si>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</si>
  <si>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</si>
  <si>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</si>
  <si>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</si>
  <si>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</si>
  <si>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</si>
  <si>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</si>
  <si>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</si>
  <si>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</si>
  <si>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</si>
  <si>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</si>
  <si>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</si>
  <si>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</si>
  <si>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</si>
  <si>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</si>
  <si>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</si>
  <si>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</si>
  <si>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</si>
  <si>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</si>
  <si>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</si>
  <si>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</si>
  <si>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</si>
  <si>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</si>
  <si>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</si>
  <si>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</si>
  <si>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</si>
  <si>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</si>
  <si>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</si>
  <si>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</si>
  <si>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</si>
  <si>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</si>
  <si>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</si>
  <si>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</si>
  <si>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</si>
  <si>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</si>
  <si>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</si>
  <si>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</si>
  <si>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</si>
  <si>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</si>
  <si>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</si>
  <si>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</si>
  <si>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</si>
  <si>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</si>
  <si>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</si>
  <si>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</si>
  <si>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</si>
  <si>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</si>
  <si>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</si>
  <si>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</si>
  <si>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</si>
  <si>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</si>
  <si>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</si>
  <si>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</si>
  <si>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</si>
  <si>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</si>
  <si>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</si>
  <si>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</si>
  <si>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</si>
  <si>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</si>
  <si>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</si>
  <si>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</si>
  <si>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</si>
  <si>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</si>
  <si>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</si>
  <si>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</si>
  <si>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</si>
  <si>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</si>
  <si>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</si>
  <si>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</si>
  <si>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</si>
  <si>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</si>
  <si>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</si>
  <si>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</si>
  <si>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</si>
  <si>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</si>
  <si>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</si>
  <si>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</si>
  <si>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</si>
  <si>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</si>
  <si>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</si>
  <si>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</si>
  <si>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</si>
  <si>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</si>
  <si>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</si>
  <si>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</si>
  <si>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</si>
  <si>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</si>
  <si>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</si>
  <si>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</si>
  <si>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</si>
  <si>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</si>
  <si>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</si>
  <si>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</si>
  <si>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</si>
  <si>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</si>
  <si>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</si>
  <si>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</si>
  <si>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</si>
  <si>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</si>
  <si>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</si>
  <si>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</si>
  <si>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</si>
  <si>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</si>
  <si>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</si>
  <si>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</si>
  <si>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</si>
  <si>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</si>
  <si>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</si>
  <si>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</si>
  <si>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</si>
  <si>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</si>
  <si>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</si>
  <si>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</si>
  <si>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</si>
  <si>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</si>
  <si>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</si>
  <si>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</si>
  <si>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</si>
  <si>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</si>
  <si>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</si>
  <si>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</si>
  <si>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</si>
  <si>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</si>
  <si>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</si>
  <si>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</si>
  <si>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</si>
  <si>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</si>
  <si>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</si>
  <si>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</si>
  <si>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</si>
  <si>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</si>
  <si>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</si>
  <si>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</si>
  <si>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</si>
  <si>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</si>
  <si>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</si>
  <si>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</si>
  <si>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</si>
  <si>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</si>
  <si>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</si>
  <si>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</si>
  <si>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</si>
  <si>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</si>
  <si>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</si>
  <si>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</si>
  <si>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</si>
  <si>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</si>
  <si>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</si>
  <si>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</si>
  <si>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</si>
  <si>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</si>
  <si>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</si>
  <si>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</si>
  <si>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</si>
  <si>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</si>
  <si>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</si>
  <si>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</si>
  <si>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</si>
  <si>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</si>
  <si>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</si>
  <si>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</si>
  <si>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</si>
  <si>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</si>
  <si>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</si>
  <si>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</si>
  <si>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</si>
  <si>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</si>
  <si>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</si>
  <si>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</si>
  <si>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</si>
  <si>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</si>
  <si>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</si>
  <si>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</si>
  <si>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</si>
  <si>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</si>
  <si>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</si>
  <si>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</si>
  <si>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</si>
  <si>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</si>
  <si>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</si>
  <si>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</si>
  <si>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</si>
  <si>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</si>
  <si>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</si>
  <si>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</si>
  <si>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</si>
  <si>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</si>
  <si>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</si>
  <si>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</si>
  <si>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</si>
  <si>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</si>
  <si>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</si>
  <si>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</si>
  <si>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</si>
  <si>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</si>
  <si>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</si>
  <si>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</si>
  <si>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</si>
  <si>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</si>
  <si>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</si>
  <si>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</si>
  <si>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</si>
  <si>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</si>
  <si>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</si>
  <si>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</si>
  <si>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</si>
  <si>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</si>
  <si>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</si>
  <si>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</si>
  <si>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</si>
  <si>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</si>
  <si>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</si>
  <si>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</si>
  <si>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</si>
  <si>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</si>
  <si>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</si>
  <si>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</si>
  <si>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</si>
  <si>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</si>
  <si>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</si>
  <si>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</si>
  <si>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</si>
  <si>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</si>
  <si>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</si>
  <si>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</si>
  <si>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</si>
  <si>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</si>
  <si>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</si>
  <si>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</si>
  <si>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</si>
  <si>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</si>
  <si>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</si>
  <si>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</si>
  <si>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</si>
  <si>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</si>
  <si>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</si>
  <si>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</si>
  <si>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</si>
  <si>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</si>
  <si>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</si>
  <si>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</si>
  <si>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</si>
  <si>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</si>
  <si>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</si>
  <si>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</si>
  <si>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</si>
  <si>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</si>
  <si>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</si>
  <si>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</si>
  <si>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</si>
  <si>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</si>
  <si>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</si>
  <si>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</si>
  <si>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</si>
  <si>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</si>
  <si>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</si>
  <si>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</si>
  <si>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</si>
  <si>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</si>
  <si>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</si>
  <si>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</si>
  <si>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</si>
  <si>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</si>
  <si>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</si>
  <si>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</si>
  <si>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</si>
  <si>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</si>
  <si>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</si>
  <si>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</si>
  <si>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</si>
  <si>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</si>
  <si>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</si>
  <si>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</si>
  <si>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</si>
  <si>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</si>
  <si>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</si>
  <si>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</si>
  <si>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</si>
  <si>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</si>
  <si>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</si>
  <si>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</si>
  <si>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</si>
  <si>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</si>
  <si>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</si>
  <si>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</si>
  <si>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</si>
  <si>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</si>
  <si>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</si>
  <si>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</si>
  <si>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</si>
  <si>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</si>
  <si>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</si>
  <si>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</si>
  <si>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</si>
  <si>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</si>
  <si>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</si>
  <si>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</si>
  <si>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</si>
  <si>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</si>
  <si>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</si>
  <si>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</si>
  <si>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</si>
  <si>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</si>
  <si>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</si>
  <si>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</si>
  <si>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</si>
  <si>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</si>
  <si>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</si>
  <si>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</si>
  <si>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</si>
  <si>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</si>
  <si>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</si>
  <si>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</si>
  <si>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</si>
  <si>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</si>
  <si>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</si>
  <si>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</si>
  <si>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</si>
  <si>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</si>
  <si>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</si>
  <si>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</si>
  <si>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</si>
  <si>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</si>
  <si>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</si>
  <si>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</si>
  <si>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</si>
  <si>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</si>
  <si>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</si>
  <si>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</si>
  <si>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</si>
  <si>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</si>
  <si>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</si>
  <si>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</si>
  <si>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</si>
  <si>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</si>
  <si>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</si>
  <si>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</si>
  <si>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</si>
  <si>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</si>
  <si>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</si>
  <si>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</si>
  <si>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</si>
  <si>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</si>
  <si>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</si>
  <si>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</si>
  <si>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</si>
  <si>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</si>
  <si>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</si>
  <si>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</si>
  <si>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</si>
  <si>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</si>
  <si>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</si>
  <si>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</si>
  <si>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</si>
  <si>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</si>
  <si>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</si>
  <si>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</si>
  <si>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</si>
  <si>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</si>
  <si>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</si>
  <si>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</si>
  <si>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</si>
  <si>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</si>
  <si>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</si>
  <si>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</si>
  <si>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</si>
  <si>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</si>
  <si>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</si>
  <si>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</si>
  <si>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</si>
  <si>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</si>
  <si>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</si>
  <si>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</si>
  <si>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</si>
  <si>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</si>
  <si>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</si>
  <si>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</si>
  <si>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</si>
  <si>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</si>
  <si>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</si>
  <si>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</si>
  <si>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</si>
  <si>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</si>
  <si>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</si>
  <si>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</si>
  <si>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</si>
  <si>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</si>
  <si>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</si>
  <si>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</si>
  <si>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</si>
  <si>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</si>
  <si>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</si>
  <si>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</si>
  <si>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</si>
  <si>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</si>
  <si>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</si>
  <si>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</si>
  <si>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</si>
  <si>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</si>
  <si>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</si>
  <si>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</si>
  <si>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</si>
  <si>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</si>
  <si>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</si>
  <si>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</si>
  <si>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</si>
  <si>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</si>
  <si>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</si>
  <si>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</si>
  <si>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</si>
  <si>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</si>
  <si>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</si>
  <si>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</si>
  <si>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</si>
  <si>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</si>
  <si>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</si>
  <si>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</si>
  <si>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</si>
  <si>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</si>
  <si>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</si>
  <si>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</si>
  <si>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</si>
  <si>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</si>
  <si>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</si>
  <si>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</si>
  <si>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</si>
  <si>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</si>
  <si>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</si>
  <si>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</si>
  <si>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</si>
  <si>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</si>
  <si>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</si>
  <si>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</si>
  <si>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</si>
  <si>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</si>
  <si>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</si>
  <si>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</si>
  <si>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</si>
  <si>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</si>
  <si>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</si>
  <si>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</si>
  <si>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</si>
  <si>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</si>
  <si>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</si>
  <si>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</si>
  <si>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</si>
  <si>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</si>
  <si>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</si>
  <si>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</si>
  <si>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</si>
  <si>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</si>
  <si>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</si>
  <si>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</si>
  <si>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</si>
  <si>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</si>
  <si>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</si>
  <si>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</si>
  <si>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</si>
  <si>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</si>
  <si>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</si>
  <si>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</si>
  <si>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</si>
  <si>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</si>
  <si>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</si>
  <si>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</si>
  <si>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</si>
  <si>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</si>
  <si>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</si>
  <si>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</si>
  <si>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</si>
  <si>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</si>
  <si>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</si>
  <si>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</si>
  <si>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</si>
  <si>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</si>
  <si>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</si>
  <si>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</si>
  <si>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</si>
  <si>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</si>
  <si>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</si>
  <si>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</si>
  <si>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</si>
  <si>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</si>
  <si>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</si>
  <si>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</si>
  <si>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</si>
  <si>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</si>
  <si>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</si>
  <si>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</si>
  <si>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</si>
  <si>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</si>
  <si>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</si>
  <si>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</si>
  <si>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</si>
  <si>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</si>
  <si>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</si>
  <si>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</si>
  <si>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</si>
  <si>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</si>
  <si>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</si>
  <si>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</si>
  <si>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</si>
  <si>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</si>
  <si>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</si>
  <si>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</si>
  <si>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</si>
  <si>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</si>
  <si>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</si>
  <si>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</si>
  <si>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</si>
  <si>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</si>
  <si>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</si>
  <si>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</si>
  <si>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</si>
  <si>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</si>
  <si>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</si>
  <si>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</si>
  <si>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</si>
  <si>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</si>
  <si>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</si>
  <si>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</si>
  <si>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</si>
  <si>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</si>
  <si>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</si>
  <si>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</si>
  <si>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</si>
  <si>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</si>
  <si>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</si>
  <si>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</si>
  <si>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</si>
  <si>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</si>
  <si>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</si>
  <si>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</si>
  <si>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</si>
  <si>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</si>
  <si>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</si>
  <si>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</si>
  <si>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</si>
  <si>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</si>
  <si>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</si>
  <si>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</si>
  <si>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</si>
  <si>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</si>
  <si>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</si>
  <si>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</si>
  <si>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</si>
  <si>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</si>
  <si>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</si>
  <si>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</si>
  <si>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</si>
  <si>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</si>
  <si>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</si>
  <si>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</si>
  <si>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</si>
  <si>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</si>
  <si>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</si>
  <si>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</si>
  <si>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</si>
  <si>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</si>
  <si>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</si>
  <si>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</si>
  <si>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</si>
  <si>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</si>
  <si>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</si>
  <si>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</si>
  <si>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</si>
  <si>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</si>
  <si>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</si>
  <si>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</si>
  <si>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</si>
  <si>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</si>
  <si>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</si>
  <si>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</si>
  <si>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</si>
  <si>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</si>
  <si>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</si>
  <si>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</si>
  <si>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</si>
  <si>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</si>
  <si>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</si>
  <si>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</si>
  <si>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</si>
  <si>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</si>
  <si>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</si>
  <si>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</si>
  <si>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</si>
  <si>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</si>
  <si>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</si>
  <si>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</si>
  <si>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</si>
  <si>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</si>
  <si>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</si>
  <si>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</si>
  <si>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</si>
  <si>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</si>
  <si>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</si>
  <si>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</si>
  <si>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</si>
  <si>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</si>
  <si>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</si>
  <si>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</si>
  <si>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</si>
  <si>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</si>
  <si>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</si>
  <si>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</si>
  <si>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</si>
  <si>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</si>
  <si>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</si>
  <si>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</si>
  <si>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</si>
  <si>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</si>
  <si>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</si>
  <si>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</si>
  <si>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</si>
  <si>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</si>
  <si>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</si>
  <si>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</si>
  <si>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</si>
  <si>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</si>
  <si>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</si>
  <si>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</si>
  <si>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</si>
  <si>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</si>
  <si>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</si>
  <si>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</si>
  <si>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</si>
  <si>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</si>
  <si>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</si>
  <si>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</si>
  <si>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</si>
  <si>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</si>
  <si>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</si>
  <si>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</si>
  <si>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</si>
  <si>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</si>
  <si>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</si>
  <si>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</si>
  <si>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</si>
  <si>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</si>
  <si>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</si>
  <si>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</si>
  <si>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</si>
  <si>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</si>
  <si>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</si>
  <si>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</si>
  <si>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</si>
  <si>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</si>
  <si>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</si>
  <si>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</si>
  <si>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</si>
  <si>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</si>
  <si>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</si>
  <si>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</si>
  <si>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</si>
  <si>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</si>
  <si>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</si>
  <si>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</si>
  <si>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</si>
  <si>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</si>
  <si>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</si>
  <si>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</si>
  <si>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</si>
  <si>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</si>
  <si>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</si>
  <si>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</si>
  <si>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</si>
  <si>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</si>
  <si>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</si>
  <si>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</si>
  <si>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</si>
  <si>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</si>
  <si>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</si>
  <si>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</si>
  <si>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</si>
  <si>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</si>
  <si>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</si>
  <si>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</si>
  <si>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</si>
  <si>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</si>
  <si>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</si>
  <si>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</si>
  <si>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</si>
  <si>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</si>
  <si>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</si>
  <si>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</si>
  <si>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</si>
  <si>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</si>
  <si>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</si>
  <si>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</si>
  <si>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</si>
  <si>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</si>
  <si>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</si>
  <si>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</si>
  <si>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</si>
  <si>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</si>
  <si>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</si>
  <si>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</si>
  <si>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</si>
  <si>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</si>
  <si>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</si>
  <si>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</si>
  <si>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</si>
  <si>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</si>
  <si>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</si>
  <si>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</si>
  <si>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</si>
  <si>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</si>
  <si>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</si>
  <si>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</si>
  <si>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</si>
  <si>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</si>
  <si>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</si>
  <si>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</si>
  <si>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</si>
  <si>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</si>
  <si>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</si>
  <si>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</si>
  <si>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</si>
  <si>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</si>
  <si>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</si>
  <si>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</si>
  <si>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</si>
  <si>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</si>
  <si>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</si>
  <si>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</si>
  <si>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</si>
  <si>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</si>
  <si>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</si>
  <si>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</si>
  <si>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</si>
  <si>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</si>
  <si>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</si>
  <si>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</si>
  <si>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</si>
  <si>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</si>
  <si>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</si>
  <si>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</si>
  <si>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</si>
  <si>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</si>
  <si>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</si>
  <si>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</si>
  <si>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</si>
  <si>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</si>
  <si>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</si>
  <si>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</si>
  <si>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</si>
  <si>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</si>
  <si>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</si>
  <si>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</si>
  <si>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</si>
  <si>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</si>
  <si>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</si>
  <si>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</si>
  <si>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</si>
  <si>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</si>
  <si>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</si>
  <si>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</si>
  <si>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</si>
  <si>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</si>
  <si>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</si>
  <si>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</si>
  <si>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</si>
  <si>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</si>
  <si>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</si>
  <si>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</si>
  <si>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</si>
  <si>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</si>
  <si>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</si>
  <si>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</si>
  <si>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</si>
  <si>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</si>
  <si>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</si>
  <si>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</si>
  <si>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</si>
  <si>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</si>
  <si>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</si>
  <si>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</si>
  <si>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</si>
  <si>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</si>
  <si>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</si>
  <si>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</si>
  <si>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</si>
  <si>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</si>
  <si>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</si>
  <si>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</si>
  <si>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</si>
  <si>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</si>
  <si>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</si>
  <si>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</si>
  <si>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</si>
  <si>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</si>
  <si>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</si>
  <si>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</si>
  <si>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</si>
  <si>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</si>
  <si>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</si>
  <si>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</si>
  <si>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</si>
  <si>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</si>
  <si>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</si>
  <si>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</si>
  <si>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</si>
  <si>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</si>
  <si>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</si>
  <si>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</si>
  <si>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</si>
  <si>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</si>
  <si>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</si>
  <si>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</si>
  <si>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</si>
  <si>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</si>
  <si>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</si>
  <si>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</si>
  <si>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</si>
  <si>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</si>
  <si>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</si>
  <si>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</si>
  <si>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</si>
  <si>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</si>
  <si>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</si>
  <si>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</si>
  <si>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</si>
  <si>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</si>
  <si>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</si>
  <si>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</si>
  <si>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</si>
  <si>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</si>
  <si>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</si>
  <si>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</si>
  <si>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</si>
  <si>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</si>
  <si>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</si>
  <si>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</si>
  <si>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</si>
  <si>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</si>
  <si>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</si>
  <si>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</si>
  <si>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</si>
  <si>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</si>
  <si>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</si>
  <si>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</si>
  <si>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</si>
  <si>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</si>
  <si>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</si>
  <si>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</si>
  <si>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</si>
  <si>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</si>
  <si>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</si>
  <si>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</si>
  <si>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</si>
  <si>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</si>
  <si>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</si>
  <si>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</si>
  <si>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</si>
  <si>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</si>
  <si>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</si>
  <si>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</si>
  <si>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</si>
  <si>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</si>
  <si>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</si>
  <si>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</si>
  <si>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</si>
  <si>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</si>
  <si>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</si>
  <si>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</si>
  <si>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</si>
  <si>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</si>
  <si>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</si>
  <si>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</si>
  <si>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</si>
  <si>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</si>
  <si>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</si>
  <si>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</si>
  <si>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</si>
  <si>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</si>
  <si>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</si>
  <si>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</si>
  <si>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</si>
  <si>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</si>
  <si>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</si>
  <si>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</si>
  <si>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</si>
  <si>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</si>
  <si>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</si>
  <si>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</si>
  <si>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</si>
  <si>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</si>
  <si>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</si>
  <si>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</si>
  <si>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</si>
  <si>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</si>
  <si>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</si>
  <si>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</si>
  <si>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</si>
  <si>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</si>
  <si>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</si>
  <si>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</si>
  <si>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</si>
  <si>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</si>
  <si>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</si>
  <si>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</si>
  <si>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</si>
  <si>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</si>
  <si>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</si>
  <si>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</si>
  <si>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</si>
  <si>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</si>
  <si>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</si>
  <si>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</si>
  <si>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</si>
  <si>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</si>
  <si>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</si>
  <si>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</si>
  <si>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</si>
  <si>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</si>
  <si>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</si>
  <si>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</si>
  <si>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</si>
  <si>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</si>
  <si>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</si>
  <si>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</si>
  <si>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</si>
  <si>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</si>
  <si>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</si>
  <si>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</si>
  <si>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</si>
  <si>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</si>
  <si>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</si>
  <si>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</si>
  <si>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</si>
  <si>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</si>
  <si>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</si>
  <si>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</si>
  <si>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</si>
  <si>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</si>
  <si>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</si>
  <si>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</si>
  <si>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</si>
  <si>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</si>
  <si>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</si>
  <si>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</si>
  <si>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</si>
  <si>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</si>
  <si>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</si>
  <si>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</si>
  <si>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</si>
  <si>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</si>
  <si>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</si>
  <si>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</si>
  <si>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</si>
  <si>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</si>
  <si>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</si>
  <si>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</si>
  <si>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</si>
  <si>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</si>
  <si>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</si>
  <si>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</si>
  <si>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</si>
  <si>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</si>
  <si>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</si>
  <si>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</si>
  <si>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</si>
  <si>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</si>
  <si>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</si>
  <si>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</si>
  <si>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</si>
  <si>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</si>
  <si>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</si>
  <si>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</si>
  <si>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</si>
  <si>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</si>
  <si>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</si>
  <si>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</si>
  <si>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</si>
  <si>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</si>
  <si>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</si>
  <si>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</si>
  <si>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</si>
  <si>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</si>
  <si>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</si>
  <si>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</si>
  <si>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</si>
  <si>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</si>
  <si>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</si>
  <si>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</si>
  <si>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</si>
  <si>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</si>
  <si>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</si>
  <si>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</si>
  <si>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</si>
  <si>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</si>
  <si>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</si>
  <si>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</si>
  <si>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</si>
  <si>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</si>
  <si>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</si>
  <si>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</si>
  <si>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</si>
  <si>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</si>
  <si>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</si>
  <si>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</si>
  <si>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</si>
  <si>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</si>
  <si>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</si>
  <si>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</si>
  <si>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</si>
  <si>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</si>
  <si>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</si>
  <si>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</si>
  <si>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</si>
  <si>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</si>
  <si>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</si>
  <si>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</si>
  <si>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</si>
  <si>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</si>
  <si>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</si>
  <si>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</si>
  <si>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</si>
  <si>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</si>
  <si>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</si>
  <si>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</si>
  <si>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</si>
  <si>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</si>
  <si>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</si>
  <si>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</si>
  <si>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</si>
  <si>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</si>
  <si>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</si>
  <si>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</si>
  <si>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</si>
  <si>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</si>
  <si>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</si>
  <si>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</si>
  <si>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</si>
  <si>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</si>
  <si>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</si>
  <si>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</si>
  <si>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</si>
  <si>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</si>
  <si>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</si>
  <si>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</si>
  <si>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</si>
  <si>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</si>
  <si>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</si>
  <si>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</si>
  <si>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</si>
  <si>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</si>
  <si>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</si>
  <si>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</si>
  <si>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</si>
  <si>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</si>
  <si>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</si>
  <si>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</si>
  <si>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</si>
  <si>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</si>
  <si>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</si>
  <si>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</si>
  <si>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</si>
  <si>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</si>
  <si>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</si>
  <si>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</si>
  <si>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</si>
  <si>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</si>
  <si>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</si>
  <si>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</si>
  <si>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</si>
  <si>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</si>
  <si>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</si>
  <si>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</si>
  <si>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</si>
  <si>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</si>
  <si>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</si>
  <si>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</si>
  <si>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</si>
  <si>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</si>
  <si>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</si>
  <si>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</si>
  <si>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</si>
  <si>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</si>
  <si>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</si>
  <si>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</si>
  <si>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</si>
  <si>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</si>
  <si>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</si>
  <si>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</si>
  <si>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</si>
  <si>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</si>
  <si>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</si>
  <si>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</si>
  <si>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</si>
  <si>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</si>
  <si>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</si>
  <si>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</si>
  <si>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</si>
  <si>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</si>
  <si>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</si>
  <si>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</si>
  <si>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</si>
  <si>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</si>
  <si>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</si>
  <si>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</si>
  <si>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</si>
  <si>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</si>
  <si>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</si>
  <si>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</si>
  <si>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</si>
  <si>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</si>
  <si>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</si>
  <si>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</si>
  <si>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</si>
  <si>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</si>
  <si>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</si>
  <si>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</si>
  <si>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</si>
  <si>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</si>
  <si>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</si>
  <si>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</si>
  <si>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</si>
  <si>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</si>
  <si>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</si>
  <si>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</si>
  <si>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</si>
  <si>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</si>
  <si>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</si>
  <si>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</si>
  <si>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</si>
  <si>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</si>
  <si>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</si>
  <si>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</si>
  <si>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</si>
  <si>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</si>
  <si>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</si>
  <si>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</si>
  <si>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</si>
  <si>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</si>
  <si>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</si>
  <si>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</si>
  <si>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</si>
  <si>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</si>
  <si>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</si>
  <si>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</si>
  <si>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</si>
  <si>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</si>
  <si>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</si>
  <si>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</si>
  <si>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</si>
  <si>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</si>
  <si>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</si>
  <si>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</si>
  <si>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</si>
  <si>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</si>
  <si>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</si>
  <si>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</si>
  <si>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</si>
  <si>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</si>
  <si>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</si>
  <si>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</si>
  <si>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</si>
  <si>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</si>
  <si>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</si>
  <si>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</si>
  <si>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</si>
  <si>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</si>
  <si>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</si>
  <si>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</si>
  <si>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</si>
  <si>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</si>
  <si>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</si>
  <si>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</si>
  <si>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</si>
  <si>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</si>
  <si>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</si>
  <si>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</si>
  <si>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</si>
  <si>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</si>
  <si>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</si>
  <si>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</si>
  <si>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</si>
  <si>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</si>
  <si>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</si>
  <si>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</si>
  <si>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</si>
  <si>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</si>
  <si>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</si>
  <si>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</si>
  <si>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</si>
  <si>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</si>
  <si>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</si>
  <si>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</si>
  <si>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</si>
  <si>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</si>
  <si>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</si>
  <si>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</si>
  <si>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</si>
  <si>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</si>
  <si>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</si>
  <si>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</si>
  <si>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</si>
  <si>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</si>
  <si>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</si>
  <si>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</si>
  <si>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</si>
  <si>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</si>
  <si>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</si>
  <si>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</si>
  <si>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</si>
  <si>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</si>
  <si>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</si>
  <si>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</si>
  <si>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</si>
  <si>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</si>
  <si>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</si>
  <si>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</si>
  <si>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</si>
  <si>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</si>
  <si>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</si>
  <si>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</si>
  <si>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</si>
  <si>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</si>
  <si>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</si>
  <si>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</si>
  <si>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</si>
  <si>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</si>
  <si>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</si>
  <si>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</si>
  <si>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</si>
  <si>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</si>
  <si>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</si>
  <si>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</si>
  <si>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</si>
  <si>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</si>
  <si>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</si>
  <si>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</si>
  <si>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</si>
  <si>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</si>
  <si>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</si>
  <si>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</si>
  <si>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</si>
  <si>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</si>
  <si>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</si>
  <si>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</si>
  <si>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</si>
  <si>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</si>
  <si>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</si>
  <si>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</si>
  <si>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</si>
  <si>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</si>
  <si>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</si>
  <si>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</si>
  <si>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</si>
  <si>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</si>
  <si>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</si>
  <si>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</si>
  <si>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</si>
  <si>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</si>
  <si>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</si>
  <si>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</si>
  <si>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</si>
  <si>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</si>
  <si>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</si>
  <si>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</si>
  <si>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</si>
  <si>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</si>
  <si>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</si>
  <si>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</si>
  <si>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</si>
  <si>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</si>
  <si>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</si>
  <si>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</si>
  <si>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</si>
  <si>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</si>
  <si>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</si>
  <si>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</si>
  <si>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</si>
  <si>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</si>
  <si>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</si>
  <si>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</si>
  <si>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</si>
  <si>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</si>
  <si>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</si>
  <si>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</si>
  <si>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</si>
  <si>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</si>
  <si>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</si>
  <si>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</si>
  <si>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</si>
  <si>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</si>
  <si>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</si>
  <si>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</si>
  <si>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</si>
  <si>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</si>
  <si>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</si>
  <si>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</si>
  <si>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</si>
  <si>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</si>
  <si>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</si>
  <si>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</si>
  <si>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</si>
  <si>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</si>
  <si>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</si>
  <si>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</si>
  <si>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</si>
  <si>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</si>
  <si>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</si>
  <si>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</si>
  <si>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</si>
  <si>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</si>
  <si>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</si>
  <si>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</si>
  <si>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</si>
  <si>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</si>
  <si>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</si>
  <si>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</si>
  <si>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</si>
  <si>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</si>
  <si>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</si>
  <si>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</si>
  <si>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</si>
  <si>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</si>
  <si>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</si>
  <si>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</si>
  <si>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</si>
  <si>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</si>
  <si>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</si>
  <si>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</si>
  <si>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</si>
  <si>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</si>
  <si>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</si>
  <si>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</si>
  <si>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</si>
  <si>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</si>
  <si>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</si>
  <si>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</si>
  <si>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</si>
  <si>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</si>
  <si>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</si>
  <si>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</si>
  <si>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</si>
  <si>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</si>
  <si>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</si>
  <si>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</si>
  <si>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</si>
  <si>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</si>
  <si>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</si>
  <si>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</si>
  <si>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</si>
  <si>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</si>
  <si>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</si>
  <si>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</si>
  <si>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</si>
  <si>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</si>
  <si>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</si>
  <si>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</si>
  <si>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</si>
  <si>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</si>
  <si>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</si>
  <si>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</si>
  <si>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</si>
  <si>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</si>
  <si>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</si>
  <si>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</si>
  <si>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</si>
  <si>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</si>
  <si>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</si>
  <si>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</si>
  <si>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</si>
  <si>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</si>
  <si>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</si>
  <si>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</si>
  <si>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</si>
  <si>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</si>
  <si>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</si>
  <si>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</si>
  <si>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</si>
  <si>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</si>
  <si>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</si>
  <si>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</si>
  <si>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</si>
  <si>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</si>
  <si>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</si>
  <si>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</si>
  <si>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</si>
  <si>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</si>
  <si>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</si>
  <si>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</si>
  <si>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</si>
  <si>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</si>
  <si>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</si>
  <si>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</si>
  <si>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</si>
  <si>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</si>
  <si>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</si>
  <si>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</si>
  <si>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</si>
  <si>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</si>
  <si>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</si>
  <si>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</si>
  <si>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</si>
  <si>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</si>
  <si>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</si>
  <si>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</si>
  <si>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</si>
  <si>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</si>
  <si>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</si>
  <si>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</si>
  <si>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</si>
  <si>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</si>
  <si>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</si>
  <si>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</si>
  <si>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</si>
  <si>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</si>
  <si>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</si>
  <si>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</si>
  <si>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</si>
  <si>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</si>
  <si>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</si>
  <si>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</si>
  <si>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</si>
  <si>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</si>
  <si>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</si>
  <si>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</si>
  <si>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</si>
  <si>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</si>
  <si>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</si>
  <si>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</si>
  <si>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</si>
  <si>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</si>
  <si>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</si>
  <si>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</si>
  <si>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</si>
  <si>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</si>
  <si>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</si>
  <si>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</si>
  <si>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</si>
  <si>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</si>
  <si>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</si>
  <si>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</si>
  <si>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</si>
  <si>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</si>
  <si>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</si>
  <si>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</si>
  <si>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</si>
  <si>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</si>
  <si>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</si>
  <si>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</si>
  <si>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</si>
  <si>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</si>
  <si>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</si>
  <si>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</si>
  <si>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</si>
  <si>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</si>
  <si>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</si>
  <si>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</si>
  <si>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</si>
  <si>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</si>
  <si>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</si>
  <si>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</si>
  <si>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</si>
  <si>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</si>
  <si>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</si>
  <si>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</si>
  <si>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</si>
  <si>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</si>
  <si>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</si>
  <si>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</si>
  <si>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</si>
  <si>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</si>
  <si>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</si>
  <si>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</si>
  <si>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</si>
  <si>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</si>
  <si>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</si>
  <si>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</si>
  <si>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</si>
  <si>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</si>
  <si>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</si>
  <si>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</si>
  <si>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</si>
  <si>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</si>
  <si>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</si>
  <si>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</si>
  <si>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</si>
  <si>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</si>
  <si>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</si>
  <si>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</si>
  <si>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</si>
  <si>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</si>
  <si>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</si>
  <si>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</si>
  <si>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</si>
  <si>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</si>
  <si>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</si>
  <si>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</si>
  <si>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</si>
  <si>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</si>
  <si>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</si>
  <si>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</si>
  <si>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</si>
  <si>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</si>
  <si>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</si>
  <si>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</si>
  <si>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</si>
  <si>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</si>
  <si>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</si>
  <si>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</si>
  <si>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</si>
  <si>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</si>
  <si>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</si>
  <si>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</si>
  <si>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</si>
  <si>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</si>
  <si>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</si>
  <si>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</si>
  <si>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</si>
  <si>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</si>
  <si>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</si>
  <si>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</si>
  <si>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</si>
  <si>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</si>
  <si>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</si>
  <si>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</si>
  <si>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</si>
  <si>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</si>
  <si>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</si>
  <si>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</si>
  <si>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</si>
  <si>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</si>
  <si>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</si>
  <si>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</si>
  <si>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</si>
  <si>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</si>
  <si>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</si>
  <si>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</si>
  <si>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</si>
  <si>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</si>
  <si>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</si>
  <si>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</si>
  <si>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</si>
  <si>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</si>
  <si>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</si>
  <si>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</si>
  <si>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</si>
  <si>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</si>
  <si>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</si>
  <si>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</si>
  <si>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</si>
  <si>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</si>
  <si>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</si>
  <si>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</si>
  <si>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</si>
  <si>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</si>
  <si>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</si>
  <si>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</si>
  <si>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</si>
  <si>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</si>
  <si>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</si>
  <si>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</si>
  <si>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</si>
  <si>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</si>
  <si>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</si>
  <si>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</si>
  <si>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</si>
  <si>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</si>
  <si>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</si>
  <si>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</si>
  <si>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</si>
  <si>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</si>
  <si>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</si>
  <si>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</si>
  <si>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</si>
  <si>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</si>
  <si>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</si>
  <si>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</si>
  <si>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</si>
  <si>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</si>
  <si>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</si>
  <si>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</si>
  <si>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</si>
  <si>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</si>
  <si>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</si>
  <si>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</si>
  <si>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</si>
  <si>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</si>
  <si>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</si>
  <si>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</si>
  <si>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</si>
  <si>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</si>
  <si>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</si>
  <si>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</si>
  <si>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</si>
  <si>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</si>
  <si>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</si>
  <si>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</si>
  <si>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</si>
  <si>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</si>
  <si>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</si>
  <si>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</si>
  <si>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</si>
  <si>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</si>
  <si>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</si>
  <si>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</si>
  <si>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</si>
  <si>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</si>
  <si>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</si>
  <si>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</si>
  <si>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</si>
  <si>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</si>
  <si>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</si>
  <si>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</si>
  <si>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</si>
  <si>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</si>
  <si>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</si>
  <si>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</si>
  <si>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</si>
  <si>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</si>
  <si>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</si>
  <si>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</si>
  <si>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</si>
  <si>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</si>
  <si>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</si>
  <si>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</si>
  <si>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</si>
  <si>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</si>
  <si>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</si>
  <si>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</si>
  <si>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</si>
  <si>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</si>
  <si>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</si>
  <si>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</si>
  <si>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</si>
  <si>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</si>
  <si>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</si>
  <si>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</si>
  <si>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</si>
  <si>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</si>
  <si>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</si>
  <si>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</si>
  <si>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</si>
  <si>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</si>
  <si>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</si>
  <si>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</si>
  <si>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</si>
  <si>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</si>
  <si>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</si>
  <si>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</si>
  <si>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</si>
  <si>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</si>
  <si>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</si>
  <si>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</si>
  <si>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</si>
  <si>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</si>
  <si>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</si>
  <si>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</si>
  <si>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</si>
  <si>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</si>
  <si>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</si>
  <si>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</si>
  <si>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</si>
  <si>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</si>
  <si>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</si>
  <si>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</si>
  <si>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</si>
  <si>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</si>
  <si>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</si>
  <si>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</si>
  <si>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</si>
  <si>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</si>
  <si>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</si>
  <si>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</si>
  <si>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</si>
  <si>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</si>
  <si>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</si>
  <si>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</si>
  <si>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</si>
  <si>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</si>
  <si>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</si>
  <si>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</si>
  <si>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</si>
  <si>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</si>
  <si>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</si>
  <si>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</si>
  <si>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</si>
  <si>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</si>
  <si>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</si>
  <si>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</si>
  <si>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</si>
  <si>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</si>
  <si>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</si>
  <si>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</si>
  <si>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</si>
  <si>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</si>
  <si>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</si>
  <si>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</si>
  <si>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</si>
  <si>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</si>
  <si>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</si>
  <si>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</si>
  <si>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</si>
  <si>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</si>
  <si>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</si>
  <si>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</si>
  <si>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</si>
  <si>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</si>
  <si>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</si>
  <si>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</si>
  <si>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</si>
  <si>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</si>
  <si>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</si>
  <si>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</si>
  <si>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</si>
  <si>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</si>
  <si>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</si>
  <si>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</si>
  <si>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</si>
  <si>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</si>
  <si>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</si>
  <si>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</si>
  <si>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</si>
  <si>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</si>
  <si>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</si>
  <si>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</si>
  <si>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</si>
  <si>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</si>
  <si>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</si>
  <si>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</si>
  <si>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</si>
  <si>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</si>
  <si>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</si>
  <si>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</si>
  <si>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</si>
  <si>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</si>
  <si>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</si>
  <si>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</si>
  <si>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</si>
  <si>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</si>
  <si>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</si>
  <si>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</si>
  <si>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</si>
  <si>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</si>
  <si>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</si>
  <si>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</si>
  <si>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</si>
  <si>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</si>
  <si>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</si>
  <si>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</si>
  <si>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</si>
  <si>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</si>
  <si>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</si>
  <si>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</si>
  <si>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</si>
  <si>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</si>
  <si>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</si>
  <si>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</si>
  <si>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</si>
  <si>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</si>
  <si>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</si>
  <si>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</si>
  <si>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</si>
  <si>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</si>
  <si>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</si>
  <si>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</si>
  <si>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</si>
  <si>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</si>
  <si>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</si>
  <si>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</si>
  <si>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</si>
  <si>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</si>
  <si>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</si>
  <si>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</si>
  <si>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</si>
  <si>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</si>
  <si>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</si>
  <si>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</si>
  <si>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</si>
  <si>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</si>
  <si>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</si>
  <si>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</si>
  <si>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</si>
  <si>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</si>
  <si>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</si>
  <si>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</si>
  <si>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</si>
  <si>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</si>
  <si>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</si>
  <si>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</si>
  <si>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</si>
  <si>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</si>
  <si>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</si>
  <si>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</si>
  <si>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</si>
  <si>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</si>
  <si>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</si>
  <si>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</si>
  <si>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Blurb</t>
  </si>
  <si>
    <t>Goal</t>
  </si>
  <si>
    <t>Pledged</t>
  </si>
  <si>
    <t>Backers</t>
  </si>
  <si>
    <t>Column1</t>
  </si>
  <si>
    <t>Column2</t>
  </si>
  <si>
    <t>Column3</t>
  </si>
  <si>
    <t>Successful</t>
  </si>
  <si>
    <t>Failed</t>
  </si>
  <si>
    <t>Mean Goal</t>
  </si>
  <si>
    <t>Median Goal</t>
  </si>
  <si>
    <t>Mean Pledged</t>
  </si>
  <si>
    <t>Median Pledged</t>
  </si>
  <si>
    <t>Upper Quartiles of Pledged</t>
  </si>
  <si>
    <t>Lower Quartiles of Pledged</t>
  </si>
  <si>
    <t>Standard Deviation of Pledged</t>
  </si>
  <si>
    <t>IQR of Pledged</t>
  </si>
  <si>
    <t>IQR of Goal</t>
  </si>
  <si>
    <t>Lower Quartiles of Goal</t>
  </si>
  <si>
    <t>Upper Quartiles of Goal</t>
  </si>
  <si>
    <t>Standard Deviation of Goal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</si>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</sst>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5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2" fillId="0" borderId="0" xfId="0" applyFont="1" applyFill="1" applyAlignment="1">
      <alignment horizontal="center"/>
    </xf>
    <xf numFmtId="44" fontId="3" fillId="0" borderId="0" xfId="1" applyFont="1"/>
    <xf numFmtId="0" fontId="0" fillId="0" borderId="0" xfId="0" applyAlignment="1">
      <alignment horizontal="center"/>
    </xf>
    <xf numFmtId="44" fontId="0" fillId="0" borderId="0" xfId="1" applyFont="1"/>
    <xf numFmtId="44" fontId="0" fillId="0" borderId="0" xfId="1" applyFont="1" applyAlignment="1">
      <alignment horizontal="center"/>
    </xf>
    <xf numFmtId="1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F-450A-A207-F1C6783322C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6F-450A-A207-F1C6783322C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6F-450A-A207-F1C6783322C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6F-450A-A207-F1C678332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7431279"/>
        <c:axId val="1467434607"/>
      </c:barChart>
      <c:catAx>
        <c:axId val="146743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34607"/>
        <c:crosses val="autoZero"/>
        <c:auto val="1"/>
        <c:lblAlgn val="ctr"/>
        <c:lblOffset val="100"/>
        <c:noMultiLvlLbl val="0"/>
      </c:catAx>
      <c:valAx>
        <c:axId val="146743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43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A-44EC-8657-EC5ABDFFAA75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A-44EC-8657-EC5ABDFFAA75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A-44EC-8657-EC5ABDFFA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4974415"/>
        <c:axId val="1144987727"/>
      </c:barChart>
      <c:catAx>
        <c:axId val="11449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987727"/>
        <c:crosses val="autoZero"/>
        <c:auto val="1"/>
        <c:lblAlgn val="ctr"/>
        <c:lblOffset val="100"/>
        <c:noMultiLvlLbl val="0"/>
      </c:catAx>
      <c:valAx>
        <c:axId val="114498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9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BD-4E29-BF49-25921B81238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BD-4E29-BF49-25921B81238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BD-4E29-BF49-25921B81238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7F-46CB-9399-5C6C434A7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5276831"/>
        <c:axId val="1445285567"/>
      </c:lineChart>
      <c:catAx>
        <c:axId val="144527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285567"/>
        <c:crosses val="autoZero"/>
        <c:auto val="1"/>
        <c:lblAlgn val="ctr"/>
        <c:lblOffset val="100"/>
        <c:noMultiLvlLbl val="0"/>
      </c:catAx>
      <c:valAx>
        <c:axId val="144528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27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 Musicals</a:t>
          </a:r>
        </a:p>
      </cx:txPr>
    </cx:title>
    <cx:plotArea>
      <cx:plotAreaRegion>
        <cx:series layoutId="boxWhisker" uniqueId="{3AEF342C-CE2B-4CD0-BFF7-20862B5082A2}">
          <cx:tx>
            <cx:txData>
              <cx:f>_xlchart.v1.0</cx:f>
              <cx:v> goals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278E51-7157-4267-8AB5-730F2CBC3908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590F776-D5BF-40D0-9E38-409C17A3019A}">
  <sheetPr/>
  <sheetViews>
    <sheetView tabSelected="1" zoomScale="5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14</xdr:col>
      <xdr:colOff>304800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732017-49CF-4AF5-BE4D-46DBC7CFFA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6350</xdr:rowOff>
    </xdr:from>
    <xdr:to>
      <xdr:col>16</xdr:col>
      <xdr:colOff>596900</xdr:colOff>
      <xdr:row>18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B0CDD-1F8D-47D6-8291-392C6F6BE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9525</xdr:rowOff>
    </xdr:from>
    <xdr:to>
      <xdr:col>11</xdr:col>
      <xdr:colOff>317500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92B850-5D76-47DC-B299-9B2BE6100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321" cy="630207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2A6131D-9EC8-42D9-B814-912D5A84527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 fLocksWithSheet="0"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3F9937-BD1C-4DE8-BB62-37CA3468CA3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321" cy="630207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atester" refreshedDate="44656.444149305556" createdVersion="7" refreshedVersion="7" minRefreshableVersion="3" recordCount="4114" xr:uid="{7CBD0BB4-91D3-4CE7-B97E-D6A55036C60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atester" refreshedDate="44656.67334872685" createdVersion="7" refreshedVersion="7" minRefreshableVersion="3" recordCount="4114" xr:uid="{7B45B041-04AA-45D1-814C-D7E401DCA1D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x v="1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x v="8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x v="13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x v="14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x v="22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x v="24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x v="26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x v="28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x v="35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x v="36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x v="49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x v="53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x v="56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x v="58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x v="65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x v="66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x v="75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x v="77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x v="80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x v="90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x v="99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x v="103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x v="104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x v="106"/>
    <s v="A Boy. A Girl. A Car. A Serial Killer."/>
    <n v="5000"/>
    <x v="102"/>
    <x v="0"/>
    <x v="0"/>
    <x v="0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x v="113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x v="115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x v="118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x v="128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n v="1200"/>
    <x v="117"/>
    <x v="1"/>
    <x v="0"/>
    <x v="0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x v="133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x v="139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x v="147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x v="152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x v="165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x v="178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n v="12500"/>
    <x v="151"/>
    <x v="2"/>
    <x v="1"/>
    <x v="1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x v="185"/>
    <s v="Love has no boundaries!"/>
    <n v="40000"/>
    <x v="153"/>
    <x v="2"/>
    <x v="10"/>
    <x v="8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x v="190"/>
    <s v="Because hope can be a 4 letter word"/>
    <n v="12000"/>
    <x v="155"/>
    <x v="2"/>
    <x v="0"/>
    <x v="0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x v="202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x v="206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x v="212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x v="217"/>
    <s v="A roadmovie by paw"/>
    <n v="100000"/>
    <x v="172"/>
    <x v="2"/>
    <x v="11"/>
    <x v="9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x v="221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x v="255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x v="261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x v="262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x v="278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x v="283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x v="287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x v="290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x v="298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x v="304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x v="305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x v="306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x v="307"/>
    <s v="Why is grammar important?"/>
    <n v="22000"/>
    <x v="244"/>
    <x v="0"/>
    <x v="0"/>
    <x v="0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x v="316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x v="317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x v="340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x v="342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x v="349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x v="355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x v="356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x v="372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x v="405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n v="17000"/>
    <x v="368"/>
    <x v="2"/>
    <x v="0"/>
    <x v="0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x v="460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x v="464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x v="465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x v="482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x v="485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x v="490"/>
    <s v="Cancelled"/>
    <n v="1000"/>
    <x v="117"/>
    <x v="2"/>
    <x v="0"/>
    <x v="0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x v="497"/>
    <s v="live-action/animated series pilot."/>
    <n v="4480"/>
    <x v="134"/>
    <x v="2"/>
    <x v="0"/>
    <x v="0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x v="509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x v="515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x v="516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x v="528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x v="535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0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0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0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27"/>
    <n v="402.71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0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0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3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1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"/>
    <n v="135.04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0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37"/>
    <n v="64.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1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0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0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0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0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0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0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1"/>
    <n v="20"/>
    <x v="2"/>
    <s v="web"/>
    <x v="569"/>
    <d v="2016-01-01T20:20:12"/>
  </r>
  <r>
    <n v="570"/>
    <x v="570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0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0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0"/>
    <n v="38.44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1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0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0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0"/>
    <n v="10"/>
    <x v="2"/>
    <s v="web"/>
    <x v="577"/>
    <d v="2016-05-20T14:08:22"/>
  </r>
  <r>
    <n v="578"/>
    <x v="578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0"/>
    <n v="2"/>
    <x v="2"/>
    <s v="web"/>
    <x v="578"/>
    <d v="2015-09-07T13:53:13"/>
  </r>
  <r>
    <n v="579"/>
    <x v="579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0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0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1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"/>
    <n v="389.29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"/>
    <n v="150.5"/>
    <x v="2"/>
    <s v="web"/>
    <x v="588"/>
    <d v="2016-11-17T19:28:06"/>
  </r>
  <r>
    <n v="589"/>
    <x v="589"/>
    <s v="Services closer than you think..."/>
    <n v="7500"/>
    <x v="116"/>
    <x v="2"/>
    <x v="0"/>
    <x v="0"/>
    <n v="1436366699"/>
    <n v="1435070699"/>
    <b v="0"/>
    <n v="1"/>
    <b v="0"/>
    <s v="technology/web"/>
    <n v="0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"/>
    <n v="24.78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0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23"/>
    <n v="16.43"/>
    <x v="2"/>
    <s v="web"/>
    <x v="593"/>
    <d v="2015-04-06T15:15:45"/>
  </r>
  <r>
    <n v="594"/>
    <x v="594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0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0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0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0"/>
    <n v="10"/>
    <x v="2"/>
    <s v="web"/>
    <x v="597"/>
    <d v="2016-07-31T16:00:00"/>
  </r>
  <r>
    <n v="598"/>
    <x v="598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34"/>
    <n v="121.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0"/>
    <n v="15.5"/>
    <x v="2"/>
    <s v="web"/>
    <x v="599"/>
    <d v="2015-03-08T15:16:00"/>
  </r>
  <r>
    <n v="600"/>
    <x v="600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"/>
    <n v="23.3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4"/>
    <n v="45.39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3"/>
    <n v="16.38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0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1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1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0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6"/>
    <n v="37.89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17"/>
    <n v="111.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0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0"/>
    <n v="116.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0"/>
    <n v="10"/>
    <x v="2"/>
    <s v="web"/>
    <x v="630"/>
    <d v="2015-09-06T05:10:00"/>
  </r>
  <r>
    <n v="631"/>
    <x v="631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"/>
    <n v="76.67"/>
    <x v="2"/>
    <s v="web"/>
    <x v="631"/>
    <d v="2016-05-28T18:32:09"/>
  </r>
  <r>
    <n v="632"/>
    <x v="632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12"/>
    <n v="49.8"/>
    <x v="2"/>
    <s v="web"/>
    <x v="633"/>
    <d v="2016-06-17T23:00:00"/>
  </r>
  <r>
    <n v="634"/>
    <x v="634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0"/>
    <n v="1"/>
    <x v="2"/>
    <s v="web"/>
    <x v="634"/>
    <d v="2015-02-26T22:17:09"/>
  </r>
  <r>
    <n v="635"/>
    <x v="635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0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0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n v="200000"/>
    <x v="461"/>
    <x v="1"/>
    <x v="12"/>
    <x v="3"/>
    <n v="1490447662"/>
    <n v="1485267262"/>
    <b v="0"/>
    <n v="6"/>
    <b v="0"/>
    <s v="technology/web"/>
    <n v="0"/>
    <n v="3"/>
    <x v="2"/>
    <s v="web"/>
    <x v="638"/>
    <d v="2017-03-25T13:14:22"/>
  </r>
  <r>
    <n v="639"/>
    <x v="639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0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x v="643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x v="645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x v="648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x v="659"/>
    <s v="Sync up your lifestyle"/>
    <n v="3000"/>
    <x v="481"/>
    <x v="0"/>
    <x v="0"/>
    <x v="0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x v="674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x v="684"/>
    <s v="Arcus gives your fingers super powers."/>
    <n v="320000"/>
    <x v="502"/>
    <x v="2"/>
    <x v="0"/>
    <x v="0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x v="690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x v="693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x v="696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x v="705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x v="709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x v="717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x v="723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x v="728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x v="730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x v="734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x v="738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x v="741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x v="744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x v="746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x v="758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x v="780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x v="781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33"/>
    <n v="42.6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48"/>
    <n v="63.49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03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81"/>
    <n v="31.14"/>
    <x v="4"/>
    <s v="rock"/>
    <x v="785"/>
    <d v="2013-02-28T14:15:15"/>
  </r>
  <r>
    <n v="786"/>
    <x v="786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14"/>
    <n v="80.59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04"/>
    <n v="59.85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44"/>
    <n v="92.55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04"/>
    <n v="60.86"/>
    <x v="4"/>
    <s v="rock"/>
    <x v="791"/>
    <d v="2013-11-13T05:59:00"/>
  </r>
  <r>
    <n v="792"/>
    <x v="792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00"/>
    <n v="41.85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03"/>
    <n v="88.33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05"/>
    <n v="158.96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12"/>
    <n v="85.05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01"/>
    <n v="112.6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08"/>
    <n v="45.44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15"/>
    <n v="46.22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00"/>
    <n v="178.61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52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12"/>
    <n v="43.73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23"/>
    <n v="74.61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00"/>
    <n v="305.56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05"/>
    <n v="58.33"/>
    <x v="4"/>
    <s v="rock"/>
    <x v="805"/>
    <d v="2011-07-16T23:00:00"/>
  </r>
  <r>
    <n v="806"/>
    <x v="806"/>
    <s v="Help Golden Animals finish their NEW Album!"/>
    <n v="8000"/>
    <x v="603"/>
    <x v="0"/>
    <x v="0"/>
    <x v="0"/>
    <n v="1315413339"/>
    <n v="1312821339"/>
    <b v="0"/>
    <n v="71"/>
    <b v="1"/>
    <s v="music/rock"/>
    <n v="104"/>
    <n v="117.68"/>
    <x v="4"/>
    <s v="rock"/>
    <x v="806"/>
    <d v="2011-09-07T16:35:39"/>
  </r>
  <r>
    <n v="807"/>
    <x v="80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05"/>
    <n v="73.7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00"/>
    <n v="104.65"/>
    <x v="4"/>
    <s v="rock"/>
    <x v="808"/>
    <d v="2014-12-22T04:59:00"/>
  </r>
  <r>
    <n v="809"/>
    <x v="809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04"/>
    <n v="79.83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05"/>
    <n v="58.33"/>
    <x v="4"/>
    <s v="rock"/>
    <x v="810"/>
    <d v="2012-09-01T01:21:02"/>
  </r>
  <r>
    <n v="811"/>
    <x v="811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04"/>
    <n v="86.6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52"/>
    <n v="27.61"/>
    <x v="4"/>
    <s v="rock"/>
    <x v="812"/>
    <d v="2013-03-01T13:58:00"/>
  </r>
  <r>
    <n v="813"/>
    <x v="813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60"/>
    <n v="25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27"/>
    <n v="45.46"/>
    <x v="4"/>
    <s v="rock"/>
    <x v="814"/>
    <d v="2011-05-31T18:04:00"/>
  </r>
  <r>
    <n v="815"/>
    <x v="815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07"/>
    <n v="99.53"/>
    <x v="4"/>
    <s v="rock"/>
    <x v="815"/>
    <d v="2014-11-01T22:01:43"/>
  </r>
  <r>
    <n v="816"/>
    <x v="816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1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37"/>
    <n v="89.42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56"/>
    <n v="28.68"/>
    <x v="4"/>
    <s v="rock"/>
    <x v="818"/>
    <d v="2012-08-07T17:01:00"/>
  </r>
  <r>
    <n v="819"/>
    <x v="819"/>
    <s v="We are touring the Southeast in support of our new EP"/>
    <n v="400"/>
    <x v="140"/>
    <x v="0"/>
    <x v="0"/>
    <x v="0"/>
    <n v="1387601040"/>
    <n v="1386806254"/>
    <b v="0"/>
    <n v="14"/>
    <b v="1"/>
    <s v="music/rock"/>
    <n v="109"/>
    <n v="31.07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34"/>
    <n v="70.55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00"/>
    <n v="224.13"/>
    <x v="4"/>
    <s v="rock"/>
    <x v="821"/>
    <d v="2015-05-04T04:01:00"/>
  </r>
  <r>
    <n v="822"/>
    <x v="822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19"/>
    <n v="51.81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80"/>
    <n v="43.52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34"/>
    <n v="39.82"/>
    <x v="4"/>
    <s v="rock"/>
    <x v="824"/>
    <d v="2010-04-18T06:59:00"/>
  </r>
  <r>
    <n v="825"/>
    <x v="825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00"/>
    <n v="126.81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01"/>
    <n v="113.88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03"/>
    <n v="28.18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07"/>
    <n v="36.61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08"/>
    <n v="60.66"/>
    <x v="4"/>
    <s v="rock"/>
    <x v="830"/>
    <d v="2013-03-22T11:37:05"/>
  </r>
  <r>
    <n v="831"/>
    <x v="831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33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01"/>
    <n v="97.99"/>
    <x v="4"/>
    <s v="rock"/>
    <x v="832"/>
    <d v="2012-01-21T08:13:00"/>
  </r>
  <r>
    <n v="833"/>
    <x v="833"/>
    <s v="This is an American rock album."/>
    <n v="6000"/>
    <x v="627"/>
    <x v="0"/>
    <x v="0"/>
    <x v="0"/>
    <n v="1397941475"/>
    <n v="1395349475"/>
    <b v="0"/>
    <n v="41"/>
    <b v="1"/>
    <s v="music/rock"/>
    <n v="102"/>
    <n v="148.7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3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17"/>
    <n v="58.63"/>
    <x v="4"/>
    <s v="rock"/>
    <x v="835"/>
    <d v="2012-05-19T03:00:00"/>
  </r>
  <r>
    <n v="836"/>
    <x v="836"/>
    <s v="An album you can bring home to mom."/>
    <n v="5000"/>
    <x v="630"/>
    <x v="0"/>
    <x v="0"/>
    <x v="0"/>
    <n v="1381108918"/>
    <n v="1378516918"/>
    <b v="0"/>
    <n v="46"/>
    <b v="1"/>
    <s v="music/rock"/>
    <n v="101"/>
    <n v="109.71"/>
    <x v="4"/>
    <s v="rock"/>
    <x v="836"/>
    <d v="2013-10-07T01:21:58"/>
  </r>
  <r>
    <n v="837"/>
    <x v="837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22"/>
    <n v="49.11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45"/>
    <n v="47.67"/>
    <x v="4"/>
    <s v="rock"/>
    <x v="838"/>
    <d v="2012-01-17T21:33:05"/>
  </r>
  <r>
    <n v="839"/>
    <x v="839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17"/>
    <n v="60.74"/>
    <x v="4"/>
    <s v="rock"/>
    <x v="839"/>
    <d v="2012-09-22T18:19:16"/>
  </r>
  <r>
    <n v="840"/>
    <x v="840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20"/>
    <n v="63.38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01"/>
    <n v="53.89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04"/>
    <n v="66.8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67"/>
    <n v="63.1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x v="845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20"/>
    <n v="34.01"/>
    <x v="4"/>
    <s v="metal"/>
    <x v="845"/>
    <d v="2016-09-05T03:59:00"/>
  </r>
  <r>
    <n v="846"/>
    <x v="846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22"/>
    <n v="28.55"/>
    <x v="4"/>
    <s v="metal"/>
    <x v="846"/>
    <d v="2014-03-10T14:00:00"/>
  </r>
  <r>
    <n v="847"/>
    <x v="847"/>
    <s v="MUSIC WITH MEANING!  MUSIC THAT MATTERS!!!"/>
    <n v="10"/>
    <x v="115"/>
    <x v="0"/>
    <x v="0"/>
    <x v="0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20"/>
    <n v="41.7"/>
    <x v="4"/>
    <s v="metal"/>
    <x v="849"/>
    <d v="2015-03-16T02:34:24"/>
  </r>
  <r>
    <n v="850"/>
    <x v="850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55"/>
    <n v="46.67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x v="852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05"/>
    <n v="59.26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18"/>
    <n v="65.86"/>
    <x v="4"/>
    <s v="metal"/>
    <x v="854"/>
    <d v="2016-12-28T05:05:46"/>
  </r>
  <r>
    <n v="855"/>
    <x v="855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03"/>
    <n v="31.91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18"/>
    <n v="19.46"/>
    <x v="4"/>
    <s v="metal"/>
    <x v="856"/>
    <d v="2016-10-25T19:00:00"/>
  </r>
  <r>
    <n v="857"/>
    <x v="857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44"/>
    <n v="22.74"/>
    <x v="4"/>
    <s v="metal"/>
    <x v="858"/>
    <d v="2015-04-15T22:59:00"/>
  </r>
  <r>
    <n v="859"/>
    <x v="859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05"/>
    <n v="42.72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18"/>
    <n v="52.92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0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42"/>
    <n v="34.18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18"/>
    <n v="58.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24"/>
    <n v="109.1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0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12"/>
    <n v="346.67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0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"/>
    <n v="27.08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1"/>
    <n v="32.5"/>
    <x v="4"/>
    <s v="jazz"/>
    <x v="872"/>
    <d v="2011-03-10T19:48:47"/>
  </r>
  <r>
    <n v="873"/>
    <x v="873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24"/>
    <n v="34.76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n v="3152"/>
    <x v="656"/>
    <x v="2"/>
    <x v="1"/>
    <x v="1"/>
    <n v="1359978927"/>
    <n v="1357127727"/>
    <b v="0"/>
    <n v="45"/>
    <b v="0"/>
    <s v="music/jazz"/>
    <n v="41"/>
    <n v="28.58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68"/>
    <n v="46.59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31"/>
    <n v="21.47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x v="884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x v="900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0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0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0"/>
    <n v="50.33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"/>
    <n v="32.67"/>
    <x v="4"/>
    <s v="jazz"/>
    <x v="905"/>
    <d v="2011-01-24T05:45:26"/>
  </r>
  <r>
    <n v="906"/>
    <x v="906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22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7"/>
    <n v="82.58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6"/>
    <n v="41.67"/>
    <x v="4"/>
    <s v="jazz"/>
    <x v="915"/>
    <d v="2012-03-01T04:59:00"/>
  </r>
  <r>
    <n v="916"/>
    <x v="916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1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x v="919"/>
    <s v="Cool jazz with a New Orleans flavor."/>
    <n v="20000"/>
    <x v="173"/>
    <x v="2"/>
    <x v="0"/>
    <x v="0"/>
    <n v="1355930645"/>
    <n v="1352906645"/>
    <b v="0"/>
    <n v="1"/>
    <b v="0"/>
    <s v="music/jazz"/>
    <n v="1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31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21"/>
    <n v="189.33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11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3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1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38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7"/>
    <n v="18.71"/>
    <x v="4"/>
    <s v="jazz"/>
    <x v="931"/>
    <d v="2014-03-16T22:00:00"/>
  </r>
  <r>
    <n v="932"/>
    <x v="932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15"/>
    <n v="46.03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30"/>
    <n v="50.67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0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x v="951"/>
    <s v="Revolutionizing the way we walk our dogs!"/>
    <n v="50000"/>
    <x v="689"/>
    <x v="2"/>
    <x v="0"/>
    <x v="0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x v="952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x v="957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x v="961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x v="963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x v="969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x v="992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x v="996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x v="997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x v="1003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x v="1004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x v="1005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x v="1014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x v="1019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x v="1022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x v="1025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x v="1029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x v="1030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x v="1032"/>
    <s v="Ideal for living rooms and open spaces."/>
    <n v="5400"/>
    <x v="756"/>
    <x v="0"/>
    <x v="0"/>
    <x v="0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0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0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"/>
    <n v="53"/>
    <x v="5"/>
    <s v="audio"/>
    <x v="1048"/>
    <d v="2016-09-25T01:16:29"/>
  </r>
  <r>
    <n v="1049"/>
    <x v="1049"/>
    <s v="------"/>
    <n v="12000"/>
    <x v="117"/>
    <x v="1"/>
    <x v="0"/>
    <x v="0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n v="1100"/>
    <x v="117"/>
    <x v="1"/>
    <x v="0"/>
    <x v="0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n v="199"/>
    <x v="121"/>
    <x v="1"/>
    <x v="0"/>
    <x v="0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x v="1075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x v="1084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x v="1086"/>
    <s v="Humanity's future in the Galaxy"/>
    <n v="18000"/>
    <x v="493"/>
    <x v="2"/>
    <x v="0"/>
    <x v="0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x v="1089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x v="1098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x v="1128"/>
    <s v="#havingfunFTW"/>
    <n v="1000"/>
    <x v="116"/>
    <x v="2"/>
    <x v="1"/>
    <x v="1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n v="500"/>
    <x v="117"/>
    <x v="2"/>
    <x v="12"/>
    <x v="3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x v="1149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x v="1150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n v="16000"/>
    <x v="608"/>
    <x v="2"/>
    <x v="0"/>
    <x v="0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x v="1153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x v="1172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x v="1181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x v="1192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x v="1196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x v="1207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x v="1210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x v="1216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x v="1219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x v="1222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x v="1223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x v="1224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x v="1236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x v="1239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04"/>
    <n v="46.1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20"/>
    <n v="141.47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17"/>
    <n v="75.48"/>
    <x v="4"/>
    <s v="rock"/>
    <x v="1246"/>
    <d v="2011-12-06T02:02:29"/>
  </r>
  <r>
    <n v="1247"/>
    <x v="1247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22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52"/>
    <n v="64.25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04"/>
    <n v="64.47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00"/>
    <n v="118.2"/>
    <x v="4"/>
    <s v="rock"/>
    <x v="1250"/>
    <d v="2014-09-06T15:25:31"/>
  </r>
  <r>
    <n v="1251"/>
    <x v="1251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02"/>
    <n v="82.54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38"/>
    <n v="34.17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99"/>
    <n v="94.49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02"/>
    <n v="55.7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18"/>
    <n v="98.03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95"/>
    <n v="92.1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13"/>
    <n v="38.18"/>
    <x v="4"/>
    <s v="rock"/>
    <x v="1258"/>
    <d v="2013-08-31T14:40:12"/>
  </r>
  <r>
    <n v="1259"/>
    <x v="1259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04"/>
    <n v="27.15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14"/>
    <n v="50.69"/>
    <x v="4"/>
    <s v="rock"/>
    <x v="1260"/>
    <d v="2014-02-26T20:13:40"/>
  </r>
  <r>
    <n v="1261"/>
    <x v="1261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01"/>
    <n v="38.94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25"/>
    <n v="77.64"/>
    <x v="4"/>
    <s v="rock"/>
    <x v="1262"/>
    <d v="2014-02-16T18:18:12"/>
  </r>
  <r>
    <n v="1263"/>
    <x v="1263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19"/>
    <n v="43.5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66"/>
    <n v="31.82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19"/>
    <n v="63.18"/>
    <x v="4"/>
    <s v="rock"/>
    <x v="1265"/>
    <d v="2010-11-30T15:43:35"/>
  </r>
  <r>
    <n v="1266"/>
    <x v="1266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00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x v="1268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17"/>
    <n v="76.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09"/>
    <n v="99.16"/>
    <x v="4"/>
    <s v="rock"/>
    <x v="1269"/>
    <d v="2016-04-16T00:00:00"/>
  </r>
  <r>
    <n v="1270"/>
    <x v="1270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15"/>
    <n v="67.88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02"/>
    <n v="246.29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06"/>
    <n v="189.29"/>
    <x v="4"/>
    <s v="rock"/>
    <x v="1272"/>
    <d v="2010-06-15T04:00:00"/>
  </r>
  <r>
    <n v="1273"/>
    <x v="1273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04"/>
    <n v="76.67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55"/>
    <n v="82.96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62"/>
    <n v="62.52"/>
    <x v="4"/>
    <s v="rock"/>
    <x v="1275"/>
    <d v="2013-08-07T20:49:47"/>
  </r>
  <r>
    <n v="1276"/>
    <x v="1276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04"/>
    <n v="46.07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06"/>
    <n v="38.54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55"/>
    <n v="53.01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11"/>
    <n v="73.36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11"/>
    <n v="104.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24"/>
    <n v="67.67"/>
    <x v="4"/>
    <s v="rock"/>
    <x v="1282"/>
    <d v="2013-12-09T04:59:00"/>
  </r>
  <r>
    <n v="1283"/>
    <x v="1283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11"/>
    <n v="95.93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x v="1289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x v="1290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n v="3500"/>
    <x v="912"/>
    <x v="0"/>
    <x v="1"/>
    <x v="1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x v="1307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x v="1308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x v="1310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x v="1315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x v="1339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x v="1351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x v="1353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x v="1360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x v="1362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x v="1366"/>
    <s v="A musical memorial for Alexi Petersen."/>
    <n v="7500"/>
    <x v="966"/>
    <x v="0"/>
    <x v="0"/>
    <x v="0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14"/>
    <n v="63.48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11"/>
    <n v="63.62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05"/>
    <n v="83.97"/>
    <x v="4"/>
    <s v="rock"/>
    <x v="1369"/>
    <d v="2014-04-11T14:15:46"/>
  </r>
  <r>
    <n v="1370"/>
    <x v="1370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04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07"/>
    <n v="107.07"/>
    <x v="4"/>
    <s v="rock"/>
    <x v="1371"/>
    <d v="2015-05-07T18:12:22"/>
  </r>
  <r>
    <n v="1372"/>
    <x v="1372"/>
    <s v="Please help us raise funds to press our new CD!"/>
    <n v="500"/>
    <x v="972"/>
    <x v="0"/>
    <x v="0"/>
    <x v="0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05"/>
    <n v="201.94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89"/>
    <n v="43.06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71"/>
    <n v="62.87"/>
    <x v="4"/>
    <s v="rock"/>
    <x v="1375"/>
    <d v="2017-01-15T01:35:19"/>
  </r>
  <r>
    <n v="1376"/>
    <x v="1376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52"/>
    <n v="55.61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16"/>
    <n v="48.71"/>
    <x v="4"/>
    <s v="rock"/>
    <x v="1377"/>
    <d v="2017-02-03T04:11:00"/>
  </r>
  <r>
    <n v="1378"/>
    <x v="1378"/>
    <s v="A psychedelic post rock masterpiece!"/>
    <n v="2000"/>
    <x v="976"/>
    <x v="0"/>
    <x v="1"/>
    <x v="1"/>
    <n v="1470075210"/>
    <n v="1468779210"/>
    <b v="0"/>
    <n v="133"/>
    <b v="1"/>
    <s v="music/rock"/>
    <n v="203"/>
    <n v="30.58"/>
    <x v="4"/>
    <s v="rock"/>
    <x v="1378"/>
    <d v="2016-08-01T18:13:30"/>
  </r>
  <r>
    <n v="1379"/>
    <x v="1379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12"/>
    <n v="73.91"/>
    <x v="4"/>
    <s v="rock"/>
    <x v="1379"/>
    <d v="2015-06-05T11:47:56"/>
  </r>
  <r>
    <n v="1380"/>
    <x v="1380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07"/>
    <n v="73.36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04"/>
    <n v="56.4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12"/>
    <n v="50.25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24"/>
    <n v="68.94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10"/>
    <n v="65.91"/>
    <x v="4"/>
    <s v="rock"/>
    <x v="1385"/>
    <d v="2016-04-29T12:11:00"/>
  </r>
  <r>
    <n v="1386"/>
    <x v="1386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19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37"/>
    <n v="70.06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35"/>
    <n v="60.18"/>
    <x v="4"/>
    <s v="rock"/>
    <x v="1388"/>
    <d v="2016-10-17T16:14:00"/>
  </r>
  <r>
    <n v="1389"/>
    <x v="1389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45"/>
    <n v="21.38"/>
    <x v="4"/>
    <s v="rock"/>
    <x v="1389"/>
    <d v="2016-08-13T11:32:37"/>
  </r>
  <r>
    <n v="1390"/>
    <x v="1390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09"/>
    <n v="160.79"/>
    <x v="4"/>
    <s v="rock"/>
    <x v="1390"/>
    <d v="2015-04-27T17:12:00"/>
  </r>
  <r>
    <n v="1391"/>
    <x v="1391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10"/>
    <n v="42.38"/>
    <x v="4"/>
    <s v="rock"/>
    <x v="1391"/>
    <d v="2015-08-22T04:59:00"/>
  </r>
  <r>
    <n v="1392"/>
    <x v="1392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14"/>
    <n v="27.32"/>
    <x v="4"/>
    <s v="rock"/>
    <x v="1392"/>
    <d v="2016-03-03T03:43:06"/>
  </r>
  <r>
    <n v="1393"/>
    <x v="1393"/>
    <s v="Rock n' Roll tales of our times"/>
    <n v="10000"/>
    <x v="990"/>
    <x v="0"/>
    <x v="0"/>
    <x v="0"/>
    <n v="1470068523"/>
    <n v="1467476523"/>
    <b v="0"/>
    <n v="52"/>
    <b v="1"/>
    <s v="music/rock"/>
    <n v="102"/>
    <n v="196.83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22"/>
    <n v="53.88"/>
    <x v="4"/>
    <s v="rock"/>
    <x v="1394"/>
    <d v="2017-03-01T03:00:00"/>
  </r>
  <r>
    <n v="1395"/>
    <x v="1395"/>
    <s v="Help Quiet Oaks record their debut album!!!"/>
    <n v="3500"/>
    <x v="992"/>
    <x v="0"/>
    <x v="0"/>
    <x v="0"/>
    <n v="1484430481"/>
    <n v="1481838481"/>
    <b v="0"/>
    <n v="82"/>
    <b v="1"/>
    <s v="music/rock"/>
    <n v="112"/>
    <n v="47.76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07"/>
    <n v="88.19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14"/>
    <n v="72.06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10"/>
    <n v="74.2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26"/>
    <n v="61.7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97"/>
    <n v="51.72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09"/>
    <n v="24.1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03"/>
    <n v="62.17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x v="1405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x v="1406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x v="1412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x v="1420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x v="1456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x v="1457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x v="1462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x v="1464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x v="1467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x v="1473"/>
    <s v="Public Radio Project"/>
    <n v="1500"/>
    <x v="1023"/>
    <x v="0"/>
    <x v="0"/>
    <x v="0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x v="1476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x v="1484"/>
    <s v="The mussings of an old wizard"/>
    <n v="2000"/>
    <x v="117"/>
    <x v="2"/>
    <x v="0"/>
    <x v="0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x v="1491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x v="1495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x v="1501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x v="1504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x v="1518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x v="1520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x v="1524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x v="1528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x v="1529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x v="1559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x v="1569"/>
    <s v="to be removed"/>
    <n v="30000"/>
    <x v="117"/>
    <x v="1"/>
    <x v="0"/>
    <x v="0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x v="1576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x v="1582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x v="1586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x v="1588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n v="60000"/>
    <x v="806"/>
    <x v="2"/>
    <x v="13"/>
    <x v="3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x v="1592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x v="1594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08"/>
    <n v="48.33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00"/>
    <n v="46.95"/>
    <x v="4"/>
    <s v="rock"/>
    <x v="1602"/>
    <d v="2011-10-14T23:00:00"/>
  </r>
  <r>
    <n v="1603"/>
    <x v="1603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00"/>
    <n v="66.69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22"/>
    <n v="48.84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01"/>
    <n v="137.3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01"/>
    <n v="87.83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01"/>
    <n v="52.83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18"/>
    <n v="443.75"/>
    <x v="4"/>
    <s v="rock"/>
    <x v="1609"/>
    <d v="2011-11-02T08:00:00"/>
  </r>
  <r>
    <n v="1610"/>
    <x v="1610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72"/>
    <n v="48.54"/>
    <x v="4"/>
    <s v="rock"/>
    <x v="1610"/>
    <d v="2012-12-15T22:11:50"/>
  </r>
  <r>
    <n v="1611"/>
    <x v="1611"/>
    <s v="Skelton-Luns CD/7&quot; No Big Deal."/>
    <n v="800"/>
    <x v="1099"/>
    <x v="0"/>
    <x v="0"/>
    <x v="0"/>
    <n v="1370390432"/>
    <n v="1368576032"/>
    <b v="0"/>
    <n v="27"/>
    <b v="1"/>
    <s v="music/rock"/>
    <n v="125"/>
    <n v="37.07"/>
    <x v="4"/>
    <s v="rock"/>
    <x v="1611"/>
    <d v="2013-06-05T00:00:32"/>
  </r>
  <r>
    <n v="1612"/>
    <x v="1612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10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02"/>
    <n v="39.0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03"/>
    <n v="66.69"/>
    <x v="4"/>
    <s v="rock"/>
    <x v="1614"/>
    <d v="2014-08-03T17:00:00"/>
  </r>
  <r>
    <n v="1615"/>
    <x v="1615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14"/>
    <n v="67.13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04"/>
    <n v="66.37"/>
    <x v="4"/>
    <s v="rock"/>
    <x v="1616"/>
    <d v="2012-11-22T22:00:00"/>
  </r>
  <r>
    <n v="1617"/>
    <x v="1617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46"/>
    <n v="64.62"/>
    <x v="4"/>
    <s v="rock"/>
    <x v="1617"/>
    <d v="2013-11-01T19:00:00"/>
  </r>
  <r>
    <n v="1618"/>
    <x v="1618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05"/>
    <n v="58.37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33"/>
    <n v="86.96"/>
    <x v="4"/>
    <s v="rock"/>
    <x v="1619"/>
    <d v="2014-09-15T04:28:06"/>
  </r>
  <r>
    <n v="1620"/>
    <x v="1620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13"/>
    <n v="66.47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21"/>
    <n v="163.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02"/>
    <n v="107.9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01"/>
    <n v="42.11"/>
    <x v="4"/>
    <s v="rock"/>
    <x v="1623"/>
    <d v="2013-08-27T16:31:29"/>
  </r>
  <r>
    <n v="1624"/>
    <x v="1624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01"/>
    <n v="74.95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17"/>
    <n v="61.58"/>
    <x v="4"/>
    <s v="rock"/>
    <x v="1627"/>
    <d v="2012-11-26T04:59:00"/>
  </r>
  <r>
    <n v="1628"/>
    <x v="1628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01"/>
    <n v="45.88"/>
    <x v="4"/>
    <s v="rock"/>
    <x v="1628"/>
    <d v="2014-06-17T17:41:22"/>
  </r>
  <r>
    <n v="1629"/>
    <x v="1629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65"/>
    <n v="84.21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02"/>
    <n v="86.49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00"/>
    <n v="172.41"/>
    <x v="4"/>
    <s v="rock"/>
    <x v="1633"/>
    <d v="2012-01-16T05:00:00"/>
  </r>
  <r>
    <n v="1634"/>
    <x v="1634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01"/>
    <n v="62.81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25"/>
    <n v="67.73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04"/>
    <n v="53.5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04"/>
    <n v="34.6"/>
    <x v="4"/>
    <s v="rock"/>
    <x v="1637"/>
    <d v="2009-12-31T23:39:00"/>
  </r>
  <r>
    <n v="1638"/>
    <x v="1638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05"/>
    <n v="38.89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00"/>
    <n v="94.74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70"/>
    <n v="39.97"/>
    <x v="4"/>
    <s v="rock"/>
    <x v="1640"/>
    <d v="2010-08-03T01:59:00"/>
  </r>
  <r>
    <n v="1641"/>
    <x v="1641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01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00"/>
    <n v="42.86"/>
    <x v="4"/>
    <s v="pop"/>
    <x v="1642"/>
    <d v="2011-06-14T00:35:27"/>
  </r>
  <r>
    <n v="1643"/>
    <x v="1643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25"/>
    <n v="168.51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10"/>
    <n v="85.5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1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10"/>
    <n v="26.55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05"/>
    <n v="113.8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25"/>
    <n v="32.01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01"/>
    <n v="47.19"/>
    <x v="4"/>
    <s v="pop"/>
    <x v="1649"/>
    <d v="2014-05-23T16:25:55"/>
  </r>
  <r>
    <n v="1650"/>
    <x v="1650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42"/>
    <n v="88.47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74"/>
    <n v="51.85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20"/>
    <n v="38.79"/>
    <x v="4"/>
    <s v="pop"/>
    <x v="1654"/>
    <d v="2012-04-18T21:22:40"/>
  </r>
  <r>
    <n v="1655"/>
    <x v="1655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43"/>
    <n v="44.65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05"/>
    <n v="118.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13"/>
    <n v="12.5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54"/>
    <n v="27.86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03"/>
    <n v="132.44"/>
    <x v="4"/>
    <s v="pop"/>
    <x v="1662"/>
    <d v="2011-12-31T05:45:36"/>
  </r>
  <r>
    <n v="1663"/>
    <x v="1663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19"/>
    <n v="44.96"/>
    <x v="4"/>
    <s v="pop"/>
    <x v="1665"/>
    <d v="2011-02-22T03:00:00"/>
  </r>
  <r>
    <n v="1666"/>
    <x v="1666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61"/>
    <n v="41.04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27"/>
    <n v="52.6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03"/>
    <n v="70.78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40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03"/>
    <n v="44.61"/>
    <x v="4"/>
    <s v="pop"/>
    <x v="1670"/>
    <d v="2010-07-05T04:00:00"/>
  </r>
  <r>
    <n v="1671"/>
    <x v="1671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01"/>
    <n v="26.15"/>
    <x v="4"/>
    <s v="pop"/>
    <x v="1671"/>
    <d v="2016-08-01T13:03:34"/>
  </r>
  <r>
    <n v="1672"/>
    <x v="1672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13"/>
    <n v="39.18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28"/>
    <n v="45.59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02"/>
    <n v="89.25"/>
    <x v="4"/>
    <s v="pop"/>
    <x v="1674"/>
    <d v="2016-08-18T06:59:00"/>
  </r>
  <r>
    <n v="1675"/>
    <x v="1675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37"/>
    <n v="40.42"/>
    <x v="4"/>
    <s v="pop"/>
    <x v="1675"/>
    <d v="2011-10-16T22:03:00"/>
  </r>
  <r>
    <n v="1676"/>
    <x v="1676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15"/>
    <n v="82.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x v="1678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18"/>
    <n v="36.24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18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x v="1682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22"/>
    <n v="76"/>
    <x v="4"/>
    <s v="faith"/>
    <x v="1683"/>
    <d v="2017-04-07T18:45:38"/>
  </r>
  <r>
    <n v="1684"/>
    <x v="1684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03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0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31"/>
    <n v="80.13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44"/>
    <n v="253.14"/>
    <x v="4"/>
    <s v="faith"/>
    <x v="1688"/>
    <d v="2017-04-09T11:49:54"/>
  </r>
  <r>
    <n v="1689"/>
    <x v="1689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25"/>
    <n v="57.73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0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12"/>
    <n v="61.09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26"/>
    <n v="65.97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0"/>
    <n v="5"/>
    <x v="4"/>
    <s v="faith"/>
    <x v="1701"/>
    <d v="2015-01-15T15:56:45"/>
  </r>
  <r>
    <n v="1702"/>
    <x v="1702"/>
    <s v="I can do all things through christ jesus"/>
    <n v="16500"/>
    <x v="116"/>
    <x v="2"/>
    <x v="0"/>
    <x v="0"/>
    <n v="1427745150"/>
    <n v="1425156750"/>
    <b v="0"/>
    <n v="1"/>
    <b v="0"/>
    <s v="music/faith"/>
    <n v="0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10"/>
    <n v="54.11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5"/>
    <n v="21.25"/>
    <x v="4"/>
    <s v="faith"/>
    <x v="1709"/>
    <d v="2014-08-31T19:39:00"/>
  </r>
  <r>
    <n v="1710"/>
    <x v="1710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1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8"/>
    <n v="115.71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0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8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x v="1718"/>
    <s v="A melody for the galaxy."/>
    <n v="35000"/>
    <x v="735"/>
    <x v="2"/>
    <x v="0"/>
    <x v="0"/>
    <n v="1463201940"/>
    <n v="1459435149"/>
    <b v="0"/>
    <n v="2"/>
    <b v="0"/>
    <s v="music/faith"/>
    <n v="0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1"/>
    <n v="11.67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6"/>
    <n v="28.13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0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7"/>
    <n v="216.67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1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10"/>
    <n v="62.22"/>
    <x v="4"/>
    <s v="faith"/>
    <x v="1725"/>
    <d v="2014-08-24T23:14:09"/>
  </r>
  <r>
    <n v="1726"/>
    <x v="1726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0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68"/>
    <n v="122.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0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1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21"/>
    <n v="56.67"/>
    <x v="4"/>
    <s v="faith"/>
    <x v="1737"/>
    <d v="2015-07-20T22:46:32"/>
  </r>
  <r>
    <n v="1738"/>
    <x v="1738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0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x v="1748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x v="1749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x v="1751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x v="1752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x v="1759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x v="1761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x v="1762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x v="1766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x v="1791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x v="1799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x v="1802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x v="1807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x v="1810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x v="1817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35"/>
    <n v="59.16"/>
    <x v="4"/>
    <s v="rock"/>
    <x v="1821"/>
    <d v="2012-03-03T07:39:27"/>
  </r>
  <r>
    <n v="1822"/>
    <x v="1822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00"/>
    <n v="27.27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16"/>
    <n v="24.58"/>
    <x v="4"/>
    <s v="rock"/>
    <x v="1823"/>
    <d v="2012-10-24T16:26:16"/>
  </r>
  <r>
    <n v="1824"/>
    <x v="1824"/>
    <s v="cd fund raiser"/>
    <n v="3000"/>
    <x v="1243"/>
    <x v="0"/>
    <x v="0"/>
    <x v="0"/>
    <n v="1389146880"/>
    <n v="1387403967"/>
    <b v="0"/>
    <n v="40"/>
    <b v="1"/>
    <s v="music/rock"/>
    <n v="100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05"/>
    <n v="42.02"/>
    <x v="4"/>
    <s v="rock"/>
    <x v="1825"/>
    <d v="2013-07-11T20:01:43"/>
  </r>
  <r>
    <n v="1826"/>
    <x v="1826"/>
    <s v="Hear your favorite Bear Ghost in eargasmic quality!"/>
    <n v="2000"/>
    <x v="895"/>
    <x v="0"/>
    <x v="0"/>
    <x v="0"/>
    <n v="1392675017"/>
    <n v="1390083017"/>
    <b v="0"/>
    <n v="38"/>
    <b v="1"/>
    <s v="music/rock"/>
    <n v="101"/>
    <n v="53.16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01"/>
    <n v="83.89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00"/>
    <n v="417.33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67"/>
    <n v="75.77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02"/>
    <n v="67.39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43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63"/>
    <n v="42"/>
    <x v="4"/>
    <s v="rock"/>
    <x v="1833"/>
    <d v="2013-03-02T07:59:00"/>
  </r>
  <r>
    <n v="1834"/>
    <x v="1834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04"/>
    <n v="47.27"/>
    <x v="4"/>
    <s v="rock"/>
    <x v="1835"/>
    <d v="2016-03-31T15:51:11"/>
  </r>
  <r>
    <n v="1836"/>
    <x v="1836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00"/>
    <n v="182.1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07"/>
    <n v="61.3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05"/>
    <n v="45.6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09"/>
    <n v="75.38"/>
    <x v="4"/>
    <s v="rock"/>
    <x v="1840"/>
    <d v="2013-05-07T04:59:00"/>
  </r>
  <r>
    <n v="1841"/>
    <x v="1841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02"/>
    <n v="50.88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25"/>
    <n v="119.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24"/>
    <n v="92.54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01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00"/>
    <n v="52.63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38"/>
    <n v="98.9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21"/>
    <n v="79.5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07"/>
    <n v="134.21"/>
    <x v="4"/>
    <s v="rock"/>
    <x v="1848"/>
    <d v="2011-07-31T06:59:00"/>
  </r>
  <r>
    <n v="1849"/>
    <x v="1849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02"/>
    <n v="51.04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00"/>
    <n v="50.0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02"/>
    <n v="58.21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02"/>
    <n v="88.04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54"/>
    <n v="70.58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01"/>
    <n v="53.29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x v="1859"/>
    <s v="Queen Kwong is going ON TOUR to London and Paris!"/>
    <n v="3000"/>
    <x v="1270"/>
    <x v="0"/>
    <x v="0"/>
    <x v="0"/>
    <n v="1316716129"/>
    <n v="1314124129"/>
    <b v="0"/>
    <n v="56"/>
    <b v="1"/>
    <s v="music/rock"/>
    <n v="132"/>
    <n v="70.63"/>
    <x v="4"/>
    <s v="rock"/>
    <x v="1859"/>
    <d v="2011-09-22T18:28:49"/>
  </r>
  <r>
    <n v="1860"/>
    <x v="1860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33"/>
    <n v="52.6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x v="1880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x v="1892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x v="1894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x v="1913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x v="1916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x v="1917"/>
    <s v="Let's build a legendary brand altogether"/>
    <n v="390000"/>
    <x v="1302"/>
    <x v="2"/>
    <x v="7"/>
    <x v="6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x v="1921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x v="1927"/>
    <s v="Hampshire is headed to GBS Detroit."/>
    <n v="600"/>
    <x v="972"/>
    <x v="0"/>
    <x v="0"/>
    <x v="0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x v="1928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x v="1931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x v="1948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x v="1954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x v="1957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x v="1968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x v="1975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x v="1976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x v="1979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x v="1980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x v="1987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x v="1988"/>
    <s v="Expressing art in an image!"/>
    <n v="6000"/>
    <x v="379"/>
    <x v="2"/>
    <x v="0"/>
    <x v="0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x v="1992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x v="1999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x v="2010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x v="2016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x v="2026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x v="2028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x v="2029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x v="2031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x v="2039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x v="2040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x v="2049"/>
    <s v="Keyless. Alarm secured. GPS tracking."/>
    <n v="50000"/>
    <x v="1419"/>
    <x v="0"/>
    <x v="1"/>
    <x v="1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x v="2058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x v="2063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x v="2067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x v="2074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x v="2076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x v="2089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x v="2099"/>
    <s v="Our tour van died, we need help!"/>
    <n v="3000"/>
    <x v="1464"/>
    <x v="0"/>
    <x v="0"/>
    <x v="0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x v="2103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x v="2109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x v="2110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x v="2113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x v="2118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x v="2120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x v="2121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x v="2127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x v="2130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x v="2138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x v="2147"/>
    <s v="A Point and Click Adventure on Steroids."/>
    <n v="390000"/>
    <x v="1495"/>
    <x v="2"/>
    <x v="0"/>
    <x v="0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n v="50000"/>
    <x v="1496"/>
    <x v="2"/>
    <x v="10"/>
    <x v="8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x v="2154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x v="2157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x v="2161"/>
    <s v="We're trying to fund hard copies of our debut album!"/>
    <n v="400"/>
    <x v="1501"/>
    <x v="0"/>
    <x v="0"/>
    <x v="0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12"/>
    <n v="87.1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32"/>
    <n v="75.11"/>
    <x v="4"/>
    <s v="rock"/>
    <x v="2163"/>
    <d v="2015-06-08T03:50:00"/>
  </r>
  <r>
    <n v="2164"/>
    <x v="2164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39"/>
    <n v="29.62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47"/>
    <n v="91.63"/>
    <x v="4"/>
    <s v="rock"/>
    <x v="2166"/>
    <d v="2014-12-05T21:06:58"/>
  </r>
  <r>
    <n v="2167"/>
    <x v="2167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22"/>
    <n v="64.3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00"/>
    <n v="21.86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81"/>
    <n v="33.3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06"/>
    <n v="90.28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00"/>
    <n v="76.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27"/>
    <n v="59.23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03"/>
    <n v="65.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50"/>
    <n v="67.31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26"/>
    <n v="88.75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00"/>
    <n v="65.87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39"/>
    <n v="40.35"/>
    <x v="4"/>
    <s v="rock"/>
    <x v="2178"/>
    <d v="2017-01-18T15:16:37"/>
  </r>
  <r>
    <n v="2179"/>
    <x v="2179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61"/>
    <n v="76.86"/>
    <x v="4"/>
    <s v="rock"/>
    <x v="2179"/>
    <d v="2015-04-11T04:06:32"/>
  </r>
  <r>
    <n v="2180"/>
    <x v="2180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x v="2195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x v="2196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x v="2199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x v="2202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x v="2209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x v="2215"/>
    <s v="Ambient Electro Grind-fest!"/>
    <n v="550"/>
    <x v="1548"/>
    <x v="0"/>
    <x v="0"/>
    <x v="0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x v="2235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x v="2238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x v="2239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x v="2242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x v="2247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x v="2254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x v="2255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x v="2258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x v="2262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x v="2278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85"/>
    <n v="50.45"/>
    <x v="4"/>
    <s v="rock"/>
    <x v="2281"/>
    <d v="2011-07-25T06:50:00"/>
  </r>
  <r>
    <n v="2282"/>
    <x v="2282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85"/>
    <n v="115.8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01"/>
    <n v="63.03"/>
    <x v="4"/>
    <s v="rock"/>
    <x v="2283"/>
    <d v="2012-05-09T02:00:04"/>
  </r>
  <r>
    <n v="2284"/>
    <x v="2284"/>
    <s v="The Vinyl Skyway reunite to make a third album. "/>
    <n v="6000"/>
    <x v="1614"/>
    <x v="0"/>
    <x v="0"/>
    <x v="0"/>
    <n v="1299902400"/>
    <n v="1297451245"/>
    <b v="0"/>
    <n v="59"/>
    <b v="1"/>
    <s v="music/rock"/>
    <n v="106"/>
    <n v="108.0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21"/>
    <n v="46.09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00"/>
    <n v="107.2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20"/>
    <n v="50.9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00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07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04"/>
    <n v="53.83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73"/>
    <n v="100.47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07"/>
    <n v="46.63"/>
    <x v="4"/>
    <s v="rock"/>
    <x v="2292"/>
    <d v="2012-04-18T16:44:36"/>
  </r>
  <r>
    <n v="2293"/>
    <x v="2293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08"/>
    <n v="34.07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25"/>
    <n v="44.21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49"/>
    <n v="71.97"/>
    <x v="4"/>
    <s v="rock"/>
    <x v="2296"/>
    <d v="2012-02-23T17:33:46"/>
  </r>
  <r>
    <n v="2297"/>
    <x v="2297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01"/>
    <n v="52.95"/>
    <x v="4"/>
    <s v="rock"/>
    <x v="2297"/>
    <d v="2012-03-14T03:59:00"/>
  </r>
  <r>
    <n v="2298"/>
    <x v="2298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x v="2299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01"/>
    <n v="115.71"/>
    <x v="4"/>
    <s v="rock"/>
    <x v="2300"/>
    <d v="2012-06-28T17:26:56"/>
  </r>
  <r>
    <n v="2301"/>
    <x v="2301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x v="2312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x v="2313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x v="2337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0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0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1"/>
    <n v="15.43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0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1"/>
    <n v="27.5"/>
    <x v="2"/>
    <s v="web"/>
    <x v="2355"/>
    <d v="2015-05-02T22:02:16"/>
  </r>
  <r>
    <n v="2356"/>
    <x v="2356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15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0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2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"/>
    <n v="47.86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0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0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"/>
    <n v="30"/>
    <x v="2"/>
    <s v="web"/>
    <x v="2372"/>
    <d v="2015-04-24T01:39:31"/>
  </r>
  <r>
    <n v="2373"/>
    <x v="2373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0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0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11"/>
    <n v="81.5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x v="2381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2"/>
    <n v="224.43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1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"/>
    <n v="112.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1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"/>
    <n v="57.88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0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0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0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0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0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x v="2402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x v="2408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n v="25000"/>
    <x v="139"/>
    <x v="2"/>
    <x v="0"/>
    <x v="0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x v="2421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x v="2422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x v="2424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x v="2428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x v="2431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x v="2441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x v="2442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x v="2463"/>
    <s v="Emma Ate The Lion's debut full length album"/>
    <n v="2000"/>
    <x v="66"/>
    <x v="0"/>
    <x v="0"/>
    <x v="0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x v="2465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x v="2475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x v="823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x v="2478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x v="2491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x v="2495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x v="2506"/>
    <s v="Unique dishes for a unique city!."/>
    <n v="42850"/>
    <x v="117"/>
    <x v="2"/>
    <x v="0"/>
    <x v="0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x v="2528"/>
    <s v="Opera. Short. New."/>
    <n v="6000"/>
    <x v="1736"/>
    <x v="0"/>
    <x v="0"/>
    <x v="0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n v="20000"/>
    <x v="1741"/>
    <x v="0"/>
    <x v="0"/>
    <x v="0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x v="2543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x v="2556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x v="2562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x v="2581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x v="2594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x v="2597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x v="2598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x v="2602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x v="2609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x v="2617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x v="2627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x v="2628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x v="2640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x v="2648"/>
    <s v="They have launched a Kickstarter."/>
    <n v="125000"/>
    <x v="1811"/>
    <x v="1"/>
    <x v="0"/>
    <x v="0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x v="2654"/>
    <s v="Thank you for your support!"/>
    <n v="15000"/>
    <x v="1815"/>
    <x v="1"/>
    <x v="0"/>
    <x v="0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x v="2655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x v="2658"/>
    <s v="test"/>
    <n v="49000"/>
    <x v="1819"/>
    <x v="1"/>
    <x v="0"/>
    <x v="0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x v="2667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x v="2679"/>
    <s v="iHeartPillow, Connecting loved ones"/>
    <n v="32000"/>
    <x v="1836"/>
    <x v="2"/>
    <x v="3"/>
    <x v="3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x v="2690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x v="2702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x v="2704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x v="2709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x v="2713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x v="2719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x v="2724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x v="2725"/>
    <s v="Krimston TWO: iPhone Dual SIM Case"/>
    <n v="100000"/>
    <x v="1867"/>
    <x v="0"/>
    <x v="0"/>
    <x v="0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x v="2727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x v="2728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x v="2729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x v="2740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x v="2748"/>
    <s v="Self-publishing my children's book."/>
    <n v="10000"/>
    <x v="178"/>
    <x v="2"/>
    <x v="0"/>
    <x v="0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x v="2756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05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x v="2784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x v="2785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x v="2787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x v="2788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16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x v="2800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1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x v="2806"/>
    <s v="Bringing Shakespeare back to the Playwrights"/>
    <n v="5000"/>
    <x v="540"/>
    <x v="0"/>
    <x v="0"/>
    <x v="0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x v="2823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x v="2829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x v="2830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x v="2832"/>
    <s v="A new play about exploring outer space"/>
    <n v="2700"/>
    <x v="1920"/>
    <x v="0"/>
    <x v="0"/>
    <x v="0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0"/>
    <n v="23.33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2"/>
    <n v="15.83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5"/>
    <n v="24.33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20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7"/>
    <n v="29.56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0"/>
    <n v="20"/>
    <x v="1"/>
    <s v="plays"/>
    <x v="2863"/>
    <d v="2014-09-09T16:12:03"/>
  </r>
  <r>
    <n v="2864"/>
    <x v="2863"/>
    <s v="Accessible, original theatre for all!"/>
    <n v="2500"/>
    <x v="130"/>
    <x v="2"/>
    <x v="1"/>
    <x v="1"/>
    <n v="1437139080"/>
    <n v="1434552207"/>
    <b v="0"/>
    <n v="3"/>
    <b v="0"/>
    <s v="theater/plays"/>
    <n v="2"/>
    <n v="13.33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x v="2871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"/>
    <n v="90.33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0"/>
    <n v="2.33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0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34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x v="2883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0"/>
    <n v="46.25"/>
    <x v="1"/>
    <s v="plays"/>
    <x v="2884"/>
    <d v="2014-12-05T17:27:15"/>
  </r>
  <r>
    <n v="2885"/>
    <x v="2884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33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0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x v="2892"/>
    <s v="Fundraising for REDISCOVERING KIA THE PLAY"/>
    <n v="5000"/>
    <x v="379"/>
    <x v="2"/>
    <x v="0"/>
    <x v="0"/>
    <n v="1420768800"/>
    <n v="1415644395"/>
    <b v="0"/>
    <n v="2"/>
    <b v="0"/>
    <s v="theater/plays"/>
    <n v="1"/>
    <n v="12.5"/>
    <x v="1"/>
    <s v="plays"/>
    <x v="2893"/>
    <d v="2015-01-09T02:00:00"/>
  </r>
  <r>
    <n v="2894"/>
    <x v="2893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5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1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0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1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0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3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0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0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0"/>
    <n v="1"/>
    <x v="1"/>
    <s v="plays"/>
    <x v="2913"/>
    <d v="2014-09-06T22:08:59"/>
  </r>
  <r>
    <n v="2914"/>
    <x v="2913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0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x v="2915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8"/>
    <n v="20.71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9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x v="2920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x v="2927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x v="2936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0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x v="2967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x v="2971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x v="2975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x v="2981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x v="2988"/>
    <s v="Bring the movies back to Bethel, Maine."/>
    <n v="20000"/>
    <x v="1987"/>
    <x v="0"/>
    <x v="0"/>
    <x v="0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x v="2992"/>
    <s v="Help us build the Kitchen from Hell!"/>
    <n v="1000"/>
    <x v="1141"/>
    <x v="0"/>
    <x v="0"/>
    <x v="0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x v="2995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x v="3001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x v="3005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x v="3006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x v="3027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x v="3034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x v="3040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x v="3049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x v="3051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0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0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"/>
    <n v="41"/>
    <x v="1"/>
    <s v="spaces"/>
    <x v="3059"/>
    <d v="2014-08-08T22:27:26"/>
  </r>
  <r>
    <n v="3060"/>
    <x v="3059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x v="3060"/>
    <s v="Save a historic Local theater."/>
    <n v="1000000"/>
    <x v="117"/>
    <x v="2"/>
    <x v="0"/>
    <x v="0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x v="3062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x v="3063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0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0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x v="3075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0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0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0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x v="3102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0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x v="3107"/>
    <s v="We need a permanent home for the theater!"/>
    <n v="50000"/>
    <x v="375"/>
    <x v="2"/>
    <x v="0"/>
    <x v="0"/>
    <n v="1430234394"/>
    <n v="1425053994"/>
    <b v="0"/>
    <n v="2"/>
    <b v="0"/>
    <s v="theater/spaces"/>
    <n v="0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0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0"/>
    <n v="1"/>
    <x v="1"/>
    <s v="spaces"/>
    <x v="3117"/>
    <d v="2016-05-27T13:12:00"/>
  </r>
  <r>
    <n v="3118"/>
    <x v="3117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0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0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1"/>
    <n v="10"/>
    <x v="1"/>
    <s v="spaces"/>
    <x v="3121"/>
    <d v="2014-09-26T16:18:55"/>
  </r>
  <r>
    <n v="3122"/>
    <x v="3121"/>
    <s v="cancelled until further notice"/>
    <n v="199"/>
    <x v="851"/>
    <x v="1"/>
    <x v="0"/>
    <x v="0"/>
    <n v="1478733732"/>
    <n v="1478298132"/>
    <b v="0"/>
    <n v="2"/>
    <b v="0"/>
    <s v="theater/spaces"/>
    <n v="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x v="3123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0"/>
    <n v="6.5"/>
    <x v="1"/>
    <s v="spaces"/>
    <x v="3124"/>
    <d v="2015-02-02T18:43:21"/>
  </r>
  <r>
    <n v="3125"/>
    <x v="3124"/>
    <s v="N/A"/>
    <n v="1500000"/>
    <x v="117"/>
    <x v="1"/>
    <x v="0"/>
    <x v="0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1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4"/>
    <n v="93.75"/>
    <x v="1"/>
    <s v="plays"/>
    <x v="3130"/>
    <d v="2017-04-14T04:59:00"/>
  </r>
  <r>
    <n v="3131"/>
    <x v="3130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x v="3131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0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x v="3136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1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x v="3144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x v="3147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x v="3150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x v="3152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x v="3156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x v="3157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x v="3158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x v="3166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x v="3168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x v="3178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x v="3182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x v="3183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0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x v="3211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x v="3216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x v="3218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x v="3219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x v="3221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x v="3222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x v="3236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x v="3241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x v="3247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x v="3252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x v="3261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x v="3262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x v="3263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x v="3264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02"/>
    <n v="61"/>
    <x v="1"/>
    <s v="plays"/>
    <x v="3270"/>
    <d v="2015-07-12T12:47:45"/>
  </r>
  <r>
    <n v="3271"/>
    <x v="3270"/>
    <s v="A razor sharp satire to darken your Christmas."/>
    <n v="1500"/>
    <x v="2161"/>
    <x v="0"/>
    <x v="1"/>
    <x v="1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x v="3280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x v="3284"/>
    <s v="A new play by Matthew Gasda"/>
    <n v="4999"/>
    <x v="2173"/>
    <x v="0"/>
    <x v="0"/>
    <x v="0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x v="3286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x v="3299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x v="3301"/>
    <s v="FilosofÃ­a de los anÃ³nimos"/>
    <n v="8400"/>
    <x v="2186"/>
    <x v="0"/>
    <x v="3"/>
    <x v="3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x v="3308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59"/>
    <n v="18"/>
    <x v="1"/>
    <s v="plays"/>
    <x v="3309"/>
    <d v="2016-10-16T15:36:18"/>
  </r>
  <r>
    <n v="3310"/>
    <x v="3309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00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x v="33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x v="3323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13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x v="3333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x v="3337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x v="3338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x v="3341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x v="3352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x v="3357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x v="3358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x v="3366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x v="3368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x v="3369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42"/>
    <n v="29"/>
    <x v="1"/>
    <s v="plays"/>
    <x v="3394"/>
    <d v="2014-07-27T14:17:25"/>
  </r>
  <r>
    <n v="3395"/>
    <x v="3393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x v="3395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x v="3404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x v="3407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x v="3413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x v="3431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x v="3437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x v="3445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08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x v="3455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x v="3464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x v="3465"/>
    <s v="Venus in Fur, By David Ives."/>
    <n v="3000"/>
    <x v="168"/>
    <x v="0"/>
    <x v="0"/>
    <x v="0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x v="3466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x v="3468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1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10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n v="1000"/>
    <x v="1958"/>
    <x v="0"/>
    <x v="0"/>
    <x v="0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x v="3532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x v="3541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x v="3542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x v="3562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x v="3571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x v="3584"/>
    <s v="See Theatre In A New Light"/>
    <n v="7500"/>
    <x v="2369"/>
    <x v="0"/>
    <x v="0"/>
    <x v="0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x v="3593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08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x v="3596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x v="3598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x v="3605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0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x v="3611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x v="3619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x v="3620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0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x v="3632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x v="3635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0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x v="3654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15"/>
    <n v="51"/>
    <x v="1"/>
    <s v="plays"/>
    <x v="3665"/>
    <d v="2015-10-28T19:54:00"/>
  </r>
  <r>
    <n v="3666"/>
    <x v="3662"/>
    <s v="Artistic Internship @ Ojai Playwrights Conference"/>
    <n v="1200"/>
    <x v="647"/>
    <x v="0"/>
    <x v="0"/>
    <x v="0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x v="3673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x v="3674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x v="3687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x v="3688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01"/>
    <n v="63"/>
    <x v="1"/>
    <s v="plays"/>
    <x v="3699"/>
    <d v="2014-10-15T14:26:56"/>
  </r>
  <r>
    <n v="3700"/>
    <x v="3696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x v="3706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x v="3707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x v="3715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x v="3719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x v="3724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x v="3728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28"/>
    <n v="61"/>
    <x v="1"/>
    <s v="plays"/>
    <x v="3734"/>
    <d v="2015-05-25T21:38:16"/>
  </r>
  <r>
    <n v="3735"/>
    <x v="3731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1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1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21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n v="8500"/>
    <x v="1672"/>
    <x v="2"/>
    <x v="0"/>
    <x v="0"/>
    <n v="1475918439"/>
    <n v="1473326439"/>
    <b v="0"/>
    <n v="1"/>
    <b v="0"/>
    <s v="theater/plays"/>
    <n v="2"/>
    <n v="202"/>
    <x v="1"/>
    <s v="plays"/>
    <x v="3746"/>
    <d v="2016-10-08T09:20:39"/>
  </r>
  <r>
    <n v="3747"/>
    <x v="3742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x v="3753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x v="3754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x v="3758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x v="3761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x v="3768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x v="3773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x v="3774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0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x v="3810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00"/>
    <n v="50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2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x v="3821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1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x v="3832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3"/>
    <n v="23.63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x v="384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4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0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0"/>
    <n v="13"/>
    <x v="1"/>
    <s v="plays"/>
    <x v="3853"/>
    <d v="2014-09-01T20:09:38"/>
  </r>
  <r>
    <n v="3854"/>
    <x v="3849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0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0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x v="3856"/>
    <s v="THE COMING OF THE LORD!"/>
    <n v="2000"/>
    <x v="173"/>
    <x v="2"/>
    <x v="0"/>
    <x v="0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0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x v="3861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1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13"/>
    <n v="50.2"/>
    <x v="1"/>
    <s v="plays"/>
    <x v="3867"/>
    <d v="2016-06-18T19:32:19"/>
  </r>
  <r>
    <n v="3868"/>
    <x v="3863"/>
    <s v="New collection of music by Scott Evan Davis!"/>
    <n v="5000"/>
    <x v="115"/>
    <x v="1"/>
    <x v="1"/>
    <x v="1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x v="3864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x v="3876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n v="10000"/>
    <x v="117"/>
    <x v="1"/>
    <x v="2"/>
    <x v="2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"/>
    <n v="13.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x v="3886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11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1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x v="3894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1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0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x v="3902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0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"/>
    <n v="61.67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0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0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0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"/>
    <n v="10.1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0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13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0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0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1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0"/>
    <n v="5"/>
    <x v="1"/>
    <s v="plays"/>
    <x v="3945"/>
    <d v="2015-05-15T19:14:28"/>
  </r>
  <r>
    <n v="3946"/>
    <x v="3941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1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0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0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0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1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24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"/>
    <n v="35.17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0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1"/>
    <n v="22.67"/>
    <x v="1"/>
    <s v="plays"/>
    <x v="3971"/>
    <d v="2014-07-21T12:52:06"/>
  </r>
  <r>
    <n v="3972"/>
    <x v="3967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48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x v="3357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x v="3982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"/>
    <n v="23"/>
    <x v="1"/>
    <s v="plays"/>
    <x v="3990"/>
    <d v="2016-03-02T16:08:13"/>
  </r>
  <r>
    <n v="3991"/>
    <x v="3985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"/>
    <n v="60.11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0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0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x v="3994"/>
    <s v="An Enticing Trip into the World of Assisted Dying"/>
    <n v="8000"/>
    <x v="115"/>
    <x v="2"/>
    <x v="0"/>
    <x v="0"/>
    <n v="1462631358"/>
    <n v="1457450958"/>
    <b v="0"/>
    <n v="1"/>
    <b v="0"/>
    <s v="theater/plays"/>
    <n v="0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x v="3998"/>
    <s v="Help Launch The Queen Into South Florida!"/>
    <n v="500"/>
    <x v="116"/>
    <x v="2"/>
    <x v="0"/>
    <x v="0"/>
    <n v="1412740457"/>
    <n v="1410148457"/>
    <b v="0"/>
    <n v="1"/>
    <b v="0"/>
    <s v="theater/plays"/>
    <n v="0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0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4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8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0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14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"/>
    <n v="52.5"/>
    <x v="1"/>
    <s v="plays"/>
    <x v="4017"/>
    <d v="2014-09-04T16:07:54"/>
  </r>
  <r>
    <n v="4018"/>
    <x v="4011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1"/>
    <n v="62.5"/>
    <x v="1"/>
    <s v="plays"/>
    <x v="4021"/>
    <d v="2014-10-26T21:52:38"/>
  </r>
  <r>
    <n v="4022"/>
    <x v="4015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"/>
    <n v="30.71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28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7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11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31"/>
    <n v="1250"/>
    <x v="1"/>
    <s v="plays"/>
    <x v="4040"/>
    <d v="2015-07-18T03:00:00"/>
  </r>
  <r>
    <n v="4041"/>
    <x v="4034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0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0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0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0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3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3"/>
    <n v="35.71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3"/>
    <n v="57"/>
    <x v="1"/>
    <s v="plays"/>
    <x v="4060"/>
    <d v="2014-06-23T16:00:00"/>
  </r>
  <r>
    <n v="4061"/>
    <x v="4054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x v="4058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1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0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x v="4061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x v="4063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17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0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x v="4069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0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0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0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5"/>
    <n v="9.4"/>
    <x v="1"/>
    <s v="plays"/>
    <x v="4086"/>
    <d v="2015-11-21T04:00:00"/>
  </r>
  <r>
    <n v="4087"/>
    <x v="4080"/>
    <s v="Comedy Stage Play"/>
    <n v="9600"/>
    <x v="117"/>
    <x v="2"/>
    <x v="0"/>
    <x v="0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11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5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"/>
    <n v="10.67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13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3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11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"/>
    <n v="15.67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0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C27B29-C4C2-4E8B-9BC7-59A9AE6ABC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BC9CBC-6253-46AC-B425-7B17C9B2D89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B58D3-4C51-4966-AF16-A0C8C154C26A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6C6F052-14B1-47E6-B3BB-77CDF82F3223}" name="Table3" displayName="Table3" ref="A1:C15" totalsRowShown="0">
  <autoFilter ref="A1:C15" xr:uid="{E6C6F052-14B1-47E6-B3BB-77CDF82F3223}"/>
  <tableColumns count="3">
    <tableColumn id="1" xr3:uid="{647344D8-F481-462F-AEA6-8252F75A7E34}" name="Column1"/>
    <tableColumn id="2" xr3:uid="{BED2D474-F20E-4AC3-BA7E-88EAD955A24C}" name="Column2"/>
    <tableColumn id="3" xr3:uid="{A96A92FB-85B6-4AD0-B98F-3A691A0D9E3B}" name="Column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3772" activePane="bottomLeft" state="frozen"/>
      <selection activeCell="D1" sqref="D1"/>
      <selection pane="bottomLeft" activeCell="D2" sqref="D1:E1048576"/>
    </sheetView>
  </sheetViews>
  <sheetFormatPr defaultColWidth="10.6328125" defaultRowHeight="14.5" x14ac:dyDescent="0.35"/>
  <cols>
    <col min="1" max="1" width="4.81640625" bestFit="1" customWidth="1"/>
    <col min="2" max="2" width="39.36328125" style="3" bestFit="1" customWidth="1"/>
    <col min="3" max="3" width="44.26953125" style="3" bestFit="1" customWidth="1"/>
    <col min="4" max="4" width="15.6328125" style="6" bestFit="1" customWidth="1"/>
    <col min="5" max="5" width="12.26953125" style="8" bestFit="1" customWidth="1"/>
    <col min="6" max="6" width="9.54296875" bestFit="1" customWidth="1"/>
    <col min="7" max="7" width="7.36328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08984375" bestFit="1" customWidth="1"/>
    <col min="12" max="12" width="13.1796875" bestFit="1" customWidth="1"/>
    <col min="13" max="13" width="8.453125" bestFit="1" customWidth="1"/>
    <col min="14" max="14" width="27.6328125" bestFit="1" customWidth="1"/>
    <col min="15" max="15" width="17.54296875" style="10" bestFit="1" customWidth="1"/>
    <col min="16" max="16" width="16.1796875" bestFit="1" customWidth="1"/>
    <col min="17" max="17" width="15" bestFit="1" customWidth="1"/>
    <col min="18" max="18" width="16.0898437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8402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" t="s">
        <v>8358</v>
      </c>
      <c r="R1" s="12" t="s">
        <v>8359</v>
      </c>
      <c r="S1" s="12" t="s">
        <v>8365</v>
      </c>
      <c r="T1" s="12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>IFERROR(ROUND(E2/L2,2),0)</f>
        <v>63.92</v>
      </c>
      <c r="Q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3.5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3.5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3.5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29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3.5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29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3.5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5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3.5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3.5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3.5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29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5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si="1"/>
        <v>86.67</v>
      </c>
      <c r="Q66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29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ref="P67:P130" si="5">IFERROR(ROUND(E67/L67,2),0)</f>
        <v>132.05000000000001</v>
      </c>
      <c r="Q67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3.5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5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3.5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3.5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3.5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3.5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3.5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5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si="5"/>
        <v>311.17</v>
      </c>
      <c r="Q13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3.5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ref="P131:P194" si="9">IFERROR(ROUND(E131/L131,2),0)</f>
        <v>0</v>
      </c>
      <c r="Q13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5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3.5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29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9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3.5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5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5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5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5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5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5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3.5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si="9"/>
        <v>5.67</v>
      </c>
      <c r="Q194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3.5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ref="P195:P258" si="13">IFERROR(ROUND(E195/L195,2),0)</f>
        <v>0</v>
      </c>
      <c r="Q195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5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5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5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5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5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5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29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3.5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3.5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3.5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5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si="13"/>
        <v>65.760000000000005</v>
      </c>
      <c r="Q258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ref="P259:P322" si="17">IFERROR(ROUND(E259/L259,2),0)</f>
        <v>66.7</v>
      </c>
      <c r="Q259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5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3.5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29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5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5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3.5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3.5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3.5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29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3.5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3.5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29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si="17"/>
        <v>134.91</v>
      </c>
      <c r="Q32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ref="P323:P386" si="21">IFERROR(ROUND(E323/L323,2),0)</f>
        <v>106.62</v>
      </c>
      <c r="Q32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3.5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5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29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5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5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9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5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3.5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3.5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3.5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3.5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3.5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si="21"/>
        <v>58.54</v>
      </c>
      <c r="Q386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ref="P387:P450" si="25">IFERROR(ROUND(E387/L387,2),0)</f>
        <v>111.8</v>
      </c>
      <c r="Q387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3.5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3.5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5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9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5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3.5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29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3.5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3.5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3.5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29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5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si="25"/>
        <v>20.5</v>
      </c>
      <c r="Q45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ref="P451:P514" si="29">IFERROR(ROUND(E451/L451,2),0)</f>
        <v>9</v>
      </c>
      <c r="Q45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5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5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5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3.5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3.5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3.5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9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29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5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3.5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3.5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si="29"/>
        <v>5.5</v>
      </c>
      <c r="Q514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ref="P515:P578" si="33">IFERROR(ROUND(E515/L515,2),0)</f>
        <v>102.38</v>
      </c>
      <c r="Q515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5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3.5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3.5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9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3.5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5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3.5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3.5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5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3.5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3.5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3.5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si="33"/>
        <v>1</v>
      </c>
      <c r="Q578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ref="P579:P642" si="37">IFERROR(ROUND(E579/L579,2),0)</f>
        <v>10</v>
      </c>
      <c r="Q579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5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5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29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3.5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5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3.5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9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5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3.5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3.5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3.5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3.5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9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si="37"/>
        <v>50.5</v>
      </c>
      <c r="Q64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ref="P643:P706" si="41">IFERROR(ROUND(E643/L643,2),0)</f>
        <v>151.32</v>
      </c>
      <c r="Q64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3.5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3.5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5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29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5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5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5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3.5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3.5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3.5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3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5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5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5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3.5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5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si="41"/>
        <v>120.25</v>
      </c>
      <c r="Q706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ref="P707:P770" si="45">IFERROR(ROUND(E707/L707,2),0)</f>
        <v>195.4</v>
      </c>
      <c r="Q707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3.5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3.5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3.5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3.5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5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3.5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3.5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3.5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3.5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5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3.5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5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si="45"/>
        <v>0</v>
      </c>
      <c r="Q77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3.5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ref="P771:P834" si="49">IFERROR(ROUND(E771/L771,2),0)</f>
        <v>31.85</v>
      </c>
      <c r="Q77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5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3.5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5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5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3.5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29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9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3.5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3.5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3.5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3.5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9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si="49"/>
        <v>97.99</v>
      </c>
      <c r="Q834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ref="P835:P898" si="53">IFERROR(ROUND(E835/L835,2),0)</f>
        <v>148.78</v>
      </c>
      <c r="Q835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3.5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9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29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5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3.5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29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29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3.5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9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5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3.5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3.5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5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3.5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5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3.5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3.5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5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5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si="53"/>
        <v>44.44</v>
      </c>
      <c r="Q898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ref="P899:P962" si="57">IFERROR(ROUND(E899/L899,2),0)</f>
        <v>0</v>
      </c>
      <c r="Q899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3.5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5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3.5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5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43.5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3.5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3.5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3.5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5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3.5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3.5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si="57"/>
        <v>136.46</v>
      </c>
      <c r="Q96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ref="P963:P1026" si="61">IFERROR(ROUND(E963/L963,2),0)</f>
        <v>364.35</v>
      </c>
      <c r="Q96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5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3.5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5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5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3.5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3.5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3.5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3.5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3.5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3.5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3.5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5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si="61"/>
        <v>388.98</v>
      </c>
      <c r="Q1026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ref="P1027:P1090" si="65">IFERROR(ROUND(E1027/L1027,2),0)</f>
        <v>71.849999999999994</v>
      </c>
      <c r="Q1027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3.5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3.5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29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5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5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3.5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5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29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3.5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3.5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3.5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5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si="65"/>
        <v>43.42</v>
      </c>
      <c r="Q109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ref="P1091:P1154" si="69">IFERROR(ROUND(E1091/L1091,2),0)</f>
        <v>23.96</v>
      </c>
      <c r="Q109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3.5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3.5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5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3.5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3.5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5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3.5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3.5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5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29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29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3.5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si="69"/>
        <v>60.73</v>
      </c>
      <c r="Q1154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ref="P1155:P1218" si="73">IFERROR(ROUND(E1155/L1155,2),0)</f>
        <v>50</v>
      </c>
      <c r="Q1155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3.5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3.5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3.5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9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3.5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3.5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5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5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5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3.5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3.5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5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si="73"/>
        <v>91.88</v>
      </c>
      <c r="Q1218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ref="P1219:P1282" si="77">IFERROR(ROUND(E1219/L1219,2),0)</f>
        <v>148.57</v>
      </c>
      <c r="Q1219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5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29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3.5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5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3.5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3.5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3.5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5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9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5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si="77"/>
        <v>127.98</v>
      </c>
      <c r="Q128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ref="P1283:P1346" si="81">IFERROR(ROUND(E1283/L1283,2),0)</f>
        <v>104.73</v>
      </c>
      <c r="Q128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5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58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5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3.5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3.5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3.5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3.5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5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3.5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3.5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5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5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5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3.5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3.5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5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si="81"/>
        <v>40.76</v>
      </c>
      <c r="Q1346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ref="P1347:P1410" si="85">IFERROR(ROUND(E1347/L1347,2),0)</f>
        <v>53.57</v>
      </c>
      <c r="Q1347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5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3.5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3.5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5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3.5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3.5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5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3.5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si="85"/>
        <v>12</v>
      </c>
      <c r="Q14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ref="P1411:P1474" si="89">IFERROR(ROUND(E1411/L1411,2),0)</f>
        <v>0</v>
      </c>
      <c r="Q14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3.5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3.5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3.5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3.5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3.5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29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5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5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5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3.5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5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3.5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3.5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29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5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3.5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3.5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3.5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si="89"/>
        <v>103.2</v>
      </c>
      <c r="Q1474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ref="P1475:P1538" si="93">IFERROR(ROUND(E1475/L1475,2),0)</f>
        <v>38.46</v>
      </c>
      <c r="Q1475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3.5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29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3.5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5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5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5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3.5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3.5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3.5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3.5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29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9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3.5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3.5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5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3.5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si="93"/>
        <v>66.02</v>
      </c>
      <c r="Q1538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ref="P1539:P1602" si="97">IFERROR(ROUND(E1539/L1539,2),0)</f>
        <v>96.38</v>
      </c>
      <c r="Q1539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5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3.5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5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3.5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3.5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43.5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3.5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3.5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3.5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3.5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3.5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29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5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si="97"/>
        <v>40.78</v>
      </c>
      <c r="Q160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ref="P1603:P1666" si="101">IFERROR(ROUND(E1603/L1603,2),0)</f>
        <v>48.33</v>
      </c>
      <c r="Q160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5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3.5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5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9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3.5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3.5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5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3.5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8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5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si="101"/>
        <v>34.380000000000003</v>
      </c>
      <c r="Q1666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ref="P1667:P1730" si="105">IFERROR(ROUND(E1667/L1667,2),0)</f>
        <v>44.96</v>
      </c>
      <c r="Q1667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3.5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29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5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9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43.5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3.5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5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5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3.5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3.5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3.5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5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3.5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si="105"/>
        <v>122.14</v>
      </c>
      <c r="Q173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ref="P1731:P1794" si="109">IFERROR(ROUND(E1731/L1731,2),0)</f>
        <v>0</v>
      </c>
      <c r="Q173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5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3.5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9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3.5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5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3.5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5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3.5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si="109"/>
        <v>109.94</v>
      </c>
      <c r="Q1794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ref="P1795:P1858" si="113">IFERROR(ROUND(E1795/L1795,2),0)</f>
        <v>20</v>
      </c>
      <c r="Q1795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3.5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5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5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9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29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3.5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3.5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5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3.5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3.5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3.5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3.5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5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5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3.5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si="113"/>
        <v>53.29</v>
      </c>
      <c r="Q1858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ref="P1859:P1922" si="117">IFERROR(ROUND(E1859/L1859,2),0)</f>
        <v>136.36000000000001</v>
      </c>
      <c r="Q1859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3.5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5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3.5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5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3.5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3.5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5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3.5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3.5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3.5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3.5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3.5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5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si="117"/>
        <v>40.98</v>
      </c>
      <c r="Q192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ref="P1923:P1986" si="121">IFERROR(ROUND(E1923/L1923,2),0)</f>
        <v>54</v>
      </c>
      <c r="Q192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3.5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5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3.5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5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5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3.5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5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3.5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5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29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si="121"/>
        <v>453.14</v>
      </c>
      <c r="Q1986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ref="P1987:P2050" si="125">IFERROR(ROUND(E1987/L1987,2),0)</f>
        <v>12.75</v>
      </c>
      <c r="Q1987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3.5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3.5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5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3.5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3.5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5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5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3.5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3.5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29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9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5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3.5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5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9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5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si="125"/>
        <v>91.83</v>
      </c>
      <c r="Q205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ref="P2051:P2114" si="129">IFERROR(ROUND(E2051/L2051,2),0)</f>
        <v>80.989999999999995</v>
      </c>
      <c r="Q205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5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3.5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3.5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3.5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3.5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3.5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3.5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3.5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3.5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5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9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3.5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si="129"/>
        <v>27.27</v>
      </c>
      <c r="Q2114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ref="P2115:P2178" si="133">IFERROR(ROUND(E2115/L2115,2),0)</f>
        <v>68.599999999999994</v>
      </c>
      <c r="Q2115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5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29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3.5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5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5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5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5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3.5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29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3.5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9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3.5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3.5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si="133"/>
        <v>88.75</v>
      </c>
      <c r="Q2178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ref="P2179:P2242" si="137">IFERROR(ROUND(E2179/L2179,2),0)</f>
        <v>65.87</v>
      </c>
      <c r="Q2179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3.5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29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3.5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5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5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3.5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3.5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5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5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5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3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3.5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3.5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5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si="137"/>
        <v>140.97999999999999</v>
      </c>
      <c r="Q224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ref="P2243:P2306" si="141">IFERROR(ROUND(E2243/L2243,2),0)</f>
        <v>49.47</v>
      </c>
      <c r="Q224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5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3.5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3.5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5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3.5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3.5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5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3.5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5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3.5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29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3.5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si="141"/>
        <v>53.47</v>
      </c>
      <c r="Q2306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ref="P2307:P2370" si="145">IFERROR(ROUND(E2307/L2307,2),0)</f>
        <v>109.11</v>
      </c>
      <c r="Q2307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3.5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29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3.5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3.5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5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5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5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29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29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5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29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si="145"/>
        <v>50</v>
      </c>
      <c r="Q237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ref="P2371:P2434" si="149">IFERROR(ROUND(E2371/L2371,2),0)</f>
        <v>0</v>
      </c>
      <c r="Q237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5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29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43.5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3.5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5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3.5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5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29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3.5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3.5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5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3.5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3.5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29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si="149"/>
        <v>1</v>
      </c>
      <c r="Q2434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5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ref="P2435:P2498" si="153">IFERROR(ROUND(E2435/L2435,2),0)</f>
        <v>0</v>
      </c>
      <c r="Q2435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5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3.5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5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3.5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3.5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3.5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3.5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9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3.5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3.5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5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3.5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5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3.5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si="153"/>
        <v>600</v>
      </c>
      <c r="Q2498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ref="P2499:P2562" si="157">IFERROR(ROUND(E2499/L2499,2),0)</f>
        <v>80.55</v>
      </c>
      <c r="Q2499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3.5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3.5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5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3.5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3.5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3.5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3.5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3.5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3.5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3.5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si="157"/>
        <v>143</v>
      </c>
      <c r="Q256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ref="P2563:P2626" si="161">IFERROR(ROUND(E2563/L2563,2),0)</f>
        <v>0</v>
      </c>
      <c r="Q256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5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5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3.5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29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3.5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3.5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5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29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3.5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3.5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9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3.5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si="161"/>
        <v>31.82</v>
      </c>
      <c r="Q2626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3.5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ref="P2627:P2690" si="165">IFERROR(ROUND(E2627/L2627,2),0)</f>
        <v>27.58</v>
      </c>
      <c r="Q2627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9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3.5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5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3.5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3.5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3.5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3.5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5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5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3.5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3.5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si="165"/>
        <v>5.29</v>
      </c>
      <c r="Q269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ref="P2691:P2754" si="169">IFERROR(ROUND(E2691/L2691,2),0)</f>
        <v>1</v>
      </c>
      <c r="Q269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3.5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3.5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3.5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5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58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5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5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9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3.5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5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8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29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si="169"/>
        <v>39.29</v>
      </c>
      <c r="Q2754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ref="P2755:P2818" si="173">IFERROR(ROUND(E2755/L2755,2),0)</f>
        <v>47.5</v>
      </c>
      <c r="Q2755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29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3.5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5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3.5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29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29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5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3.5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5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5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5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si="173"/>
        <v>25.13</v>
      </c>
      <c r="Q2818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5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ref="P2819:P2882" si="177">IFERROR(ROUND(E2819/L2819,2),0)</f>
        <v>23.64</v>
      </c>
      <c r="Q2819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3.5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3.5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3.5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9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3.5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3.5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3.5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9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5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3.5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3.5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5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3.5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3.5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3.5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9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3.5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3.5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3.5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3.5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3.5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9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3.5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si="177"/>
        <v>96.55</v>
      </c>
      <c r="Q288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ref="P2883:P2946" si="181">IFERROR(ROUND(E2883/L2883,2),0)</f>
        <v>0</v>
      </c>
      <c r="Q288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3.5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3.5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29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3.5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5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3.5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29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5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29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si="181"/>
        <v>100</v>
      </c>
      <c r="Q2946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3.5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ref="P2947:P3010" si="185">IFERROR(ROUND(E2947/L2947,2),0)</f>
        <v>0</v>
      </c>
      <c r="Q2947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3.5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3.5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5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3.5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3.5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5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3.5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3.5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9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3.5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3.5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3.5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3.5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5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si="185"/>
        <v>116.73</v>
      </c>
      <c r="Q30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ref="P3011:P3074" si="189">IFERROR(ROUND(E3011/L3011,2),0)</f>
        <v>233.9</v>
      </c>
      <c r="Q30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3.5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5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3.5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3.5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29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3.5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5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3.5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3.5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3.5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3.5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5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5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3.5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29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5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29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5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si="189"/>
        <v>1</v>
      </c>
      <c r="Q3074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ref="P3075:P3138" si="193">IFERROR(ROUND(E3075/L3075,2),0)</f>
        <v>92.14</v>
      </c>
      <c r="Q3075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3.5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5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3.5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3.5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5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3.5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3.5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3.5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3.5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5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29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5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si="193"/>
        <v>29.05</v>
      </c>
      <c r="Q3138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ref="P3139:P3202" si="197">IFERROR(ROUND(E3139/L3139,2),0)</f>
        <v>50</v>
      </c>
      <c r="Q3139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3.5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29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9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29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9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3.5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5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3.5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3.5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29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3.5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3.5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3.5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3.5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3.5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9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3.5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3.5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29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5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3.5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3.5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3.5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si="197"/>
        <v>1</v>
      </c>
      <c r="Q320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ref="P3203:P3266" si="201">IFERROR(ROUND(E3203/L3203,2),0)</f>
        <v>12.5</v>
      </c>
      <c r="Q320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5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5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5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9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3.5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29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3.5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5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5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3.5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5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9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3.5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9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3.5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9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si="201"/>
        <v>52.55</v>
      </c>
      <c r="Q3266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ref="P3267:P3330" si="205">IFERROR(ROUND(E3267/L3267,2),0)</f>
        <v>70.290000000000006</v>
      </c>
      <c r="Q3267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3.5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3.5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3.5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5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3.5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5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5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3.5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5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5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3.5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3.5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3.5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5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3.5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29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si="205"/>
        <v>292.77999999999997</v>
      </c>
      <c r="Q333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ref="P3331:P3394" si="209">IFERROR(ROUND(E3331/L3331,2),0)</f>
        <v>44.92</v>
      </c>
      <c r="Q333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5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9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9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3.5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3.5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5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5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9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9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3.5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3.5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3.5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5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3.5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5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3.5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3.5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3.5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5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3.5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si="209"/>
        <v>41.67</v>
      </c>
      <c r="Q3394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ref="P3395:P3458" si="213">IFERROR(ROUND(E3395/L3395,2),0)</f>
        <v>36.07</v>
      </c>
      <c r="Q3395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3.5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3.5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9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3.5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29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3.5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5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5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3.5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5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3.5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5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si="213"/>
        <v>358.69</v>
      </c>
      <c r="Q3458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ref="P3459:P3522" si="217">IFERROR(ROUND(E3459/L3459,2),0)</f>
        <v>50.98</v>
      </c>
      <c r="Q3459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5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5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3.5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9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3.5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5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3.5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3.5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5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3.5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3.5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3.5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3.5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29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3.5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9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si="217"/>
        <v>95.95</v>
      </c>
      <c r="Q352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3.5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ref="P3523:P3586" si="221">IFERROR(ROUND(E3523/L3523,2),0)</f>
        <v>45.62</v>
      </c>
      <c r="Q352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5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5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3.5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3.5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9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5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3.5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5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5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3.5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3.5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5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1.5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5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9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si="221"/>
        <v>30.94</v>
      </c>
      <c r="Q3586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ref="P3587:P3650" si="225">IFERROR(ROUND(E3587/L3587,2),0)</f>
        <v>176.09</v>
      </c>
      <c r="Q3587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5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5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3.5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9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5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3.5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3.5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3.5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43.5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si="225"/>
        <v>550.04</v>
      </c>
      <c r="Q365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ref="P3651:P3714" si="229">IFERROR(ROUND(E3651/L3651,2),0)</f>
        <v>97.5</v>
      </c>
      <c r="Q365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29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5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3.5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3.5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5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3.5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3.5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3.5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29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9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29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5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3.5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29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5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3.5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29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3.5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3.5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si="229"/>
        <v>110.87</v>
      </c>
      <c r="Q3714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ref="P3715:P3778" si="233">IFERROR(ROUND(E3715/L3715,2),0)</f>
        <v>106.84</v>
      </c>
      <c r="Q3715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3.5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29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5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29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29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3.5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9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9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3.5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3.5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si="233"/>
        <v>90.82</v>
      </c>
      <c r="Q3778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ref="P3779:P3842" si="237">IFERROR(ROUND(E3779/L3779,2),0)</f>
        <v>48.54</v>
      </c>
      <c r="Q3779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3.5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3.5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3.5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5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5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29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3.5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9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3.5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3.5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5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3.5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si="237"/>
        <v>21.67</v>
      </c>
      <c r="Q384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ref="P3843:P3906" si="241">IFERROR(ROUND(E3843/L3843,2),0)</f>
        <v>25.65</v>
      </c>
      <c r="Q384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3.5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9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3.5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3.5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3.5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5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5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3.5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3.5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5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3.5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3.5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5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5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9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3.5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si="241"/>
        <v>1.5</v>
      </c>
      <c r="Q3906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ref="P3907:P3970" si="245">IFERROR(ROUND(E3907/L3907,2),0)</f>
        <v>24.71</v>
      </c>
      <c r="Q3907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9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5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3.5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58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3.5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5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3.5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3.5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3.5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3.5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5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5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3.5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si="245"/>
        <v>47.91</v>
      </c>
      <c r="Q397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3.5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ref="P3971:P4034" si="249">IFERROR(ROUND(E3971/L3971,2),0)</f>
        <v>35.17</v>
      </c>
      <c r="Q397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29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5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5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3.5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9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3.5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3.5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5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29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3.5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5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5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3.5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3.5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3.5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5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3.5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5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si="249"/>
        <v>59</v>
      </c>
      <c r="Q4034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ref="P4035:P4098" si="253">IFERROR(ROUND(E4035/L4035,2),0)</f>
        <v>65.34</v>
      </c>
      <c r="Q4035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3.5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29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3.5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3.5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5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5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3.5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3.5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9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3.5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9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9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3.5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3.5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3.5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3.5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9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si="253"/>
        <v>80</v>
      </c>
      <c r="Q4098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ref="P4099:P4115" si="257">IFERROR(ROUND(E4099/L4099,2),0)</f>
        <v>0</v>
      </c>
      <c r="Q4099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3.5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9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3.5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9" priority="3" operator="equal">
      <formula>$F$162</formula>
    </cfRule>
    <cfRule type="cellIs" dxfId="8" priority="4" operator="equal">
      <formula>$F$126</formula>
    </cfRule>
    <cfRule type="cellIs" dxfId="7" priority="5" operator="equal">
      <formula>$F$2</formula>
    </cfRule>
    <cfRule type="cellIs" dxfId="6" priority="6" operator="equal">
      <formula>"sccessful"</formula>
    </cfRule>
    <cfRule type="cellIs" dxfId="5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40510-A3BF-46EB-9333-4FC57F9DD639}">
  <dimension ref="A1:T413"/>
  <sheetViews>
    <sheetView topLeftCell="B1" workbookViewId="0">
      <selection activeCell="R1" sqref="R1:R1048576"/>
    </sheetView>
  </sheetViews>
  <sheetFormatPr defaultColWidth="70.90625" defaultRowHeight="26" customHeight="1" x14ac:dyDescent="0.35"/>
  <cols>
    <col min="1" max="1" width="4.81640625" bestFit="1" customWidth="1"/>
    <col min="2" max="2" width="44.36328125" customWidth="1"/>
    <col min="3" max="3" width="64.90625" customWidth="1"/>
    <col min="4" max="4" width="12.08984375" bestFit="1" customWidth="1"/>
    <col min="5" max="5" width="10.81640625" bestFit="1" customWidth="1"/>
    <col min="6" max="6" width="9.1796875" style="18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906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ht="26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9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" t="s">
        <v>8358</v>
      </c>
      <c r="R1" s="12" t="s">
        <v>8359</v>
      </c>
      <c r="S1" s="12" t="s">
        <v>8365</v>
      </c>
      <c r="T1" s="12" t="s">
        <v>8366</v>
      </c>
    </row>
    <row r="2" spans="1:20" ht="26" customHeight="1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s="18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10">
        <v>93.43</v>
      </c>
      <c r="Q2" t="s">
        <v>8315</v>
      </c>
      <c r="R2" t="s">
        <v>8316</v>
      </c>
      <c r="S2" s="16">
        <v>42646.092812499999</v>
      </c>
      <c r="T2" s="16">
        <v>42675.207638888889</v>
      </c>
    </row>
    <row r="3" spans="1:20" ht="26" customHeight="1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s="18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10">
        <v>110.97</v>
      </c>
      <c r="Q3" t="s">
        <v>8315</v>
      </c>
      <c r="R3" t="s">
        <v>8316</v>
      </c>
      <c r="S3" s="16">
        <v>42430.040798611109</v>
      </c>
      <c r="T3" s="16">
        <v>42449.999131944445</v>
      </c>
    </row>
    <row r="4" spans="1:20" ht="26" customHeight="1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s="18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10">
        <v>71.790000000000006</v>
      </c>
      <c r="Q4" t="s">
        <v>8315</v>
      </c>
      <c r="R4" t="s">
        <v>8316</v>
      </c>
      <c r="S4" s="16">
        <v>42238.13282407407</v>
      </c>
      <c r="T4" s="16">
        <v>42268.13282407407</v>
      </c>
    </row>
    <row r="5" spans="1:20" ht="26" customHeight="1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18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10">
        <v>1000</v>
      </c>
      <c r="Q5" t="s">
        <v>8315</v>
      </c>
      <c r="R5" t="s">
        <v>8316</v>
      </c>
      <c r="S5" s="16">
        <v>41850.400937500002</v>
      </c>
      <c r="T5" s="16">
        <v>41895.400937500002</v>
      </c>
    </row>
    <row r="6" spans="1:20" ht="26" customHeight="1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18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10">
        <v>63.83</v>
      </c>
      <c r="Q6" t="s">
        <v>8315</v>
      </c>
      <c r="R6" t="s">
        <v>8316</v>
      </c>
      <c r="S6" s="16">
        <v>42753.205625000002</v>
      </c>
      <c r="T6" s="16">
        <v>42783.670138888891</v>
      </c>
    </row>
    <row r="7" spans="1:20" ht="26" customHeight="1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s="18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10">
        <v>44.33</v>
      </c>
      <c r="Q7" t="s">
        <v>8315</v>
      </c>
      <c r="R7" t="s">
        <v>8316</v>
      </c>
      <c r="S7" s="16">
        <v>42155.920219907406</v>
      </c>
      <c r="T7" s="16">
        <v>42176.888888888891</v>
      </c>
    </row>
    <row r="8" spans="1:20" ht="26" customHeight="1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s="1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10">
        <v>126.55</v>
      </c>
      <c r="Q8" t="s">
        <v>8315</v>
      </c>
      <c r="R8" t="s">
        <v>8316</v>
      </c>
      <c r="S8" s="16">
        <v>42157.591064814813</v>
      </c>
      <c r="T8" s="16">
        <v>42179.083333333328</v>
      </c>
    </row>
    <row r="9" spans="1:20" ht="26" customHeight="1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s="18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10">
        <v>129.03</v>
      </c>
      <c r="Q9" t="s">
        <v>8315</v>
      </c>
      <c r="R9" t="s">
        <v>8316</v>
      </c>
      <c r="S9" s="16">
        <v>42676.065150462964</v>
      </c>
      <c r="T9" s="16">
        <v>42721.290972222225</v>
      </c>
    </row>
    <row r="10" spans="1:20" ht="26" customHeight="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18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10">
        <v>71.239999999999995</v>
      </c>
      <c r="Q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6" customHeight="1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18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10">
        <v>40.85</v>
      </c>
      <c r="Q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6" customHeight="1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18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10">
        <v>252.02</v>
      </c>
      <c r="Q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6" customHeight="1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18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10">
        <v>65.16</v>
      </c>
      <c r="Q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26" customHeight="1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18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10">
        <v>65.87</v>
      </c>
      <c r="Q14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6" customHeight="1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18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10">
        <v>36.08</v>
      </c>
      <c r="Q15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6" customHeight="1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18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10">
        <v>44.19</v>
      </c>
      <c r="Q16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6" customHeight="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18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10">
        <v>104.07</v>
      </c>
      <c r="Q17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6" customHeight="1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10">
        <v>127.79</v>
      </c>
      <c r="Q18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6" customHeight="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18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10">
        <v>92.04</v>
      </c>
      <c r="Q19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6" customHeight="1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18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10">
        <v>135.63</v>
      </c>
      <c r="Q2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6" customHeight="1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18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10">
        <v>168.75</v>
      </c>
      <c r="Q2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6" customHeight="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18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10">
        <v>70.86</v>
      </c>
      <c r="Q22" t="s">
        <v>8315</v>
      </c>
      <c r="R22" t="s">
        <v>8316</v>
      </c>
      <c r="S22" s="16">
        <v>42195.749745370369</v>
      </c>
      <c r="T22" s="16">
        <v>42206.125</v>
      </c>
    </row>
    <row r="23" spans="1:20" ht="26" customHeight="1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18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10">
        <v>50</v>
      </c>
      <c r="Q2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26" customHeight="1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18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10">
        <v>47</v>
      </c>
      <c r="Q24" t="s">
        <v>8315</v>
      </c>
      <c r="R24" t="s">
        <v>8316</v>
      </c>
      <c r="S24" s="16">
        <v>42018.94159722222</v>
      </c>
      <c r="T24" s="16">
        <v>42047.291666666672</v>
      </c>
    </row>
    <row r="25" spans="1:20" ht="26" customHeight="1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18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10">
        <v>66.67</v>
      </c>
      <c r="Q25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6" customHeight="1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18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10">
        <v>66.11</v>
      </c>
      <c r="Q26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6" customHeight="1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18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10">
        <v>36.86</v>
      </c>
      <c r="Q27" t="s">
        <v>8315</v>
      </c>
      <c r="R27" t="s">
        <v>8316</v>
      </c>
      <c r="S27" s="16">
        <v>42558.189432870371</v>
      </c>
      <c r="T27" s="16">
        <v>42587.875</v>
      </c>
    </row>
    <row r="28" spans="1:20" ht="26" customHeight="1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1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10">
        <v>31.5</v>
      </c>
      <c r="Q28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6" customHeight="1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18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10">
        <v>102.5</v>
      </c>
      <c r="Q29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6" customHeight="1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18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10">
        <v>126.46</v>
      </c>
      <c r="Q3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6" customHeight="1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18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10">
        <v>47.88</v>
      </c>
      <c r="Q3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6" customHeight="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18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10">
        <v>73.209999999999994</v>
      </c>
      <c r="Q3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6" customHeight="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18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10">
        <v>89.67</v>
      </c>
      <c r="Q3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6" customHeight="1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18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10">
        <v>36.5</v>
      </c>
      <c r="Q34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6" customHeight="1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18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10">
        <v>90.74</v>
      </c>
      <c r="Q35" t="s">
        <v>8315</v>
      </c>
      <c r="R35" t="s">
        <v>8316</v>
      </c>
      <c r="S35" s="16">
        <v>42158.065694444449</v>
      </c>
      <c r="T35" s="16">
        <v>42201</v>
      </c>
    </row>
    <row r="36" spans="1:20" ht="26" customHeight="1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18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10">
        <v>67.739999999999995</v>
      </c>
      <c r="Q36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6" customHeight="1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18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10">
        <v>65.38</v>
      </c>
      <c r="Q37" t="s">
        <v>8315</v>
      </c>
      <c r="R37" t="s">
        <v>8316</v>
      </c>
      <c r="S37" s="16">
        <v>42208.84646990741</v>
      </c>
      <c r="T37" s="16">
        <v>42238.84646990741</v>
      </c>
    </row>
    <row r="38" spans="1:20" ht="26" customHeight="1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1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10">
        <v>121.9</v>
      </c>
      <c r="Q38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6" customHeight="1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18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10">
        <v>47.46</v>
      </c>
      <c r="Q39" t="s">
        <v>8315</v>
      </c>
      <c r="R39" t="s">
        <v>8316</v>
      </c>
      <c r="S39" s="16">
        <v>41759.13962962963</v>
      </c>
      <c r="T39" s="16">
        <v>41791.165972222225</v>
      </c>
    </row>
    <row r="40" spans="1:20" ht="26" customHeight="1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18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10">
        <v>37.21</v>
      </c>
      <c r="Q4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6" customHeight="1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18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10">
        <v>103.95</v>
      </c>
      <c r="Q4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6" customHeight="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18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10">
        <v>63.83</v>
      </c>
      <c r="Q4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6" customHeight="1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18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10">
        <v>50.67</v>
      </c>
      <c r="Q4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6" customHeight="1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18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10">
        <v>113.42</v>
      </c>
      <c r="Q44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6" customHeight="1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18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10">
        <v>104.57</v>
      </c>
      <c r="Q45" t="s">
        <v>8315</v>
      </c>
      <c r="R45" t="s">
        <v>8316</v>
      </c>
      <c r="S45" s="16">
        <v>42494.683634259258</v>
      </c>
      <c r="T45" s="16">
        <v>42524.6875</v>
      </c>
    </row>
    <row r="46" spans="1:20" ht="26" customHeight="1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18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10">
        <v>272.73</v>
      </c>
      <c r="Q46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6" customHeight="1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18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10">
        <v>63.85</v>
      </c>
      <c r="Q47" t="s">
        <v>8315</v>
      </c>
      <c r="R47" t="s">
        <v>8316</v>
      </c>
      <c r="S47" s="16">
        <v>42171.824884259258</v>
      </c>
      <c r="T47" s="16">
        <v>42201.824884259258</v>
      </c>
    </row>
    <row r="48" spans="1:20" ht="26" customHeight="1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1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10">
        <v>83.51</v>
      </c>
      <c r="Q48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6" customHeight="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18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10">
        <v>44.09</v>
      </c>
      <c r="Q49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6" customHeight="1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18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10">
        <v>44.54</v>
      </c>
      <c r="Q5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6" customHeight="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18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10">
        <v>125.81</v>
      </c>
      <c r="Q5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6" customHeight="1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18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10">
        <v>50.75</v>
      </c>
      <c r="Q5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6" customHeight="1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18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10">
        <v>60.9</v>
      </c>
      <c r="Q53" t="s">
        <v>8315</v>
      </c>
      <c r="R53" t="s">
        <v>8316</v>
      </c>
      <c r="S53" s="16">
        <v>42036.24428240741</v>
      </c>
      <c r="T53" s="16">
        <v>42064.290972222225</v>
      </c>
    </row>
    <row r="54" spans="1:20" ht="26" customHeight="1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18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10">
        <v>109.03</v>
      </c>
      <c r="Q54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6" customHeight="1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18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10">
        <v>25.69</v>
      </c>
      <c r="Q55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6" customHeight="1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18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10">
        <v>41.92</v>
      </c>
      <c r="Q56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6" customHeight="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18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10">
        <v>88.77</v>
      </c>
      <c r="Q57" t="s">
        <v>8315</v>
      </c>
      <c r="R57" t="s">
        <v>8316</v>
      </c>
      <c r="S57" s="16">
        <v>42233.738564814819</v>
      </c>
      <c r="T57" s="16">
        <v>42263.738564814819</v>
      </c>
    </row>
    <row r="58" spans="1:20" ht="26" customHeight="1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1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10">
        <v>80.23</v>
      </c>
      <c r="Q58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6" customHeight="1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18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10">
        <v>78.94</v>
      </c>
      <c r="Q59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6" customHeight="1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18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10">
        <v>69.89</v>
      </c>
      <c r="Q6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6" customHeight="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18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10">
        <v>74.53</v>
      </c>
      <c r="Q6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6" customHeight="1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18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10">
        <v>123.94</v>
      </c>
      <c r="Q6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6" customHeight="1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18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10">
        <v>264.85000000000002</v>
      </c>
      <c r="Q6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6" customHeight="1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18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10">
        <v>58.62</v>
      </c>
      <c r="Q64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6" customHeight="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18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10">
        <v>70.88</v>
      </c>
      <c r="Q65" t="s">
        <v>8315</v>
      </c>
      <c r="R65" t="s">
        <v>8316</v>
      </c>
      <c r="S65" s="16">
        <v>41941.683865740742</v>
      </c>
      <c r="T65" s="16">
        <v>41970.125</v>
      </c>
    </row>
    <row r="66" spans="1:20" ht="26" customHeight="1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18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10">
        <v>113.57</v>
      </c>
      <c r="Q66" t="s">
        <v>8315</v>
      </c>
      <c r="R66" t="s">
        <v>8316</v>
      </c>
      <c r="S66" s="16">
        <v>42026.88118055556</v>
      </c>
      <c r="T66" s="16">
        <v>42086.093055555553</v>
      </c>
    </row>
    <row r="67" spans="1:20" ht="26" customHeight="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18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10">
        <v>60.69</v>
      </c>
      <c r="Q67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6" customHeight="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1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10">
        <v>110.22</v>
      </c>
      <c r="Q68" t="s">
        <v>8315</v>
      </c>
      <c r="R68" t="s">
        <v>8316</v>
      </c>
      <c r="S68" s="16">
        <v>41993.824340277773</v>
      </c>
      <c r="T68" s="16">
        <v>42010.25</v>
      </c>
    </row>
    <row r="69" spans="1:20" ht="26" customHeight="1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18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10">
        <v>136.46</v>
      </c>
      <c r="Q69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6" customHeight="1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18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10">
        <v>110.35</v>
      </c>
      <c r="Q7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6" customHeight="1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18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10">
        <v>41.42</v>
      </c>
      <c r="Q7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6" customHeight="1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18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10">
        <v>52</v>
      </c>
      <c r="Q7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6" customHeight="1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18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10">
        <v>33.99</v>
      </c>
      <c r="Q7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26" customHeight="1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18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10">
        <v>103.35</v>
      </c>
      <c r="Q74" t="s">
        <v>8315</v>
      </c>
      <c r="R74" t="s">
        <v>8316</v>
      </c>
      <c r="S74" s="16">
        <v>41862.83997685185</v>
      </c>
      <c r="T74" s="16">
        <v>41892.83997685185</v>
      </c>
    </row>
    <row r="75" spans="1:20" ht="26" customHeight="1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18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10">
        <v>41.77</v>
      </c>
      <c r="Q75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6" customHeight="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18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10">
        <v>64.27</v>
      </c>
      <c r="Q76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6" customHeight="1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18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10">
        <v>62.92</v>
      </c>
      <c r="Q77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6" customHeight="1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1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10">
        <v>98.54</v>
      </c>
      <c r="Q78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6" customHeight="1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18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10">
        <v>82.61</v>
      </c>
      <c r="Q79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6" customHeight="1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18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10">
        <v>38.5</v>
      </c>
      <c r="Q8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6" customHeight="1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18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10">
        <v>80.16</v>
      </c>
      <c r="Q8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6" customHeight="1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18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10">
        <v>80.73</v>
      </c>
      <c r="Q8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6" customHeight="1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18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10">
        <v>200.69</v>
      </c>
      <c r="Q8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6" customHeight="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18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10">
        <v>37.590000000000003</v>
      </c>
      <c r="Q84" t="s">
        <v>8315</v>
      </c>
      <c r="R84" t="s">
        <v>8316</v>
      </c>
      <c r="S84" s="16">
        <v>41766.80572916667</v>
      </c>
      <c r="T84" s="16">
        <v>41799.80572916667</v>
      </c>
    </row>
    <row r="85" spans="1:20" ht="26" customHeight="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18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10">
        <v>58.1</v>
      </c>
      <c r="Q85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6" customHeight="1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18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10">
        <v>60.3</v>
      </c>
      <c r="Q86" t="s">
        <v>8315</v>
      </c>
      <c r="R86" t="s">
        <v>8316</v>
      </c>
      <c r="S86" s="16">
        <v>41940.69158564815</v>
      </c>
      <c r="T86" s="16">
        <v>41969.332638888889</v>
      </c>
    </row>
    <row r="87" spans="1:20" ht="26" customHeight="1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18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10">
        <v>63.36</v>
      </c>
      <c r="Q87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6" customHeight="1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1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10">
        <v>50.9</v>
      </c>
      <c r="Q88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6" customHeight="1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18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10">
        <v>100.5</v>
      </c>
      <c r="Q89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6" customHeight="1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18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10">
        <v>31.62</v>
      </c>
      <c r="Q9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6" customHeight="1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18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10">
        <v>79.31</v>
      </c>
      <c r="Q9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6" customHeight="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18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10">
        <v>139.19</v>
      </c>
      <c r="Q9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6" customHeight="1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18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10">
        <v>131.91</v>
      </c>
      <c r="Q9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6" customHeight="1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18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10">
        <v>91.3</v>
      </c>
      <c r="Q94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6" customHeight="1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18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10">
        <v>39.67</v>
      </c>
      <c r="Q95" t="s">
        <v>8315</v>
      </c>
      <c r="R95" t="s">
        <v>8316</v>
      </c>
      <c r="S95" s="16">
        <v>41477.930914351848</v>
      </c>
      <c r="T95" s="16">
        <v>41504.625</v>
      </c>
    </row>
    <row r="96" spans="1:20" ht="26" customHeight="1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18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10">
        <v>57.55</v>
      </c>
      <c r="Q96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6" customHeight="1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18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10">
        <v>77.34</v>
      </c>
      <c r="Q97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6" customHeight="1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1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10">
        <v>46.77</v>
      </c>
      <c r="Q98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6" customHeight="1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18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10">
        <v>40.07</v>
      </c>
      <c r="Q99" t="s">
        <v>8315</v>
      </c>
      <c r="R99" t="s">
        <v>8316</v>
      </c>
      <c r="S99" s="16">
        <v>41491.79478009259</v>
      </c>
      <c r="T99" s="16">
        <v>41509.79478009259</v>
      </c>
    </row>
    <row r="100" spans="1:20" ht="26" customHeight="1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18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10">
        <v>100.22</v>
      </c>
      <c r="Q10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6" customHeight="1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18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10">
        <v>71.489999999999995</v>
      </c>
      <c r="Q10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6" customHeight="1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18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10">
        <v>63.11</v>
      </c>
      <c r="Q10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6" customHeight="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18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10">
        <v>50.16</v>
      </c>
      <c r="Q10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6" customHeight="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18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10">
        <v>62.88</v>
      </c>
      <c r="Q104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6" customHeight="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18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10">
        <v>85.53</v>
      </c>
      <c r="Q105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6" customHeight="1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18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10">
        <v>53.72</v>
      </c>
      <c r="Q106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6" customHeight="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18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10">
        <v>262.11</v>
      </c>
      <c r="Q107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6" customHeight="1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1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10">
        <v>50.2</v>
      </c>
      <c r="Q108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26" customHeight="1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18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10">
        <v>168.25</v>
      </c>
      <c r="Q109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6" customHeight="1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18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10">
        <v>256.37</v>
      </c>
      <c r="Q110" t="s">
        <v>8315</v>
      </c>
      <c r="R110" t="s">
        <v>8316</v>
      </c>
      <c r="S110" s="16">
        <v>42772.833379629628</v>
      </c>
      <c r="T110" s="16">
        <v>42806.875</v>
      </c>
    </row>
    <row r="111" spans="1:20" ht="26" customHeight="1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18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10">
        <v>37.14</v>
      </c>
      <c r="Q1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26" customHeight="1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18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10">
        <v>45.88</v>
      </c>
      <c r="Q1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6" customHeight="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18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10">
        <v>141.71</v>
      </c>
      <c r="Q1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6" customHeight="1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18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10">
        <v>52.49</v>
      </c>
      <c r="Q114" t="s">
        <v>8315</v>
      </c>
      <c r="R114" t="s">
        <v>8316</v>
      </c>
      <c r="S114" s="16">
        <v>42503.559467592597</v>
      </c>
      <c r="T114" s="16">
        <v>42524.875</v>
      </c>
    </row>
    <row r="115" spans="1:20" ht="26" customHeight="1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18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10">
        <v>193.62</v>
      </c>
      <c r="Q115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6" customHeight="1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18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10">
        <v>106.8</v>
      </c>
      <c r="Q116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6" customHeight="1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18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10">
        <v>77.22</v>
      </c>
      <c r="Q117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6" customHeight="1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10">
        <v>57.5</v>
      </c>
      <c r="Q118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6" customHeight="1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18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10">
        <v>50.46</v>
      </c>
      <c r="Q119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6" customHeight="1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18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10">
        <v>97.38</v>
      </c>
      <c r="Q12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6" customHeight="1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18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10">
        <v>85.53</v>
      </c>
      <c r="Q12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6" customHeight="1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18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10">
        <v>182.91</v>
      </c>
      <c r="Q12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26" customHeight="1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18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10">
        <v>131.13999999999999</v>
      </c>
      <c r="Q12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6" customHeight="1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18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10">
        <v>58.69</v>
      </c>
      <c r="Q124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6" customHeight="1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18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10">
        <v>69.569999999999993</v>
      </c>
      <c r="Q125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6" customHeight="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18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10">
        <v>115.87</v>
      </c>
      <c r="Q126" t="s">
        <v>8315</v>
      </c>
      <c r="R126" t="s">
        <v>8316</v>
      </c>
      <c r="S126" s="16">
        <v>42262.096782407403</v>
      </c>
      <c r="T126" s="16">
        <v>42286</v>
      </c>
    </row>
    <row r="127" spans="1:20" ht="26" customHeight="1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18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10">
        <v>81.13</v>
      </c>
      <c r="Q127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6" customHeight="1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1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10">
        <v>57.63</v>
      </c>
      <c r="Q128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6" customHeight="1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18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10">
        <v>60.48</v>
      </c>
      <c r="Q129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6" customHeight="1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18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10">
        <v>65.58</v>
      </c>
      <c r="Q13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6" customHeight="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18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10">
        <v>119.19</v>
      </c>
      <c r="Q13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6" customHeight="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18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10">
        <v>83.05</v>
      </c>
      <c r="Q13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26" customHeight="1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18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10">
        <v>177.09</v>
      </c>
      <c r="Q133" t="s">
        <v>8315</v>
      </c>
      <c r="R133" t="s">
        <v>8316</v>
      </c>
      <c r="S133" s="16">
        <v>42602.576712962968</v>
      </c>
      <c r="T133" s="16">
        <v>42621.15625</v>
      </c>
    </row>
    <row r="134" spans="1:20" ht="26" customHeight="1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18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10">
        <v>72.760000000000005</v>
      </c>
      <c r="Q134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6" customHeight="1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18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10">
        <v>98.2</v>
      </c>
      <c r="Q135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6" customHeight="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18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10">
        <v>251.74</v>
      </c>
      <c r="Q136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6" customHeight="1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18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10">
        <v>74.819999999999993</v>
      </c>
      <c r="Q137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6" customHeight="1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1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10">
        <v>67.650000000000006</v>
      </c>
      <c r="Q138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6" customHeight="1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18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10">
        <v>93.81</v>
      </c>
      <c r="Q139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6" customHeight="1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18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10">
        <v>41.24</v>
      </c>
      <c r="Q140" t="s">
        <v>8315</v>
      </c>
      <c r="R140" t="s">
        <v>8316</v>
      </c>
      <c r="S140" s="16">
        <v>42284.516064814816</v>
      </c>
      <c r="T140" s="16">
        <v>42307.875</v>
      </c>
    </row>
    <row r="141" spans="1:20" ht="26" customHeight="1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18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10">
        <v>52.55</v>
      </c>
      <c r="Q14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6" customHeight="1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18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10">
        <v>48.33</v>
      </c>
      <c r="Q142" t="s">
        <v>8315</v>
      </c>
      <c r="R142" t="s">
        <v>8316</v>
      </c>
      <c r="S142" s="16">
        <v>42136.536134259266</v>
      </c>
      <c r="T142" s="16">
        <v>42167.875</v>
      </c>
    </row>
    <row r="143" spans="1:20" ht="26" customHeight="1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18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10">
        <v>53.18</v>
      </c>
      <c r="Q14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6" customHeight="1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18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10">
        <v>60.95</v>
      </c>
      <c r="Q144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6" customHeight="1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18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10">
        <v>106.5</v>
      </c>
      <c r="Q145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6" customHeight="1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18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10">
        <v>204.57</v>
      </c>
      <c r="Q146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6" customHeight="1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18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10">
        <v>54.91</v>
      </c>
      <c r="Q147" t="s">
        <v>8315</v>
      </c>
      <c r="R147" t="s">
        <v>8316</v>
      </c>
      <c r="S147" s="16">
        <v>42400.704537037032</v>
      </c>
      <c r="T147" s="16">
        <v>42444.875</v>
      </c>
    </row>
    <row r="148" spans="1:20" ht="26" customHeight="1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1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10">
        <v>150.41999999999999</v>
      </c>
      <c r="Q148" t="s">
        <v>8315</v>
      </c>
      <c r="R148" t="s">
        <v>8316</v>
      </c>
      <c r="S148" s="16">
        <v>42017.88045138889</v>
      </c>
      <c r="T148" s="16">
        <v>42044.1875</v>
      </c>
    </row>
    <row r="149" spans="1:20" ht="26" customHeight="1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18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10">
        <v>105.21</v>
      </c>
      <c r="Q149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6" customHeight="1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18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10">
        <v>68.67</v>
      </c>
      <c r="Q15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26" customHeight="1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18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10">
        <v>129.36000000000001</v>
      </c>
      <c r="Q15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6" customHeight="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18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10">
        <v>134.26</v>
      </c>
      <c r="Q15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6" customHeight="1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18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10">
        <v>203.2</v>
      </c>
      <c r="Q15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26" customHeight="1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18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10">
        <v>69.19</v>
      </c>
      <c r="Q154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6" customHeight="1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18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10">
        <v>125.12</v>
      </c>
      <c r="Q155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6" customHeight="1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18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10">
        <v>40.71</v>
      </c>
      <c r="Q156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6" customHeight="1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18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10">
        <v>141.29</v>
      </c>
      <c r="Q157" t="s">
        <v>8315</v>
      </c>
      <c r="R157" t="s">
        <v>8316</v>
      </c>
      <c r="S157" s="16">
        <v>42239.957962962959</v>
      </c>
      <c r="T157" s="16">
        <v>42260</v>
      </c>
    </row>
    <row r="158" spans="1:20" ht="26" customHeight="1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1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10">
        <v>55.33</v>
      </c>
      <c r="Q158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6" customHeight="1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18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10">
        <v>46.42</v>
      </c>
      <c r="Q159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6" customHeight="1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18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10">
        <v>57.2</v>
      </c>
      <c r="Q16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6" customHeight="1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18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10">
        <v>59.6</v>
      </c>
      <c r="Q16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6" customHeight="1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18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10">
        <v>89.59</v>
      </c>
      <c r="Q16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6" customHeight="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18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10">
        <v>204.05</v>
      </c>
      <c r="Q16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6" customHeight="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18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10">
        <v>48.7</v>
      </c>
      <c r="Q164" t="s">
        <v>8315</v>
      </c>
      <c r="R164" t="s">
        <v>8316</v>
      </c>
      <c r="S164" s="16">
        <v>42493.219236111108</v>
      </c>
      <c r="T164" s="16">
        <v>42531.125</v>
      </c>
    </row>
    <row r="165" spans="1:20" ht="26" customHeight="1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18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10">
        <v>53.34</v>
      </c>
      <c r="Q165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6" customHeight="1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18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10">
        <v>75.09</v>
      </c>
      <c r="Q166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6" customHeight="1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18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10">
        <v>209.84</v>
      </c>
      <c r="Q167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6" customHeight="1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1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10">
        <v>61.02</v>
      </c>
      <c r="Q168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6" customHeight="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18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10">
        <v>61</v>
      </c>
      <c r="Q169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6" customHeight="1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18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10">
        <v>80.03</v>
      </c>
      <c r="Q17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6" customHeight="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18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10">
        <v>93.98</v>
      </c>
      <c r="Q17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6" customHeight="1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18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10">
        <v>61.94</v>
      </c>
      <c r="Q17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6" customHeight="1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18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10">
        <v>66.45</v>
      </c>
      <c r="Q17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6" customHeight="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18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10">
        <v>35.799999999999997</v>
      </c>
      <c r="Q174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6" customHeight="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18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10">
        <v>145.65</v>
      </c>
      <c r="Q175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6" customHeight="1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18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10">
        <v>142.28</v>
      </c>
      <c r="Q176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6" customHeight="1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18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10">
        <v>292.77999999999997</v>
      </c>
      <c r="Q177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6" customHeight="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1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10">
        <v>80.400000000000006</v>
      </c>
      <c r="Q178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6" customHeight="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18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10">
        <v>72.290000000000006</v>
      </c>
      <c r="Q179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6" customHeight="1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18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10">
        <v>32.97</v>
      </c>
      <c r="Q18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26" customHeight="1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18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10">
        <v>116.65</v>
      </c>
      <c r="Q18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6" customHeight="1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18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10">
        <v>136.85</v>
      </c>
      <c r="Q18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6" customHeight="1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18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10">
        <v>177.62</v>
      </c>
      <c r="Q18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6" customHeight="1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18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10">
        <v>109.08</v>
      </c>
      <c r="Q184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26" customHeight="1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18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10">
        <v>78.209999999999994</v>
      </c>
      <c r="Q185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6" customHeight="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18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10">
        <v>114.13</v>
      </c>
      <c r="Q186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6" customHeight="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18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10">
        <v>50</v>
      </c>
      <c r="Q187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6" customHeight="1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1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10">
        <v>91.67</v>
      </c>
      <c r="Q188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6" customHeight="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18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10">
        <v>69.819999999999993</v>
      </c>
      <c r="Q189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6" customHeight="1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18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10">
        <v>109.57</v>
      </c>
      <c r="Q19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6" customHeight="1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18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10">
        <v>55.6</v>
      </c>
      <c r="Q19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6" customHeight="1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18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10">
        <v>63.57</v>
      </c>
      <c r="Q19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6" customHeight="1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18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10">
        <v>184.78</v>
      </c>
      <c r="Q19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6" customHeight="1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18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10">
        <v>83.43</v>
      </c>
      <c r="Q194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6" customHeight="1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18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10">
        <v>54.5</v>
      </c>
      <c r="Q195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6" customHeight="1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18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10">
        <v>302.31</v>
      </c>
      <c r="Q196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6" customHeight="1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18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10">
        <v>866.67</v>
      </c>
      <c r="Q197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6" customHeight="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1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10">
        <v>61.39</v>
      </c>
      <c r="Q198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6" customHeight="1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18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10">
        <v>45.48</v>
      </c>
      <c r="Q199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26" customHeight="1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18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10">
        <v>67.92</v>
      </c>
      <c r="Q20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6" customHeight="1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18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10">
        <v>30.78</v>
      </c>
      <c r="Q20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6" customHeight="1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18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10">
        <v>38.33</v>
      </c>
      <c r="Q20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6" customHeight="1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18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10">
        <v>421.11</v>
      </c>
      <c r="Q20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6" customHeight="1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18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10">
        <v>111.89</v>
      </c>
      <c r="Q204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6" customHeight="1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18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10">
        <v>85.21</v>
      </c>
      <c r="Q205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6" customHeight="1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18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10">
        <v>65.17</v>
      </c>
      <c r="Q206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6" customHeight="1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18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10">
        <v>93.76</v>
      </c>
      <c r="Q207" t="s">
        <v>8315</v>
      </c>
      <c r="R207" t="s">
        <v>8316</v>
      </c>
      <c r="S207" s="16">
        <v>42292.087592592594</v>
      </c>
      <c r="T207" s="16">
        <v>42329.125</v>
      </c>
    </row>
    <row r="208" spans="1:20" ht="26" customHeight="1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1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10">
        <v>133.33000000000001</v>
      </c>
      <c r="Q208" t="s">
        <v>8315</v>
      </c>
      <c r="R208" t="s">
        <v>8316</v>
      </c>
      <c r="S208" s="16">
        <v>41953.8675</v>
      </c>
      <c r="T208" s="16">
        <v>41983.8675</v>
      </c>
    </row>
    <row r="209" spans="1:20" ht="26" customHeight="1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18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10">
        <v>51.22</v>
      </c>
      <c r="Q209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6" customHeight="1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18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10">
        <v>100.17</v>
      </c>
      <c r="Q2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6" customHeight="1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18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10">
        <v>184.68</v>
      </c>
      <c r="Q2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6" customHeight="1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18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10">
        <v>69.819999999999993</v>
      </c>
      <c r="Q2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6" customHeight="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18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10">
        <v>61.94</v>
      </c>
      <c r="Q2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6" customHeight="1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18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10">
        <v>36.07</v>
      </c>
      <c r="Q214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26" customHeight="1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18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10">
        <v>55.89</v>
      </c>
      <c r="Q215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6" customHeight="1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18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10">
        <v>68.349999999999994</v>
      </c>
      <c r="Q216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6" customHeight="1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18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10">
        <v>118.13</v>
      </c>
      <c r="Q217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6" customHeight="1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10">
        <v>99.79</v>
      </c>
      <c r="Q218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6" customHeight="1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18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10">
        <v>203.33</v>
      </c>
      <c r="Q219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6" customHeight="1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18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10">
        <v>110.23</v>
      </c>
      <c r="Q22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6" customHeight="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18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10">
        <v>58.61</v>
      </c>
      <c r="Q22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6" customHeight="1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18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10">
        <v>81.38</v>
      </c>
      <c r="Q22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6" customHeight="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18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10">
        <v>199.17</v>
      </c>
      <c r="Q22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6" customHeight="1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18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10">
        <v>46.43</v>
      </c>
      <c r="Q224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6" customHeight="1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18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10">
        <v>70.569999999999993</v>
      </c>
      <c r="Q225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26" customHeight="1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18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10">
        <v>22.22</v>
      </c>
      <c r="Q226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6" customHeight="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18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10">
        <v>37.78</v>
      </c>
      <c r="Q227" t="s">
        <v>8315</v>
      </c>
      <c r="R227" t="s">
        <v>8316</v>
      </c>
      <c r="S227" s="16">
        <v>41894.91375</v>
      </c>
      <c r="T227" s="16">
        <v>41938.029861111114</v>
      </c>
    </row>
    <row r="228" spans="1:20" ht="26" customHeight="1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1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10">
        <v>72.05</v>
      </c>
      <c r="Q228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6" customHeight="1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18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10">
        <v>103.21</v>
      </c>
      <c r="Q229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6" customHeight="1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18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10">
        <v>35</v>
      </c>
      <c r="Q23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6" customHeight="1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18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10">
        <v>81.78</v>
      </c>
      <c r="Q23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6" customHeight="1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18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10">
        <v>297.02999999999997</v>
      </c>
      <c r="Q23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6" customHeight="1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18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10">
        <v>46.61</v>
      </c>
      <c r="Q23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6" customHeight="1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18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10">
        <v>95.24</v>
      </c>
      <c r="Q234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6" customHeight="1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18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10">
        <v>52.21</v>
      </c>
      <c r="Q235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26" customHeight="1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18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10">
        <v>134.15</v>
      </c>
      <c r="Q236" t="s">
        <v>8315</v>
      </c>
      <c r="R236" t="s">
        <v>8316</v>
      </c>
      <c r="S236" s="16">
        <v>41776.063136574077</v>
      </c>
      <c r="T236" s="16">
        <v>41807.125</v>
      </c>
    </row>
    <row r="237" spans="1:20" ht="26" customHeight="1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18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10">
        <v>62.83</v>
      </c>
      <c r="Q237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6" customHeight="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1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10">
        <v>58.95</v>
      </c>
      <c r="Q238" t="s">
        <v>8315</v>
      </c>
      <c r="R238" t="s">
        <v>8316</v>
      </c>
      <c r="S238" s="16">
        <v>42572.61681712963</v>
      </c>
      <c r="T238" s="16">
        <v>42589.125</v>
      </c>
    </row>
    <row r="239" spans="1:20" ht="26" customHeight="1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18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10">
        <v>143.11000000000001</v>
      </c>
      <c r="Q239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6" customHeight="1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18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10">
        <v>84.17</v>
      </c>
      <c r="Q24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6" customHeight="1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18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10">
        <v>89.79</v>
      </c>
      <c r="Q24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6" customHeight="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18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10">
        <v>64.16</v>
      </c>
      <c r="Q24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6" customHeight="1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18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10">
        <v>59.65</v>
      </c>
      <c r="Q24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6" customHeight="1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18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10">
        <v>31.25</v>
      </c>
      <c r="Q244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6" customHeight="1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18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10">
        <v>41.22</v>
      </c>
      <c r="Q245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6" customHeight="1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18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10">
        <v>77</v>
      </c>
      <c r="Q246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6" customHeight="1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18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10">
        <v>51.22</v>
      </c>
      <c r="Q247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6" customHeight="1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1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10">
        <v>68.25</v>
      </c>
      <c r="Q248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6" customHeight="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18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10">
        <v>41.13</v>
      </c>
      <c r="Q249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6" customHeight="1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18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10">
        <v>41.41</v>
      </c>
      <c r="Q25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6" customHeight="1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18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10">
        <v>145.87</v>
      </c>
      <c r="Q251" t="s">
        <v>8315</v>
      </c>
      <c r="R251" t="s">
        <v>8316</v>
      </c>
      <c r="S251" s="16">
        <v>42626.7503125</v>
      </c>
      <c r="T251" s="16">
        <v>42656.7503125</v>
      </c>
    </row>
    <row r="252" spans="1:20" ht="26" customHeight="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18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10">
        <v>358.69</v>
      </c>
      <c r="Q25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26" customHeight="1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18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10">
        <v>50.98</v>
      </c>
      <c r="Q25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6" customHeight="1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18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10">
        <v>45.04</v>
      </c>
      <c r="Q254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6" customHeight="1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18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10">
        <v>57.92</v>
      </c>
      <c r="Q255" t="s">
        <v>8315</v>
      </c>
      <c r="R255" t="s">
        <v>8316</v>
      </c>
      <c r="S255" s="16">
        <v>42643.632858796293</v>
      </c>
      <c r="T255" s="16">
        <v>42672.125</v>
      </c>
    </row>
    <row r="256" spans="1:20" ht="26" customHeight="1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18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10">
        <v>29.71</v>
      </c>
      <c r="Q256" t="s">
        <v>8315</v>
      </c>
      <c r="R256" t="s">
        <v>8316</v>
      </c>
      <c r="S256" s="16">
        <v>42179.898472222223</v>
      </c>
      <c r="T256" s="16">
        <v>42195.75</v>
      </c>
    </row>
    <row r="257" spans="1:20" ht="26" customHeight="1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18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10">
        <v>55.01</v>
      </c>
      <c r="Q257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6" customHeight="1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1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10">
        <v>72.95</v>
      </c>
      <c r="Q258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26" customHeight="1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18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10">
        <v>64.47</v>
      </c>
      <c r="Q259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26" customHeight="1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18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10">
        <v>716.35</v>
      </c>
      <c r="Q260" t="s">
        <v>8315</v>
      </c>
      <c r="R260" t="s">
        <v>8316</v>
      </c>
      <c r="S260" s="16">
        <v>42605.765381944439</v>
      </c>
      <c r="T260" s="16">
        <v>42634.125</v>
      </c>
    </row>
    <row r="261" spans="1:20" ht="26" customHeight="1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18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10">
        <v>50.4</v>
      </c>
      <c r="Q26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6" customHeight="1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18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10">
        <v>41.67</v>
      </c>
      <c r="Q26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6" customHeight="1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18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10">
        <v>88.74</v>
      </c>
      <c r="Q26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6" customHeight="1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18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10">
        <v>148.47999999999999</v>
      </c>
      <c r="Q264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6" customHeight="1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18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10">
        <v>52</v>
      </c>
      <c r="Q265" t="s">
        <v>8315</v>
      </c>
      <c r="R265" t="s">
        <v>8316</v>
      </c>
      <c r="S265" s="16">
        <v>41921.279976851853</v>
      </c>
      <c r="T265" s="16">
        <v>41939.125</v>
      </c>
    </row>
    <row r="266" spans="1:20" ht="26" customHeight="1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18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10">
        <v>53.23</v>
      </c>
      <c r="Q266" t="s">
        <v>8315</v>
      </c>
      <c r="R266" t="s">
        <v>8316</v>
      </c>
      <c r="S266" s="16">
        <v>42128.736608796295</v>
      </c>
      <c r="T266" s="16">
        <v>42141.125</v>
      </c>
    </row>
    <row r="267" spans="1:20" ht="26" customHeight="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18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10">
        <v>39.6</v>
      </c>
      <c r="Q267" t="s">
        <v>8315</v>
      </c>
      <c r="R267" t="s">
        <v>8316</v>
      </c>
      <c r="S267" s="16">
        <v>42053.916921296302</v>
      </c>
      <c r="T267" s="16">
        <v>42079.875</v>
      </c>
    </row>
    <row r="268" spans="1:20" ht="26" customHeight="1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1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10">
        <v>164.62</v>
      </c>
      <c r="Q268" t="s">
        <v>8315</v>
      </c>
      <c r="R268" t="s">
        <v>8316</v>
      </c>
      <c r="S268" s="16">
        <v>42171.317442129628</v>
      </c>
      <c r="T268" s="16">
        <v>42195.875</v>
      </c>
    </row>
    <row r="269" spans="1:20" ht="26" customHeight="1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18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10">
        <v>40.29</v>
      </c>
      <c r="Q269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6" customHeight="1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18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10">
        <v>64.91</v>
      </c>
      <c r="Q27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6" customHeight="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18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10">
        <v>55.33</v>
      </c>
      <c r="Q27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6" customHeight="1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18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10">
        <v>83.14</v>
      </c>
      <c r="Q27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6" customHeight="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18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10">
        <v>125.38</v>
      </c>
      <c r="Q27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6" customHeight="1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18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10">
        <v>47.22</v>
      </c>
      <c r="Q274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6" customHeight="1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18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10">
        <v>79.099999999999994</v>
      </c>
      <c r="Q275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6" customHeight="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18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10">
        <v>114.29</v>
      </c>
      <c r="Q276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6" customHeight="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18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10">
        <v>51.72</v>
      </c>
      <c r="Q277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6" customHeight="1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1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10">
        <v>30.77</v>
      </c>
      <c r="Q278" t="s">
        <v>8315</v>
      </c>
      <c r="R278" t="s">
        <v>8316</v>
      </c>
      <c r="S278" s="16">
        <v>42689.214988425927</v>
      </c>
      <c r="T278" s="16">
        <v>42700.25</v>
      </c>
    </row>
    <row r="279" spans="1:20" ht="26" customHeight="1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18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10">
        <v>47.85</v>
      </c>
      <c r="Q279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6" customHeight="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18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10">
        <v>34.409999999999997</v>
      </c>
      <c r="Q28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6" customHeight="1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18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10">
        <v>60.29</v>
      </c>
      <c r="Q28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6" customHeight="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18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10">
        <v>25.31</v>
      </c>
      <c r="Q28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6" customHeight="1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18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10">
        <v>136</v>
      </c>
      <c r="Q28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6" customHeight="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18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10">
        <v>125</v>
      </c>
      <c r="Q284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6" customHeight="1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18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10">
        <v>66.510000000000005</v>
      </c>
      <c r="Q285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6" customHeight="1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18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10">
        <v>105</v>
      </c>
      <c r="Q286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6" customHeight="1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18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10">
        <v>145</v>
      </c>
      <c r="Q287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6" customHeight="1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1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10">
        <v>96.67</v>
      </c>
      <c r="Q288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6" customHeight="1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18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10">
        <v>60.33</v>
      </c>
      <c r="Q289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6" customHeight="1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18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10">
        <v>75.34</v>
      </c>
      <c r="Q29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6" customHeight="1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18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10">
        <v>55</v>
      </c>
      <c r="Q29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6" customHeight="1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18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10">
        <v>66.959999999999994</v>
      </c>
      <c r="Q29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6" customHeight="1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18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10">
        <v>227.27</v>
      </c>
      <c r="Q293" t="s">
        <v>8315</v>
      </c>
      <c r="R293" t="s">
        <v>8316</v>
      </c>
      <c r="S293" s="16">
        <v>41856.010069444441</v>
      </c>
      <c r="T293" s="16">
        <v>41890.125</v>
      </c>
    </row>
    <row r="294" spans="1:20" ht="26" customHeight="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18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10">
        <v>50.02</v>
      </c>
      <c r="Q294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6" customHeight="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18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10">
        <v>45.62</v>
      </c>
      <c r="Q295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6" customHeight="1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18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10">
        <v>137.24</v>
      </c>
      <c r="Q296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6" customHeight="1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18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10">
        <v>75.709999999999994</v>
      </c>
      <c r="Q297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6" customHeight="1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1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10">
        <v>99</v>
      </c>
      <c r="Q298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6" customHeight="1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18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10">
        <v>81.569999999999993</v>
      </c>
      <c r="Q299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6" customHeight="1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18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10">
        <v>36.67</v>
      </c>
      <c r="Q30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6" customHeight="1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18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10">
        <v>49.23</v>
      </c>
      <c r="Q30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6" customHeight="1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18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10">
        <v>42.3</v>
      </c>
      <c r="Q30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6" customHeight="1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18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10">
        <v>78.88</v>
      </c>
      <c r="Q30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6" customHeight="1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18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10">
        <v>38.28</v>
      </c>
      <c r="Q304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6" customHeight="1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18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10">
        <v>55.23</v>
      </c>
      <c r="Q305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6" customHeight="1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18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10">
        <v>66.150000000000006</v>
      </c>
      <c r="Q306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6" customHeight="1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18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10">
        <v>104.17</v>
      </c>
      <c r="Q307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6" customHeight="1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1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10">
        <v>31.38</v>
      </c>
      <c r="Q308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6" customHeight="1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18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10">
        <v>59.21</v>
      </c>
      <c r="Q309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6" customHeight="1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18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10">
        <v>119.18</v>
      </c>
      <c r="Q3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6" customHeight="1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18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10">
        <v>164.62</v>
      </c>
      <c r="Q3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6" customHeight="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18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10">
        <v>61.1</v>
      </c>
      <c r="Q3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6" customHeight="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18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10">
        <v>56.2</v>
      </c>
      <c r="Q313" t="s">
        <v>8315</v>
      </c>
      <c r="R313" t="s">
        <v>8316</v>
      </c>
      <c r="S313" s="16">
        <v>42196.028703703705</v>
      </c>
      <c r="T313" s="16">
        <v>42228</v>
      </c>
    </row>
    <row r="314" spans="1:20" ht="26" customHeight="1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18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10">
        <v>107</v>
      </c>
      <c r="Q314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6" customHeight="1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18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10">
        <v>179.28</v>
      </c>
      <c r="Q315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6" customHeight="1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18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10">
        <v>47.41</v>
      </c>
      <c r="Q316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6" customHeight="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18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10">
        <v>97.92</v>
      </c>
      <c r="Q317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6" customHeight="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10">
        <v>58.42</v>
      </c>
      <c r="Q318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6" customHeight="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18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10">
        <v>122.54</v>
      </c>
      <c r="Q319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6" customHeight="1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18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10">
        <v>87.96</v>
      </c>
      <c r="Q32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6" customHeight="1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18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10">
        <v>136.78</v>
      </c>
      <c r="Q32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6" customHeight="1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18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10">
        <v>99.34</v>
      </c>
      <c r="Q32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6" customHeight="1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18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10">
        <v>20</v>
      </c>
      <c r="Q32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6" customHeight="1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18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10">
        <v>28.89</v>
      </c>
      <c r="Q324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6" customHeight="1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18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10">
        <v>37.96</v>
      </c>
      <c r="Q325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6" customHeight="1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18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10">
        <v>58.57</v>
      </c>
      <c r="Q326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6" customHeight="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18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10">
        <v>135.63</v>
      </c>
      <c r="Q327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6" customHeight="1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1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10">
        <v>176.09</v>
      </c>
      <c r="Q328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6" customHeight="1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18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10">
        <v>151.97999999999999</v>
      </c>
      <c r="Q329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6" customHeight="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18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10">
        <v>82.26</v>
      </c>
      <c r="Q33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6" customHeight="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18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10">
        <v>68.06</v>
      </c>
      <c r="Q33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6" customHeight="1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18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10">
        <v>72.709999999999994</v>
      </c>
      <c r="Q33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6" customHeight="1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18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10">
        <v>77.19</v>
      </c>
      <c r="Q33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6" customHeight="1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18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10">
        <v>55.97</v>
      </c>
      <c r="Q334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6" customHeight="1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18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10">
        <v>49.69</v>
      </c>
      <c r="Q335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26" customHeight="1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18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10">
        <v>77.73</v>
      </c>
      <c r="Q336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6" customHeight="1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18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10">
        <v>40.78</v>
      </c>
      <c r="Q337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6" customHeight="1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1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10">
        <v>59.41</v>
      </c>
      <c r="Q338" t="s">
        <v>8315</v>
      </c>
      <c r="R338" t="s">
        <v>8316</v>
      </c>
      <c r="S338" s="16">
        <v>42220.79487268519</v>
      </c>
      <c r="T338" s="16">
        <v>42246</v>
      </c>
    </row>
    <row r="339" spans="1:20" ht="26" customHeight="1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18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10">
        <v>3.25</v>
      </c>
      <c r="Q339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6" customHeight="1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18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10">
        <v>81.67</v>
      </c>
      <c r="Q34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6" customHeight="1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18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10">
        <v>44.91</v>
      </c>
      <c r="Q34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6" customHeight="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18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10">
        <v>49.06</v>
      </c>
      <c r="Q34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6" customHeight="1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18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10">
        <v>62.5</v>
      </c>
      <c r="Q34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6" customHeight="1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18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10">
        <v>35.49</v>
      </c>
      <c r="Q344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6" customHeight="1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18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10">
        <v>66.47</v>
      </c>
      <c r="Q345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6" customHeight="1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18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10">
        <v>56.07</v>
      </c>
      <c r="Q346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6" customHeight="1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18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10">
        <v>47.03</v>
      </c>
      <c r="Q347" t="s">
        <v>8315</v>
      </c>
      <c r="R347" t="s">
        <v>8316</v>
      </c>
      <c r="S347" s="16">
        <v>42619.935694444444</v>
      </c>
      <c r="T347" s="16">
        <v>42643.875</v>
      </c>
    </row>
    <row r="348" spans="1:20" ht="26" customHeight="1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1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10">
        <v>47.67</v>
      </c>
      <c r="Q348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6" customHeight="1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18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10">
        <v>88.24</v>
      </c>
      <c r="Q349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6" customHeight="1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18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10">
        <v>80.72</v>
      </c>
      <c r="Q35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6" customHeight="1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18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10">
        <v>68.97</v>
      </c>
      <c r="Q35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6" customHeight="1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18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10">
        <v>550.04</v>
      </c>
      <c r="Q35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26" customHeight="1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18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10">
        <v>57.78</v>
      </c>
      <c r="Q35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6" customHeight="1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18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10">
        <v>73.58</v>
      </c>
      <c r="Q354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6" customHeight="1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18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10">
        <v>75.5</v>
      </c>
      <c r="Q355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6" customHeight="1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18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10">
        <v>235.46</v>
      </c>
      <c r="Q356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6" customHeight="1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18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10">
        <v>92.5</v>
      </c>
      <c r="Q357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6" customHeight="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1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10">
        <v>46.05</v>
      </c>
      <c r="Q358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6" customHeight="1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18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10">
        <v>31.58</v>
      </c>
      <c r="Q359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6" customHeight="1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18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10">
        <v>36.96</v>
      </c>
      <c r="Q36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6" customHeight="1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18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10">
        <v>88.25</v>
      </c>
      <c r="Q36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6" customHeight="1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18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10">
        <v>64.38</v>
      </c>
      <c r="Q36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26" customHeight="1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18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10">
        <v>62.05</v>
      </c>
      <c r="Q36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6" customHeight="1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18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10">
        <v>73.400000000000006</v>
      </c>
      <c r="Q364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6" customHeight="1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18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10">
        <v>99.5</v>
      </c>
      <c r="Q365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6" customHeight="1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18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10">
        <v>62.17</v>
      </c>
      <c r="Q366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6" customHeight="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18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10">
        <v>62.33</v>
      </c>
      <c r="Q367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6" customHeight="1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1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10">
        <v>58.79</v>
      </c>
      <c r="Q368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6" customHeight="1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18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10">
        <v>45.35</v>
      </c>
      <c r="Q369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6" customHeight="1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18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10">
        <v>41.94</v>
      </c>
      <c r="Q370" t="s">
        <v>8315</v>
      </c>
      <c r="R370" t="s">
        <v>8316</v>
      </c>
      <c r="S370" s="16">
        <v>41753.593275462961</v>
      </c>
      <c r="T370" s="16">
        <v>41778.875</v>
      </c>
    </row>
    <row r="371" spans="1:20" ht="26" customHeight="1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18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10">
        <v>59.17</v>
      </c>
      <c r="Q37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6" customHeight="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18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10">
        <v>200.49</v>
      </c>
      <c r="Q37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6" customHeight="1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18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10">
        <v>57.26</v>
      </c>
      <c r="Q37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6" customHeight="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18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10">
        <v>58.06</v>
      </c>
      <c r="Q374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26" customHeight="1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18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10">
        <v>186.8</v>
      </c>
      <c r="Q375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6" customHeight="1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18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10">
        <v>74.12</v>
      </c>
      <c r="Q376" t="s">
        <v>8315</v>
      </c>
      <c r="R376" t="s">
        <v>8316</v>
      </c>
      <c r="S376" s="16">
        <v>41891.96503472222</v>
      </c>
      <c r="T376" s="16">
        <v>41901</v>
      </c>
    </row>
    <row r="377" spans="1:20" ht="26" customHeight="1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18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10">
        <v>62.67</v>
      </c>
      <c r="Q377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6" customHeight="1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1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10">
        <v>121.36</v>
      </c>
      <c r="Q378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26" customHeight="1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18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10">
        <v>40.630000000000003</v>
      </c>
      <c r="Q379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6" customHeight="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18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10">
        <v>63</v>
      </c>
      <c r="Q38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6" customHeight="1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18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10">
        <v>33.67</v>
      </c>
      <c r="Q38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6" customHeight="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18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10">
        <v>43.2</v>
      </c>
      <c r="Q38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6" customHeight="1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18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10">
        <v>83.57</v>
      </c>
      <c r="Q383" t="s">
        <v>8315</v>
      </c>
      <c r="R383" t="s">
        <v>8316</v>
      </c>
      <c r="S383" s="16">
        <v>41792.542986111112</v>
      </c>
      <c r="T383" s="16">
        <v>41813.75</v>
      </c>
    </row>
    <row r="384" spans="1:20" ht="26" customHeight="1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18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10">
        <v>140</v>
      </c>
      <c r="Q384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26" customHeight="1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18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10">
        <v>80.87</v>
      </c>
      <c r="Q385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6" customHeight="1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18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10">
        <v>53.85</v>
      </c>
      <c r="Q386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26" customHeight="1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18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10">
        <v>67.959999999999994</v>
      </c>
      <c r="Q387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6" customHeight="1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1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10">
        <v>27.14</v>
      </c>
      <c r="Q388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6" customHeight="1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18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10">
        <v>110.87</v>
      </c>
      <c r="Q389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6" customHeight="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18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10">
        <v>106.84</v>
      </c>
      <c r="Q39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6" customHeight="1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18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10">
        <v>105.52</v>
      </c>
      <c r="Q39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6" customHeight="1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18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10">
        <v>51.92</v>
      </c>
      <c r="Q39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6" customHeight="1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18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10">
        <v>86.23</v>
      </c>
      <c r="Q39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6" customHeight="1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18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10">
        <v>114.55</v>
      </c>
      <c r="Q394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6" customHeight="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18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10">
        <v>62.59</v>
      </c>
      <c r="Q395" t="s">
        <v>8315</v>
      </c>
      <c r="R395" t="s">
        <v>8316</v>
      </c>
      <c r="S395" s="16">
        <v>42462.140868055561</v>
      </c>
      <c r="T395" s="16">
        <v>42489.875</v>
      </c>
    </row>
    <row r="396" spans="1:20" ht="26" customHeight="1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18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10">
        <v>61.06</v>
      </c>
      <c r="Q396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6" customHeight="1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18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10">
        <v>70.23</v>
      </c>
      <c r="Q397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6" customHeight="1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1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10">
        <v>78.52</v>
      </c>
      <c r="Q398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6" customHeight="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18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10">
        <v>61.82</v>
      </c>
      <c r="Q399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6" customHeight="1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18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10">
        <v>48.34</v>
      </c>
      <c r="Q40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6" customHeight="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18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10">
        <v>107.25</v>
      </c>
      <c r="Q40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6" customHeight="1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18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10">
        <v>57</v>
      </c>
      <c r="Q40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26" customHeight="1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18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10">
        <v>40.92</v>
      </c>
      <c r="Q40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6" customHeight="1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18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10">
        <v>79.540000000000006</v>
      </c>
      <c r="Q404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6" customHeight="1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18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10">
        <v>64.63</v>
      </c>
      <c r="Q405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6" customHeight="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18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10">
        <v>107.57</v>
      </c>
      <c r="Q406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6" customHeight="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18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10">
        <v>178.57</v>
      </c>
      <c r="Q407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6" customHeight="1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1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10">
        <v>62.63</v>
      </c>
      <c r="Q408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6" customHeight="1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18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10">
        <v>75</v>
      </c>
      <c r="Q409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6" customHeight="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18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10">
        <v>58.9</v>
      </c>
      <c r="Q4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6" customHeight="1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18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10">
        <v>139.56</v>
      </c>
      <c r="Q4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26" customHeight="1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18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10">
        <v>64.290000000000006</v>
      </c>
      <c r="Q4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6" customHeight="1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18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10">
        <v>63.28</v>
      </c>
      <c r="Q413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R1:R413" xr:uid="{B3640510-A3BF-46EB-9333-4FC57F9DD639}"/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7508-AE8C-43D5-A08E-EFE8D0FB829E}">
  <dimension ref="A1:T251"/>
  <sheetViews>
    <sheetView workbookViewId="0">
      <selection activeCell="C3" sqref="C3"/>
    </sheetView>
  </sheetViews>
  <sheetFormatPr defaultRowHeight="32" customHeight="1" x14ac:dyDescent="0.35"/>
  <cols>
    <col min="1" max="1" width="4.81640625" bestFit="1" customWidth="1"/>
    <col min="2" max="2" width="31.1796875" bestFit="1" customWidth="1"/>
    <col min="3" max="3" width="68.26953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906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ht="32" customHeight="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1" t="s">
        <v>8307</v>
      </c>
      <c r="Q1" s="1" t="s">
        <v>8358</v>
      </c>
      <c r="R1" s="12" t="s">
        <v>8359</v>
      </c>
      <c r="S1" s="12" t="s">
        <v>8365</v>
      </c>
      <c r="T1" s="12" t="s">
        <v>8366</v>
      </c>
    </row>
    <row r="2" spans="1:20" ht="32" customHeight="1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0">
        <v>0</v>
      </c>
      <c r="Q2" t="s">
        <v>8315</v>
      </c>
      <c r="R2" t="s">
        <v>8316</v>
      </c>
      <c r="S2" s="16">
        <v>42492.737847222219</v>
      </c>
      <c r="T2" s="16">
        <v>42534.166666666672</v>
      </c>
    </row>
    <row r="3" spans="1:20" ht="32" customHeight="1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0">
        <v>60.67</v>
      </c>
      <c r="Q3" t="s">
        <v>8315</v>
      </c>
      <c r="R3" t="s">
        <v>8316</v>
      </c>
      <c r="S3" s="16">
        <v>42103.016585648147</v>
      </c>
      <c r="T3" s="16">
        <v>42163.016585648147</v>
      </c>
    </row>
    <row r="4" spans="1:20" ht="32" customHeight="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0">
        <v>0</v>
      </c>
      <c r="Q4" t="s">
        <v>8315</v>
      </c>
      <c r="R4" t="s">
        <v>8316</v>
      </c>
      <c r="S4" s="16">
        <v>42108.692060185189</v>
      </c>
      <c r="T4" s="16">
        <v>42153.692060185189</v>
      </c>
    </row>
    <row r="5" spans="1:20" ht="32" customHeight="1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0">
        <v>0</v>
      </c>
      <c r="Q5" t="s">
        <v>8315</v>
      </c>
      <c r="R5" t="s">
        <v>8316</v>
      </c>
      <c r="S5" s="16">
        <v>42453.806307870371</v>
      </c>
      <c r="T5" s="16">
        <v>42513.806307870371</v>
      </c>
    </row>
    <row r="6" spans="1:20" ht="32" customHeight="1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0">
        <v>23.33</v>
      </c>
      <c r="Q6" t="s">
        <v>8315</v>
      </c>
      <c r="R6" t="s">
        <v>8316</v>
      </c>
      <c r="S6" s="16">
        <v>42123.648831018523</v>
      </c>
      <c r="T6" s="16">
        <v>42153.648831018523</v>
      </c>
    </row>
    <row r="7" spans="1:20" ht="32" customHeight="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0">
        <v>23.92</v>
      </c>
      <c r="Q7" t="s">
        <v>8315</v>
      </c>
      <c r="R7" t="s">
        <v>8316</v>
      </c>
      <c r="S7" s="16">
        <v>41858.007071759261</v>
      </c>
      <c r="T7" s="16">
        <v>41888.007071759261</v>
      </c>
    </row>
    <row r="8" spans="1:20" ht="32" customHeight="1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0">
        <v>15.83</v>
      </c>
      <c r="Q8" t="s">
        <v>8315</v>
      </c>
      <c r="R8" t="s">
        <v>8316</v>
      </c>
      <c r="S8" s="16">
        <v>41781.045173611114</v>
      </c>
      <c r="T8" s="16">
        <v>41811.045173611114</v>
      </c>
    </row>
    <row r="9" spans="1:20" ht="32" customHeight="1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0">
        <v>60</v>
      </c>
      <c r="Q9" t="s">
        <v>8315</v>
      </c>
      <c r="R9" t="s">
        <v>8316</v>
      </c>
      <c r="S9" s="16">
        <v>42370.007766203707</v>
      </c>
      <c r="T9" s="16">
        <v>42398.981944444444</v>
      </c>
    </row>
    <row r="10" spans="1:20" ht="32" customHeight="1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0">
        <v>24.33</v>
      </c>
      <c r="Q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32" customHeight="1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0">
        <v>29.56</v>
      </c>
      <c r="Q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32" customHeight="1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0">
        <v>18.329999999999998</v>
      </c>
      <c r="Q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32" customHeight="1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0">
        <v>20</v>
      </c>
      <c r="Q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32" customHeight="1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0">
        <v>0</v>
      </c>
      <c r="Q14" t="s">
        <v>8315</v>
      </c>
      <c r="R14" t="s">
        <v>8316</v>
      </c>
      <c r="S14" s="16">
        <v>41950.114108796297</v>
      </c>
      <c r="T14" s="16">
        <v>42010.114108796297</v>
      </c>
    </row>
    <row r="15" spans="1:20" ht="32" customHeight="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0">
        <v>22.5</v>
      </c>
      <c r="Q15" t="s">
        <v>8315</v>
      </c>
      <c r="R15" t="s">
        <v>8316</v>
      </c>
      <c r="S15" s="16">
        <v>42627.955104166671</v>
      </c>
      <c r="T15" s="16">
        <v>42657.916666666672</v>
      </c>
    </row>
    <row r="16" spans="1:20" ht="32" customHeight="1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0">
        <v>50.4</v>
      </c>
      <c r="Q16" t="s">
        <v>8315</v>
      </c>
      <c r="R16" t="s">
        <v>8316</v>
      </c>
      <c r="S16" s="16">
        <v>42531.195277777777</v>
      </c>
      <c r="T16" s="16">
        <v>42555.166666666672</v>
      </c>
    </row>
    <row r="17" spans="1:20" ht="32" customHeight="1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0">
        <v>105.03</v>
      </c>
      <c r="Q17" t="s">
        <v>8315</v>
      </c>
      <c r="R17" t="s">
        <v>8316</v>
      </c>
      <c r="S17" s="16">
        <v>42618.827013888891</v>
      </c>
      <c r="T17" s="16">
        <v>42648.827013888891</v>
      </c>
    </row>
    <row r="18" spans="1:20" ht="32" customHeight="1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0">
        <v>35.4</v>
      </c>
      <c r="Q18" t="s">
        <v>8315</v>
      </c>
      <c r="R18" t="s">
        <v>8316</v>
      </c>
      <c r="S18" s="16">
        <v>42540.593530092592</v>
      </c>
      <c r="T18" s="16">
        <v>42570.593530092592</v>
      </c>
    </row>
    <row r="19" spans="1:20" ht="32" customHeight="1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0">
        <v>83.33</v>
      </c>
      <c r="Q19" t="s">
        <v>8315</v>
      </c>
      <c r="R19" t="s">
        <v>8316</v>
      </c>
      <c r="S19" s="16">
        <v>41746.189409722225</v>
      </c>
      <c r="T19" s="16">
        <v>41776.189409722225</v>
      </c>
    </row>
    <row r="20" spans="1:20" ht="32" customHeight="1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0">
        <v>35.92</v>
      </c>
      <c r="Q2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customHeight="1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0">
        <v>0</v>
      </c>
      <c r="Q21" t="s">
        <v>8315</v>
      </c>
      <c r="R21" t="s">
        <v>8316</v>
      </c>
      <c r="S21" s="16">
        <v>42115.11618055556</v>
      </c>
      <c r="T21" s="16">
        <v>42175.11618055556</v>
      </c>
    </row>
    <row r="22" spans="1:20" ht="32" customHeight="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0">
        <v>119.13</v>
      </c>
      <c r="Q2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32" customHeight="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0">
        <v>90.33</v>
      </c>
      <c r="Q23" t="s">
        <v>8315</v>
      </c>
      <c r="R23" t="s">
        <v>8316</v>
      </c>
      <c r="S23" s="16">
        <v>42722.84474537037</v>
      </c>
      <c r="T23" s="16">
        <v>42752.84474537037</v>
      </c>
    </row>
    <row r="24" spans="1:20" ht="32" customHeight="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0">
        <v>2.33</v>
      </c>
      <c r="Q24" t="s">
        <v>8315</v>
      </c>
      <c r="R24" t="s">
        <v>8316</v>
      </c>
      <c r="S24" s="16">
        <v>42465.128391203703</v>
      </c>
      <c r="T24" s="16">
        <v>42495.128391203703</v>
      </c>
    </row>
    <row r="25" spans="1:20" ht="32" customHeight="1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0">
        <v>0</v>
      </c>
      <c r="Q25" t="s">
        <v>8315</v>
      </c>
      <c r="R25" t="s">
        <v>8316</v>
      </c>
      <c r="S25" s="16">
        <v>42171.743969907402</v>
      </c>
      <c r="T25" s="16">
        <v>42201.743969907402</v>
      </c>
    </row>
    <row r="26" spans="1:20" ht="32" customHeight="1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0">
        <v>108.33</v>
      </c>
      <c r="Q26" t="s">
        <v>8315</v>
      </c>
      <c r="R26" t="s">
        <v>8316</v>
      </c>
      <c r="S26" s="16">
        <v>42672.955138888887</v>
      </c>
      <c r="T26" s="16">
        <v>42704.708333333328</v>
      </c>
    </row>
    <row r="27" spans="1:20" ht="32" customHeight="1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0">
        <v>29</v>
      </c>
      <c r="Q27" t="s">
        <v>8315</v>
      </c>
      <c r="R27" t="s">
        <v>8316</v>
      </c>
      <c r="S27" s="16">
        <v>42359.725243055553</v>
      </c>
      <c r="T27" s="16">
        <v>42389.725243055553</v>
      </c>
    </row>
    <row r="28" spans="1:20" ht="32" customHeight="1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0">
        <v>96.55</v>
      </c>
      <c r="Q28" t="s">
        <v>8315</v>
      </c>
      <c r="R28" t="s">
        <v>8316</v>
      </c>
      <c r="S28" s="16">
        <v>42192.905694444446</v>
      </c>
      <c r="T28" s="16">
        <v>42236.711805555555</v>
      </c>
    </row>
    <row r="29" spans="1:20" ht="32" customHeight="1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0">
        <v>0</v>
      </c>
      <c r="Q29" t="s">
        <v>8315</v>
      </c>
      <c r="R29" t="s">
        <v>8316</v>
      </c>
      <c r="S29" s="16">
        <v>41916.597638888888</v>
      </c>
      <c r="T29" s="16">
        <v>41976.639305555553</v>
      </c>
    </row>
    <row r="30" spans="1:20" ht="32" customHeight="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0">
        <v>63</v>
      </c>
      <c r="Q3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32" customHeight="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0">
        <v>381.6</v>
      </c>
      <c r="Q3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customHeight="1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0">
        <v>46.25</v>
      </c>
      <c r="Q3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customHeight="1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0">
        <v>26</v>
      </c>
      <c r="Q33" t="s">
        <v>8315</v>
      </c>
      <c r="R33" t="s">
        <v>8316</v>
      </c>
      <c r="S33" s="16">
        <v>42047.07640046296</v>
      </c>
      <c r="T33" s="16">
        <v>42077.034733796296</v>
      </c>
    </row>
    <row r="34" spans="1:20" ht="32" customHeight="1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0">
        <v>10</v>
      </c>
      <c r="Q34" t="s">
        <v>8315</v>
      </c>
      <c r="R34" t="s">
        <v>8316</v>
      </c>
      <c r="S34" s="16">
        <v>42261.632916666669</v>
      </c>
      <c r="T34" s="16">
        <v>42266.165972222225</v>
      </c>
    </row>
    <row r="35" spans="1:20" ht="32" customHeight="1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0">
        <v>5</v>
      </c>
      <c r="Q35" t="s">
        <v>8315</v>
      </c>
      <c r="R35" t="s">
        <v>8316</v>
      </c>
      <c r="S35" s="16">
        <v>41985.427361111113</v>
      </c>
      <c r="T35" s="16">
        <v>42015.427361111113</v>
      </c>
    </row>
    <row r="36" spans="1:20" ht="32" customHeight="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0">
        <v>0</v>
      </c>
      <c r="Q36" t="s">
        <v>8315</v>
      </c>
      <c r="R36" t="s">
        <v>8316</v>
      </c>
      <c r="S36" s="16">
        <v>41922.535185185188</v>
      </c>
      <c r="T36" s="16">
        <v>41930.207638888889</v>
      </c>
    </row>
    <row r="37" spans="1:20" ht="32" customHeight="1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0">
        <v>81.569999999999993</v>
      </c>
      <c r="Q37" t="s">
        <v>8315</v>
      </c>
      <c r="R37" t="s">
        <v>8316</v>
      </c>
      <c r="S37" s="16">
        <v>41850.863252314812</v>
      </c>
      <c r="T37" s="16">
        <v>41880.863252314812</v>
      </c>
    </row>
    <row r="38" spans="1:20" ht="32" customHeight="1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0">
        <v>7</v>
      </c>
      <c r="Q38" t="s">
        <v>8315</v>
      </c>
      <c r="R38" t="s">
        <v>8316</v>
      </c>
      <c r="S38" s="16">
        <v>41831.742962962962</v>
      </c>
      <c r="T38" s="16">
        <v>41860.125</v>
      </c>
    </row>
    <row r="39" spans="1:20" ht="32" customHeight="1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0">
        <v>27.3</v>
      </c>
      <c r="Q39" t="s">
        <v>8315</v>
      </c>
      <c r="R39" t="s">
        <v>8316</v>
      </c>
      <c r="S39" s="16">
        <v>42415.883425925931</v>
      </c>
      <c r="T39" s="16">
        <v>42475.84175925926</v>
      </c>
    </row>
    <row r="40" spans="1:20" ht="32" customHeight="1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0">
        <v>29.41</v>
      </c>
      <c r="Q40" t="s">
        <v>8315</v>
      </c>
      <c r="R40" t="s">
        <v>8316</v>
      </c>
      <c r="S40" s="16">
        <v>41869.714166666665</v>
      </c>
      <c r="T40" s="16">
        <v>41876.875</v>
      </c>
    </row>
    <row r="41" spans="1:20" ht="32" customHeight="1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0">
        <v>12.5</v>
      </c>
      <c r="Q4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customHeight="1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0">
        <v>0</v>
      </c>
      <c r="Q4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32" customHeight="1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0">
        <v>5.75</v>
      </c>
      <c r="Q43" t="s">
        <v>8315</v>
      </c>
      <c r="R43" t="s">
        <v>8316</v>
      </c>
      <c r="S43" s="16">
        <v>41811.555462962962</v>
      </c>
      <c r="T43" s="16">
        <v>41812.875</v>
      </c>
    </row>
    <row r="44" spans="1:20" ht="32" customHeight="1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0">
        <v>52.08</v>
      </c>
      <c r="Q44" t="s">
        <v>8315</v>
      </c>
      <c r="R44" t="s">
        <v>8316</v>
      </c>
      <c r="S44" s="16">
        <v>42701.908807870372</v>
      </c>
      <c r="T44" s="16">
        <v>42716.25</v>
      </c>
    </row>
    <row r="45" spans="1:20" ht="32" customHeight="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0">
        <v>183.33</v>
      </c>
      <c r="Q45" t="s">
        <v>8315</v>
      </c>
      <c r="R45" t="s">
        <v>8316</v>
      </c>
      <c r="S45" s="16">
        <v>42258.646504629629</v>
      </c>
      <c r="T45" s="16">
        <v>42288.645196759258</v>
      </c>
    </row>
    <row r="46" spans="1:20" ht="32" customHeight="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0">
        <v>26.33</v>
      </c>
      <c r="Q46" t="s">
        <v>8315</v>
      </c>
      <c r="R46" t="s">
        <v>8316</v>
      </c>
      <c r="S46" s="16">
        <v>42278.664965277778</v>
      </c>
      <c r="T46" s="16">
        <v>42308.664965277778</v>
      </c>
    </row>
    <row r="47" spans="1:20" ht="32" customHeight="1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0">
        <v>0</v>
      </c>
      <c r="Q47" t="s">
        <v>8315</v>
      </c>
      <c r="R47" t="s">
        <v>8316</v>
      </c>
      <c r="S47" s="16">
        <v>42515.078217592592</v>
      </c>
      <c r="T47" s="16">
        <v>42575.078217592592</v>
      </c>
    </row>
    <row r="48" spans="1:20" ht="32" customHeight="1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0">
        <v>486.43</v>
      </c>
      <c r="Q48" t="s">
        <v>8315</v>
      </c>
      <c r="R48" t="s">
        <v>8316</v>
      </c>
      <c r="S48" s="16">
        <v>41830.234166666669</v>
      </c>
      <c r="T48" s="16">
        <v>41860.234166666669</v>
      </c>
    </row>
    <row r="49" spans="1:20" ht="32" customHeight="1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0">
        <v>3</v>
      </c>
      <c r="Q49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customHeight="1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0">
        <v>25</v>
      </c>
      <c r="Q5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32" customHeight="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0">
        <v>9.75</v>
      </c>
      <c r="Q5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32" customHeight="1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0">
        <v>36.590000000000003</v>
      </c>
      <c r="Q5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32" customHeight="1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0">
        <v>80.709999999999994</v>
      </c>
      <c r="Q5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32" customHeight="1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0">
        <v>1</v>
      </c>
      <c r="Q54" t="s">
        <v>8315</v>
      </c>
      <c r="R54" t="s">
        <v>8316</v>
      </c>
      <c r="S54" s="16">
        <v>42444.877743055549</v>
      </c>
      <c r="T54" s="16">
        <v>42504.877743055549</v>
      </c>
    </row>
    <row r="55" spans="1:20" ht="32" customHeight="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0">
        <v>52.8</v>
      </c>
      <c r="Q55" t="s">
        <v>8315</v>
      </c>
      <c r="R55" t="s">
        <v>8316</v>
      </c>
      <c r="S55" s="16">
        <v>42499.731701388882</v>
      </c>
      <c r="T55" s="16">
        <v>42529.731701388882</v>
      </c>
    </row>
    <row r="56" spans="1:20" ht="32" customHeight="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0">
        <v>20</v>
      </c>
      <c r="Q56" t="s">
        <v>8315</v>
      </c>
      <c r="R56" t="s">
        <v>8316</v>
      </c>
      <c r="S56" s="16">
        <v>41929.266215277778</v>
      </c>
      <c r="T56" s="16">
        <v>41968.823611111111</v>
      </c>
    </row>
    <row r="57" spans="1:20" ht="32" customHeight="1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0">
        <v>46.93</v>
      </c>
      <c r="Q57" t="s">
        <v>8315</v>
      </c>
      <c r="R57" t="s">
        <v>8316</v>
      </c>
      <c r="S57" s="16">
        <v>42142.768819444449</v>
      </c>
      <c r="T57" s="16">
        <v>42182.768819444449</v>
      </c>
    </row>
    <row r="58" spans="1:20" ht="32" customHeight="1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0">
        <v>78.08</v>
      </c>
      <c r="Q58" t="s">
        <v>8315</v>
      </c>
      <c r="R58" t="s">
        <v>8316</v>
      </c>
      <c r="S58" s="16">
        <v>42354.131643518514</v>
      </c>
      <c r="T58" s="16">
        <v>42384.131643518514</v>
      </c>
    </row>
    <row r="59" spans="1:20" ht="32" customHeight="1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0">
        <v>1</v>
      </c>
      <c r="Q59" t="s">
        <v>8315</v>
      </c>
      <c r="R59" t="s">
        <v>8316</v>
      </c>
      <c r="S59" s="16">
        <v>41828.922905092593</v>
      </c>
      <c r="T59" s="16">
        <v>41888.922905092593</v>
      </c>
    </row>
    <row r="60" spans="1:20" ht="32" customHeight="1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0">
        <v>48.56</v>
      </c>
      <c r="Q6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32" customHeight="1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0">
        <v>68.099999999999994</v>
      </c>
      <c r="Q6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32" customHeight="1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0">
        <v>8.5</v>
      </c>
      <c r="Q62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customHeight="1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0">
        <v>60.06</v>
      </c>
      <c r="Q6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32" customHeight="1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0">
        <v>72.400000000000006</v>
      </c>
      <c r="Q64" t="s">
        <v>8315</v>
      </c>
      <c r="R64" t="s">
        <v>8316</v>
      </c>
      <c r="S64" s="16">
        <v>42041.205000000002</v>
      </c>
      <c r="T64" s="16">
        <v>42086.16333333333</v>
      </c>
    </row>
    <row r="65" spans="1:20" ht="32" customHeight="1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0">
        <v>100</v>
      </c>
      <c r="Q65" t="s">
        <v>8315</v>
      </c>
      <c r="R65" t="s">
        <v>8316</v>
      </c>
      <c r="S65" s="16">
        <v>42203.677766203706</v>
      </c>
      <c r="T65" s="16">
        <v>42233.677766203706</v>
      </c>
    </row>
    <row r="66" spans="1:20" ht="32" customHeight="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0">
        <v>51.67</v>
      </c>
      <c r="Q66" t="s">
        <v>8315</v>
      </c>
      <c r="R66" t="s">
        <v>8316</v>
      </c>
      <c r="S66" s="16">
        <v>41983.752847222218</v>
      </c>
      <c r="T66" s="16">
        <v>42014.140972222223</v>
      </c>
    </row>
    <row r="67" spans="1:20" ht="32" customHeight="1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0">
        <v>0</v>
      </c>
      <c r="Q67" t="s">
        <v>8315</v>
      </c>
      <c r="R67" t="s">
        <v>8316</v>
      </c>
      <c r="S67" s="16">
        <v>42103.024398148147</v>
      </c>
      <c r="T67" s="16">
        <v>42112.9375</v>
      </c>
    </row>
    <row r="68" spans="1:20" ht="32" customHeight="1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0">
        <v>61</v>
      </c>
      <c r="Q68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customHeight="1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0">
        <v>37.5</v>
      </c>
      <c r="Q69" t="s">
        <v>8315</v>
      </c>
      <c r="R69" t="s">
        <v>8316</v>
      </c>
      <c r="S69" s="16">
        <v>42297.691006944442</v>
      </c>
      <c r="T69" s="16">
        <v>42320.290972222225</v>
      </c>
    </row>
    <row r="70" spans="1:20" ht="32" customHeight="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0">
        <v>25.57</v>
      </c>
      <c r="Q7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32" customHeight="1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0">
        <v>0</v>
      </c>
      <c r="Q7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32" customHeight="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0">
        <v>25</v>
      </c>
      <c r="Q7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customHeight="1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0">
        <v>0</v>
      </c>
      <c r="Q7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32" customHeight="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0">
        <v>0</v>
      </c>
      <c r="Q74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customHeight="1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0">
        <v>10</v>
      </c>
      <c r="Q75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customHeight="1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0">
        <v>202</v>
      </c>
      <c r="Q76" t="s">
        <v>8315</v>
      </c>
      <c r="R76" t="s">
        <v>8316</v>
      </c>
      <c r="S76" s="16">
        <v>42621.389340277776</v>
      </c>
      <c r="T76" s="16">
        <v>42651.389340277776</v>
      </c>
    </row>
    <row r="77" spans="1:20" ht="32" customHeight="1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0">
        <v>25.65</v>
      </c>
      <c r="Q77" t="s">
        <v>8315</v>
      </c>
      <c r="R77" t="s">
        <v>8316</v>
      </c>
      <c r="S77" s="16">
        <v>41780.785729166666</v>
      </c>
      <c r="T77" s="16">
        <v>41840.785729166666</v>
      </c>
    </row>
    <row r="78" spans="1:20" ht="32" customHeight="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0">
        <v>56.05</v>
      </c>
      <c r="Q78" t="s">
        <v>8315</v>
      </c>
      <c r="R78" t="s">
        <v>8316</v>
      </c>
      <c r="S78" s="16">
        <v>41766.072500000002</v>
      </c>
      <c r="T78" s="16">
        <v>41791.072500000002</v>
      </c>
    </row>
    <row r="79" spans="1:20" ht="32" customHeight="1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0">
        <v>81.319999999999993</v>
      </c>
      <c r="Q79" t="s">
        <v>8315</v>
      </c>
      <c r="R79" t="s">
        <v>8316</v>
      </c>
      <c r="S79" s="16">
        <v>41766.617291666669</v>
      </c>
      <c r="T79" s="16">
        <v>41793.290972222225</v>
      </c>
    </row>
    <row r="80" spans="1:20" ht="32" customHeight="1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0">
        <v>70.17</v>
      </c>
      <c r="Q8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32" customHeight="1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0">
        <v>23.63</v>
      </c>
      <c r="Q8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32" customHeight="1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0">
        <v>188.56</v>
      </c>
      <c r="Q8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32" customHeight="1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0">
        <v>49.51</v>
      </c>
      <c r="Q8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customHeight="1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0">
        <v>9.5</v>
      </c>
      <c r="Q84" t="s">
        <v>8315</v>
      </c>
      <c r="R84" t="s">
        <v>8316</v>
      </c>
      <c r="S84" s="16">
        <v>41975.124340277776</v>
      </c>
      <c r="T84" s="16">
        <v>42005.124340277776</v>
      </c>
    </row>
    <row r="85" spans="1:20" ht="32" customHeight="1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0">
        <v>10</v>
      </c>
      <c r="Q85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customHeight="1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0">
        <v>13</v>
      </c>
      <c r="Q86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customHeight="1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0">
        <v>89.4</v>
      </c>
      <c r="Q87" t="s">
        <v>8315</v>
      </c>
      <c r="R87" t="s">
        <v>8316</v>
      </c>
      <c r="S87" s="16">
        <v>42103.884930555556</v>
      </c>
      <c r="T87" s="16">
        <v>42133.884930555556</v>
      </c>
    </row>
    <row r="88" spans="1:20" ht="32" customHeight="1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0">
        <v>25</v>
      </c>
      <c r="Q88" t="s">
        <v>8315</v>
      </c>
      <c r="R88" t="s">
        <v>8316</v>
      </c>
      <c r="S88" s="16">
        <v>42059.970729166671</v>
      </c>
      <c r="T88" s="16">
        <v>42089.929062499999</v>
      </c>
    </row>
    <row r="89" spans="1:20" ht="32" customHeight="1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0">
        <v>1</v>
      </c>
      <c r="Q89" t="s">
        <v>8315</v>
      </c>
      <c r="R89" t="s">
        <v>8316</v>
      </c>
      <c r="S89" s="16">
        <v>42041.743090277778</v>
      </c>
      <c r="T89" s="16">
        <v>42071.701423611114</v>
      </c>
    </row>
    <row r="90" spans="1:20" ht="32" customHeight="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0">
        <v>65</v>
      </c>
      <c r="Q90" t="s">
        <v>8315</v>
      </c>
      <c r="R90" t="s">
        <v>8316</v>
      </c>
      <c r="S90" s="16">
        <v>41829.73715277778</v>
      </c>
      <c r="T90" s="16">
        <v>41852.716666666667</v>
      </c>
    </row>
    <row r="91" spans="1:20" ht="32" customHeight="1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0">
        <v>1</v>
      </c>
      <c r="Q91" t="s">
        <v>8315</v>
      </c>
      <c r="R91" t="s">
        <v>8316</v>
      </c>
      <c r="S91" s="16">
        <v>41789.893599537041</v>
      </c>
      <c r="T91" s="16">
        <v>41815.875</v>
      </c>
    </row>
    <row r="92" spans="1:20" ht="32" customHeight="1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0">
        <v>81.540000000000006</v>
      </c>
      <c r="Q9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2" customHeight="1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0">
        <v>100</v>
      </c>
      <c r="Q9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customHeight="1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0">
        <v>1</v>
      </c>
      <c r="Q94" t="s">
        <v>8315</v>
      </c>
      <c r="R94" t="s">
        <v>8316</v>
      </c>
      <c r="S94" s="16">
        <v>42611.261064814811</v>
      </c>
      <c r="T94" s="16">
        <v>42625.707638888889</v>
      </c>
    </row>
    <row r="95" spans="1:20" ht="32" customHeight="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0">
        <v>0</v>
      </c>
      <c r="Q95" t="s">
        <v>8315</v>
      </c>
      <c r="R95" t="s">
        <v>8316</v>
      </c>
      <c r="S95" s="16">
        <v>42253.633159722223</v>
      </c>
      <c r="T95" s="16">
        <v>42313.674826388888</v>
      </c>
    </row>
    <row r="96" spans="1:20" ht="32" customHeight="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0">
        <v>20</v>
      </c>
      <c r="Q96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customHeight="1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0">
        <v>5.5</v>
      </c>
      <c r="Q97" t="s">
        <v>8315</v>
      </c>
      <c r="R97" t="s">
        <v>8316</v>
      </c>
      <c r="S97" s="16">
        <v>42402.947002314817</v>
      </c>
      <c r="T97" s="16">
        <v>42452.145138888889</v>
      </c>
    </row>
    <row r="98" spans="1:20" ht="32" customHeight="1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0">
        <v>50.2</v>
      </c>
      <c r="Q98" t="s">
        <v>8315</v>
      </c>
      <c r="R98" t="s">
        <v>8316</v>
      </c>
      <c r="S98" s="16">
        <v>42509.814108796301</v>
      </c>
      <c r="T98" s="16">
        <v>42539.814108796301</v>
      </c>
    </row>
    <row r="99" spans="1:20" ht="32" customHeight="1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0">
        <v>13.11</v>
      </c>
      <c r="Q99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32" customHeight="1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0">
        <v>315.5</v>
      </c>
      <c r="Q10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customHeight="1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0">
        <v>37.14</v>
      </c>
      <c r="Q10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32" customHeight="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0">
        <v>0</v>
      </c>
      <c r="Q10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32" customHeight="1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0">
        <v>128.27000000000001</v>
      </c>
      <c r="Q103" t="s">
        <v>8315</v>
      </c>
      <c r="R103" t="s">
        <v>8316</v>
      </c>
      <c r="S103" s="16">
        <v>41779.657870370371</v>
      </c>
      <c r="T103" s="16">
        <v>41821.25</v>
      </c>
    </row>
    <row r="104" spans="1:20" ht="32" customHeight="1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0">
        <v>47.27</v>
      </c>
      <c r="Q104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32" customHeight="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0">
        <v>50</v>
      </c>
      <c r="Q105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32" customHeight="1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0">
        <v>42.5</v>
      </c>
      <c r="Q106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32" customHeight="1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0">
        <v>62.5</v>
      </c>
      <c r="Q107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customHeight="1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0">
        <v>27</v>
      </c>
      <c r="Q108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32" customHeight="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0">
        <v>25</v>
      </c>
      <c r="Q109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32" customHeight="1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0">
        <v>0</v>
      </c>
      <c r="Q1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2" customHeight="1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0">
        <v>1.5</v>
      </c>
      <c r="Q1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customHeight="1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0">
        <v>38.25</v>
      </c>
      <c r="Q1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32" customHeight="1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0">
        <v>16.25</v>
      </c>
      <c r="Q1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32" customHeight="1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0">
        <v>33.75</v>
      </c>
      <c r="Q114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32" customHeight="1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0">
        <v>61.67</v>
      </c>
      <c r="Q115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32" customHeight="1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0">
        <v>83.14</v>
      </c>
      <c r="Q116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32" customHeight="1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0">
        <v>1</v>
      </c>
      <c r="Q117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32" customHeight="1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0">
        <v>142.86000000000001</v>
      </c>
      <c r="Q118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32" customHeight="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0">
        <v>10.17</v>
      </c>
      <c r="Q119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32" customHeight="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0">
        <v>57.25</v>
      </c>
      <c r="Q12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32" customHeight="1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0">
        <v>5</v>
      </c>
      <c r="Q12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32" customHeight="1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0">
        <v>93</v>
      </c>
      <c r="Q12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32" customHeight="1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0">
        <v>32.36</v>
      </c>
      <c r="Q12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32" customHeight="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0">
        <v>0</v>
      </c>
      <c r="Q124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32" customHeight="1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0">
        <v>1</v>
      </c>
      <c r="Q125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32" customHeight="1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0">
        <v>91.83</v>
      </c>
      <c r="Q126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32" customHeight="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0">
        <v>45.83</v>
      </c>
      <c r="Q127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32" customHeight="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0">
        <v>0</v>
      </c>
      <c r="Q128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32" customHeight="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0">
        <v>248.5</v>
      </c>
      <c r="Q129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32" customHeight="1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0">
        <v>79.400000000000006</v>
      </c>
      <c r="Q13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32" customHeight="1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0">
        <v>5.5</v>
      </c>
      <c r="Q13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32" customHeight="1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0">
        <v>25</v>
      </c>
      <c r="Q13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32" customHeight="1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0">
        <v>0</v>
      </c>
      <c r="Q13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32" customHeight="1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0">
        <v>137.08000000000001</v>
      </c>
      <c r="Q134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32" customHeight="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0">
        <v>0</v>
      </c>
      <c r="Q135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32" customHeight="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0">
        <v>5</v>
      </c>
      <c r="Q136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customHeight="1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0">
        <v>39</v>
      </c>
      <c r="Q137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32" customHeight="1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0">
        <v>50.5</v>
      </c>
      <c r="Q138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32" customHeight="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0">
        <v>25</v>
      </c>
      <c r="Q139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32" customHeight="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0">
        <v>25</v>
      </c>
      <c r="Q14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32" customHeight="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0">
        <v>0</v>
      </c>
      <c r="Q14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32" customHeight="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0">
        <v>53.13</v>
      </c>
      <c r="Q14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32" customHeight="1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0">
        <v>0</v>
      </c>
      <c r="Q14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32" customHeight="1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0">
        <v>7</v>
      </c>
      <c r="Q144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32" customHeight="1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0">
        <v>40.06</v>
      </c>
      <c r="Q145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32" customHeight="1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0">
        <v>24.33</v>
      </c>
      <c r="Q146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32" customHeight="1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0">
        <v>11.25</v>
      </c>
      <c r="Q147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32" customHeight="1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0">
        <v>42</v>
      </c>
      <c r="Q148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32" customHeight="1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0">
        <v>71.25</v>
      </c>
      <c r="Q149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32" customHeight="1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0">
        <v>22.5</v>
      </c>
      <c r="Q15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32" customHeight="1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0">
        <v>41</v>
      </c>
      <c r="Q15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32" customHeight="1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0">
        <v>47.91</v>
      </c>
      <c r="Q15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32" customHeight="1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0">
        <v>35.17</v>
      </c>
      <c r="Q15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32" customHeight="1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0">
        <v>5.5</v>
      </c>
      <c r="Q154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32" customHeight="1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0">
        <v>22.67</v>
      </c>
      <c r="Q155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customHeight="1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0">
        <v>26.38</v>
      </c>
      <c r="Q156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32" customHeight="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0">
        <v>105.54</v>
      </c>
      <c r="Q157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32" customHeight="1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0">
        <v>0</v>
      </c>
      <c r="Q158" t="s">
        <v>8315</v>
      </c>
      <c r="R158" t="s">
        <v>8316</v>
      </c>
      <c r="S158" s="16">
        <v>42534.866875</v>
      </c>
      <c r="T158" s="16">
        <v>42564.866875</v>
      </c>
    </row>
    <row r="159" spans="1:20" ht="32" customHeight="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0">
        <v>62</v>
      </c>
      <c r="Q159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32" customHeight="1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0">
        <v>217.5</v>
      </c>
      <c r="Q16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32" customHeight="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0">
        <v>26.75</v>
      </c>
      <c r="Q16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32" customHeight="1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0">
        <v>64.290000000000006</v>
      </c>
      <c r="Q16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customHeight="1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0">
        <v>175</v>
      </c>
      <c r="Q16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32" customHeight="1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0">
        <v>84.28</v>
      </c>
      <c r="Q164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32" customHeight="1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0">
        <v>33.74</v>
      </c>
      <c r="Q165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customHeight="1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0">
        <v>8</v>
      </c>
      <c r="Q166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32" customHeight="1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0">
        <v>0</v>
      </c>
      <c r="Q167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customHeight="1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0">
        <v>100</v>
      </c>
      <c r="Q168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32" customHeight="1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0">
        <v>60.11</v>
      </c>
      <c r="Q169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32" customHeight="1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0">
        <v>3</v>
      </c>
      <c r="Q17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customHeight="1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0">
        <v>5</v>
      </c>
      <c r="Q17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32" customHeight="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0">
        <v>29.24</v>
      </c>
      <c r="Q17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32" customHeight="1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0">
        <v>59.58</v>
      </c>
      <c r="Q17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32" customHeight="1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0">
        <v>82.57</v>
      </c>
      <c r="Q174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2" customHeight="1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0">
        <v>10</v>
      </c>
      <c r="Q175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32" customHeight="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0">
        <v>5.75</v>
      </c>
      <c r="Q176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32" customHeight="1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0">
        <v>100.5</v>
      </c>
      <c r="Q177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2" customHeight="1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0">
        <v>1</v>
      </c>
      <c r="Q178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32" customHeight="1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0">
        <v>20</v>
      </c>
      <c r="Q179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32" customHeight="1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0">
        <v>2</v>
      </c>
      <c r="Q18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32" customHeight="1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0">
        <v>5</v>
      </c>
      <c r="Q18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32" customHeight="1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0">
        <v>45.84</v>
      </c>
      <c r="Q18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32" customHeight="1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0">
        <v>13</v>
      </c>
      <c r="Q18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32" customHeight="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0">
        <v>0</v>
      </c>
      <c r="Q184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32" customHeight="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0">
        <v>1</v>
      </c>
      <c r="Q185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32" customHeight="1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0">
        <v>52.5</v>
      </c>
      <c r="Q186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32" customHeight="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0">
        <v>7.25</v>
      </c>
      <c r="Q187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32" customHeight="1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0">
        <v>33.33</v>
      </c>
      <c r="Q188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customHeight="1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0">
        <v>62.5</v>
      </c>
      <c r="Q189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customHeight="1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0">
        <v>63.56</v>
      </c>
      <c r="Q19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32" customHeight="1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0">
        <v>0</v>
      </c>
      <c r="Q19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32" customHeight="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0">
        <v>10</v>
      </c>
      <c r="Q19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32" customHeight="1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0">
        <v>0</v>
      </c>
      <c r="Q19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32" customHeight="1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0">
        <v>30.71</v>
      </c>
      <c r="Q194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32" customHeight="1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0">
        <v>51</v>
      </c>
      <c r="Q195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32" customHeight="1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0">
        <v>0</v>
      </c>
      <c r="Q196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32" customHeight="1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0">
        <v>66.67</v>
      </c>
      <c r="Q197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32" customHeight="1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0">
        <v>0</v>
      </c>
      <c r="Q198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32" customHeight="1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0">
        <v>59</v>
      </c>
      <c r="Q199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32" customHeight="1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0">
        <v>100</v>
      </c>
      <c r="Q20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customHeight="1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0">
        <v>147.4</v>
      </c>
      <c r="Q20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32" customHeight="1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0">
        <v>166.06</v>
      </c>
      <c r="Q202" t="s">
        <v>8315</v>
      </c>
      <c r="R202" t="s">
        <v>8316</v>
      </c>
      <c r="S202" s="16">
        <v>41804.937083333331</v>
      </c>
      <c r="T202" s="16">
        <v>41821.9375</v>
      </c>
    </row>
    <row r="203" spans="1:20" ht="32" customHeight="1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0">
        <v>40</v>
      </c>
      <c r="Q20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32" customHeight="1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0">
        <v>75.25</v>
      </c>
      <c r="Q204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customHeight="1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0">
        <v>60</v>
      </c>
      <c r="Q205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32" customHeight="1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0">
        <v>1250</v>
      </c>
      <c r="Q206" t="s">
        <v>8315</v>
      </c>
      <c r="R206" t="s">
        <v>8316</v>
      </c>
      <c r="S206" s="16">
        <v>42144.231527777782</v>
      </c>
      <c r="T206" s="16">
        <v>42203.125</v>
      </c>
    </row>
    <row r="207" spans="1:20" ht="32" customHeight="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0">
        <v>7</v>
      </c>
      <c r="Q207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32" customHeight="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0">
        <v>56.25</v>
      </c>
      <c r="Q208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32" customHeight="1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0">
        <v>38.33</v>
      </c>
      <c r="Q209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32" customHeight="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0">
        <v>27.5</v>
      </c>
      <c r="Q2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32" customHeight="1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0">
        <v>16</v>
      </c>
      <c r="Q2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32" customHeight="1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0">
        <v>1</v>
      </c>
      <c r="Q2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32" customHeight="1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0">
        <v>0</v>
      </c>
      <c r="Q2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32" customHeight="1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0">
        <v>86.62</v>
      </c>
      <c r="Q214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32" customHeight="1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0">
        <v>0</v>
      </c>
      <c r="Q215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32" customHeight="1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0">
        <v>88.33</v>
      </c>
      <c r="Q216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32" customHeight="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0">
        <v>23.75</v>
      </c>
      <c r="Q217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customHeight="1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0">
        <v>0</v>
      </c>
      <c r="Q218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32" customHeight="1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0">
        <v>163.33000000000001</v>
      </c>
      <c r="Q219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customHeight="1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0">
        <v>6.75</v>
      </c>
      <c r="Q22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32" customHeight="1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0">
        <v>25</v>
      </c>
      <c r="Q22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32" customHeight="1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0">
        <v>179.12</v>
      </c>
      <c r="Q22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customHeight="1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0">
        <v>34.950000000000003</v>
      </c>
      <c r="Q22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customHeight="1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0">
        <v>27.5</v>
      </c>
      <c r="Q224" t="s">
        <v>8315</v>
      </c>
      <c r="R224" t="s">
        <v>8316</v>
      </c>
      <c r="S224" s="16">
        <v>42031.666898148149</v>
      </c>
      <c r="T224" s="16">
        <v>42064.125</v>
      </c>
    </row>
    <row r="225" spans="1:20" ht="32" customHeight="1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0">
        <v>18.5</v>
      </c>
      <c r="Q225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customHeight="1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0">
        <v>0</v>
      </c>
      <c r="Q226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32" customHeight="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0">
        <v>222.5</v>
      </c>
      <c r="Q227" t="s">
        <v>8315</v>
      </c>
      <c r="R227" t="s">
        <v>8316</v>
      </c>
      <c r="S227" s="16">
        <v>42695.7105787037</v>
      </c>
      <c r="T227" s="16">
        <v>42725.7105787037</v>
      </c>
    </row>
    <row r="228" spans="1:20" ht="32" customHeight="1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0">
        <v>5</v>
      </c>
      <c r="Q228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32" customHeight="1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0">
        <v>0</v>
      </c>
      <c r="Q229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32" customHeight="1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0">
        <v>29.17</v>
      </c>
      <c r="Q23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32" customHeight="1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0">
        <v>1.5</v>
      </c>
      <c r="Q23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32" customHeight="1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0">
        <v>126.5</v>
      </c>
      <c r="Q23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32" customHeight="1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0">
        <v>10</v>
      </c>
      <c r="Q23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32" customHeight="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0">
        <v>9.4</v>
      </c>
      <c r="Q234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2" customHeight="1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0">
        <v>0</v>
      </c>
      <c r="Q235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32" customHeight="1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0">
        <v>30</v>
      </c>
      <c r="Q236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32" customHeight="1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0">
        <v>10.67</v>
      </c>
      <c r="Q237" t="s">
        <v>8315</v>
      </c>
      <c r="R237" t="s">
        <v>8316</v>
      </c>
      <c r="S237" s="16">
        <v>42209.67288194444</v>
      </c>
      <c r="T237" s="16">
        <v>42223.625</v>
      </c>
    </row>
    <row r="238" spans="1:20" ht="32" customHeight="1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0">
        <v>25.5</v>
      </c>
      <c r="Q238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32" customHeight="1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0">
        <v>20</v>
      </c>
      <c r="Q239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32" customHeight="1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0">
        <v>91.25</v>
      </c>
      <c r="Q24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32" customHeight="1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0">
        <v>0</v>
      </c>
      <c r="Q24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32" customHeight="1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0">
        <v>50</v>
      </c>
      <c r="Q24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customHeight="1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0">
        <v>0</v>
      </c>
      <c r="Q24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32" customHeight="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0">
        <v>0</v>
      </c>
      <c r="Q244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32" customHeight="1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0">
        <v>22.83</v>
      </c>
      <c r="Q245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32" customHeight="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0">
        <v>16.670000000000002</v>
      </c>
      <c r="Q246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32" customHeight="1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0">
        <v>106.97</v>
      </c>
      <c r="Q247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32" customHeight="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0">
        <v>10.25</v>
      </c>
      <c r="Q248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32" customHeight="1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0">
        <v>59</v>
      </c>
      <c r="Q249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32" customHeight="1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0">
        <v>15.67</v>
      </c>
      <c r="Q25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32" customHeight="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0">
        <v>1</v>
      </c>
      <c r="Q25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4" priority="3" operator="equal">
      <formula>$F$162</formula>
    </cfRule>
    <cfRule type="cellIs" dxfId="3" priority="4" operator="equal">
      <formula>$F$126</formula>
    </cfRule>
    <cfRule type="cellIs" dxfId="2" priority="5" operator="equal">
      <formula>$F$2</formula>
    </cfRule>
    <cfRule type="cellIs" dxfId="1" priority="6" operator="equal">
      <formula>"sccessful"</formula>
    </cfRule>
    <cfRule type="cellIs" dxfId="0" priority="7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253C-116E-40A6-BA13-BC2CE4706CB2}">
  <dimension ref="A1:C15"/>
  <sheetViews>
    <sheetView workbookViewId="0">
      <selection activeCell="F14" sqref="F14"/>
    </sheetView>
  </sheetViews>
  <sheetFormatPr defaultColWidth="14.36328125" defaultRowHeight="14.5" x14ac:dyDescent="0.35"/>
  <cols>
    <col min="1" max="1" width="26.54296875" bestFit="1" customWidth="1"/>
    <col min="2" max="2" width="10.6328125" bestFit="1" customWidth="1"/>
    <col min="3" max="3" width="11.08984375" bestFit="1" customWidth="1"/>
  </cols>
  <sheetData>
    <row r="1" spans="1:3" x14ac:dyDescent="0.35">
      <c r="A1" t="s">
        <v>8385</v>
      </c>
      <c r="B1" t="s">
        <v>8386</v>
      </c>
      <c r="C1" t="s">
        <v>8387</v>
      </c>
    </row>
    <row r="2" spans="1:3" x14ac:dyDescent="0.35">
      <c r="B2" s="21" t="s">
        <v>8388</v>
      </c>
      <c r="C2" s="21" t="s">
        <v>8389</v>
      </c>
    </row>
    <row r="3" spans="1:3" x14ac:dyDescent="0.35">
      <c r="A3" s="12" t="s">
        <v>8390</v>
      </c>
      <c r="B3" s="20">
        <f>AVERAGE('Successful US Kickstarters'!D:D)</f>
        <v>5048.8786407766993</v>
      </c>
      <c r="C3" s="20">
        <f>AVERAGE('Failed US Kickstarters'!D:D)</f>
        <v>10554.212</v>
      </c>
    </row>
    <row r="4" spans="1:3" x14ac:dyDescent="0.35">
      <c r="A4" s="12" t="s">
        <v>8391</v>
      </c>
      <c r="B4" s="20">
        <f>MEDIAN('Successful US Kickstarters'!D:D)</f>
        <v>3000</v>
      </c>
      <c r="C4" s="22">
        <f>MEDIAN('Failed US Kickstarters'!D:D)</f>
        <v>5000</v>
      </c>
    </row>
    <row r="5" spans="1:3" x14ac:dyDescent="0.35">
      <c r="A5" s="12" t="s">
        <v>8401</v>
      </c>
      <c r="B5" s="20">
        <f>_xlfn.STDEV.P('Successful US Kickstarters'!D:D)</f>
        <v>7748.7537726373303</v>
      </c>
      <c r="C5" s="20">
        <f>_xlfn.STDEV.P('Failed US Kickstarters'!D:D)</f>
        <v>21967.731061515115</v>
      </c>
    </row>
    <row r="6" spans="1:3" x14ac:dyDescent="0.35">
      <c r="A6" s="12" t="s">
        <v>8400</v>
      </c>
      <c r="B6" s="20">
        <f>_xlfn.QUARTILE.EXC('Successful US Kickstarters'!D:D, 3)</f>
        <v>5000</v>
      </c>
      <c r="C6" s="20">
        <f>_xlfn.QUARTILE.EXC('Failed US Kickstarters'!D:D, 3)</f>
        <v>10000</v>
      </c>
    </row>
    <row r="7" spans="1:3" x14ac:dyDescent="0.35">
      <c r="A7" s="12" t="s">
        <v>8399</v>
      </c>
      <c r="B7" s="20">
        <f>_xlfn.QUARTILE.EXC('Successful US Kickstarters'!D:D, 1)</f>
        <v>1500</v>
      </c>
      <c r="C7" s="22">
        <f>_xlfn.QUARTILE.EXC('Failed US Kickstarters'!D:D,1)</f>
        <v>2000</v>
      </c>
    </row>
    <row r="8" spans="1:3" x14ac:dyDescent="0.35">
      <c r="A8" s="12" t="s">
        <v>8398</v>
      </c>
      <c r="B8" s="22">
        <f>B6-B7</f>
        <v>3500</v>
      </c>
      <c r="C8" s="22">
        <f>C6-C7</f>
        <v>8000</v>
      </c>
    </row>
    <row r="9" spans="1:3" x14ac:dyDescent="0.35">
      <c r="A9" s="12"/>
      <c r="B9" s="22"/>
      <c r="C9" s="22"/>
    </row>
    <row r="10" spans="1:3" x14ac:dyDescent="0.35">
      <c r="A10" s="12" t="s">
        <v>8392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3" x14ac:dyDescent="0.35">
      <c r="A11" s="12" t="s">
        <v>8393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35">
      <c r="A12" s="12" t="s">
        <v>8396</v>
      </c>
      <c r="B12" s="20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35">
      <c r="A13" s="12" t="s">
        <v>8394</v>
      </c>
      <c r="B13" s="20">
        <f>_xlfn.QUARTILE.EXC('Successful US Kickstarters'!E:E, 3)</f>
        <v>5699</v>
      </c>
      <c r="C13" s="20">
        <f>_xlfn.QUARTILE.EXC('Failed US Kickstarters'!E:E, 3)</f>
        <v>501</v>
      </c>
    </row>
    <row r="14" spans="1:3" x14ac:dyDescent="0.35">
      <c r="A14" s="12" t="s">
        <v>8395</v>
      </c>
      <c r="B14" s="20">
        <f>_xlfn.QUARTILE.EXC('Successful US Kickstarters'!E:E, 1)</f>
        <v>1716.5074999999999</v>
      </c>
      <c r="C14" s="20">
        <f>_xlfn.QUARTILE.EXC('Failed US Kickstarters'!E:E, 1)</f>
        <v>9.25</v>
      </c>
    </row>
    <row r="15" spans="1:3" x14ac:dyDescent="0.35">
      <c r="A15" s="12" t="s">
        <v>8397</v>
      </c>
      <c r="B15" s="22">
        <f>B13-B14</f>
        <v>3982.4925000000003</v>
      </c>
      <c r="C15" s="22">
        <f>C13-C14</f>
        <v>491.75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D243F-6FD8-4C41-8021-B5DC877F9392}">
  <dimension ref="A1:F6"/>
  <sheetViews>
    <sheetView workbookViewId="0">
      <selection activeCell="C14" sqref="C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8362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ECB52-8D7E-4F59-A53A-1508585EF0B5}">
  <dimension ref="A1:E7"/>
  <sheetViews>
    <sheetView workbookViewId="0">
      <selection activeCell="F11" sqref="F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8362</v>
      </c>
    </row>
    <row r="5" spans="1:5" x14ac:dyDescent="0.3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DEF8-E0ED-45BF-A368-E7EA70DCD837}">
  <dimension ref="A1:F18"/>
  <sheetViews>
    <sheetView topLeftCell="A4" workbookViewId="0">
      <selection activeCell="G10" sqref="G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2" width="15.26953125" bestFit="1" customWidth="1"/>
    <col min="13" max="13" width="10.7265625" bestFit="1" customWidth="1"/>
    <col min="14" max="14" width="9.36328125" bestFit="1" customWidth="1"/>
    <col min="15" max="17" width="6.453125" bestFit="1" customWidth="1"/>
    <col min="18" max="18" width="9.36328125" bestFit="1" customWidth="1"/>
    <col min="19" max="21" width="6.453125" bestFit="1" customWidth="1"/>
    <col min="22" max="22" width="9.36328125" bestFit="1" customWidth="1"/>
    <col min="23" max="25" width="6.453125" bestFit="1" customWidth="1"/>
    <col min="26" max="26" width="9.36328125" bestFit="1" customWidth="1"/>
    <col min="27" max="27" width="9.54296875" bestFit="1" customWidth="1"/>
    <col min="28" max="30" width="6.6328125" bestFit="1" customWidth="1"/>
    <col min="31" max="31" width="9.36328125" bestFit="1" customWidth="1"/>
    <col min="32" max="34" width="6.453125" bestFit="1" customWidth="1"/>
    <col min="35" max="35" width="9.36328125" bestFit="1" customWidth="1"/>
    <col min="36" max="38" width="6.453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4" width="9.54296875" bestFit="1" customWidth="1"/>
    <col min="45" max="47" width="6.6328125" bestFit="1" customWidth="1"/>
    <col min="48" max="48" width="9.36328125" bestFit="1" customWidth="1"/>
    <col min="49" max="51" width="6.453125" bestFit="1" customWidth="1"/>
    <col min="52" max="52" width="9.36328125" bestFit="1" customWidth="1"/>
    <col min="53" max="55" width="6.453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1" width="9.54296875" bestFit="1" customWidth="1"/>
    <col min="62" max="64" width="6.6328125" bestFit="1" customWidth="1"/>
    <col min="65" max="65" width="9.36328125" bestFit="1" customWidth="1"/>
    <col min="66" max="68" width="6.453125" bestFit="1" customWidth="1"/>
    <col min="69" max="69" width="9.36328125" bestFit="1" customWidth="1"/>
    <col min="70" max="72" width="6.453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78" width="9.54296875" bestFit="1" customWidth="1"/>
    <col min="79" max="81" width="6.6328125" bestFit="1" customWidth="1"/>
    <col min="82" max="82" width="9.36328125" bestFit="1" customWidth="1"/>
    <col min="83" max="85" width="6.453125" bestFit="1" customWidth="1"/>
    <col min="86" max="86" width="9.36328125" bestFit="1" customWidth="1"/>
    <col min="87" max="89" width="6.453125" bestFit="1" customWidth="1"/>
    <col min="90" max="90" width="9.36328125" bestFit="1" customWidth="1"/>
    <col min="91" max="93" width="6.453125" bestFit="1" customWidth="1"/>
    <col min="94" max="94" width="9.36328125" bestFit="1" customWidth="1"/>
    <col min="95" max="95" width="9.54296875" bestFit="1" customWidth="1"/>
    <col min="96" max="98" width="6.6328125" bestFit="1" customWidth="1"/>
    <col min="99" max="99" width="9.36328125" bestFit="1" customWidth="1"/>
    <col min="100" max="102" width="6.453125" bestFit="1" customWidth="1"/>
    <col min="103" max="103" width="9.36328125" bestFit="1" customWidth="1"/>
    <col min="104" max="106" width="6.453125" bestFit="1" customWidth="1"/>
    <col min="107" max="107" width="9.36328125" bestFit="1" customWidth="1"/>
    <col min="108" max="110" width="6.453125" bestFit="1" customWidth="1"/>
    <col min="111" max="111" width="9.36328125" bestFit="1" customWidth="1"/>
    <col min="112" max="112" width="9.54296875" bestFit="1" customWidth="1"/>
    <col min="113" max="115" width="6.6328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7" width="6.453125" bestFit="1" customWidth="1"/>
    <col min="128" max="128" width="9.36328125" bestFit="1" customWidth="1"/>
    <col min="129" max="129" width="9.54296875" bestFit="1" customWidth="1"/>
    <col min="130" max="132" width="6.6328125" bestFit="1" customWidth="1"/>
    <col min="133" max="133" width="9.36328125" bestFit="1" customWidth="1"/>
    <col min="134" max="134" width="9.54296875" bestFit="1" customWidth="1"/>
    <col min="135" max="135" width="10.7265625" bestFit="1" customWidth="1"/>
    <col min="136" max="4114" width="15.26953125" bestFit="1" customWidth="1"/>
    <col min="4115" max="4115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8362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7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7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7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7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7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7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7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7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7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7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7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7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52F1F-D58B-40EB-A53A-7C749FC4EFD9}">
  <dimension ref="A1:F6"/>
  <sheetViews>
    <sheetView workbookViewId="0">
      <selection activeCell="B14" sqref="B14"/>
    </sheetView>
  </sheetViews>
  <sheetFormatPr defaultColWidth="9.81640625" defaultRowHeight="14.5" x14ac:dyDescent="0.35"/>
  <cols>
    <col min="1" max="1" width="31.08984375" bestFit="1" customWidth="1"/>
    <col min="2" max="2" width="120" bestFit="1" customWidth="1"/>
    <col min="3" max="4" width="10.08984375" bestFit="1" customWidth="1"/>
    <col min="5" max="5" width="15.90625" bestFit="1" customWidth="1"/>
    <col min="6" max="6" width="7.26953125" bestFit="1" customWidth="1"/>
  </cols>
  <sheetData>
    <row r="1" spans="1:6" x14ac:dyDescent="0.3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3">
        <f>VLOOKUP(A2,Kickstarter!B:D, 3,FALSE)</f>
        <v>2000</v>
      </c>
      <c r="D2" s="23">
        <f>VLOOKUP(A2,Kickstarter!B:E,4,FALSE)</f>
        <v>2020</v>
      </c>
      <c r="E2" s="23">
        <f>VLOOKUP( A2, Kickstarter!B:P, 15, FALSE)</f>
        <v>51.79</v>
      </c>
      <c r="F2" s="24">
        <f>VLOOKUP(A2, Kickstarter!B:L, 11, 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3">
        <f>VLOOKUP(A3,Kickstarter!B:D, 3,FALSE)</f>
        <v>2000</v>
      </c>
      <c r="D3" s="23">
        <f>VLOOKUP(A3,Kickstarter!B:E,4,FALSE)</f>
        <v>2020</v>
      </c>
      <c r="E3" s="23">
        <f>VLOOKUP( A3, Kickstarter!B:P, 15, FALSE)</f>
        <v>36.07</v>
      </c>
      <c r="F3" s="24">
        <f>VLOOKUP(A3, Kickstarter!B:L, 11, 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3">
        <f>VLOOKUP(A4,Kickstarter!B:D, 3,FALSE)</f>
        <v>1500</v>
      </c>
      <c r="D4" s="23">
        <f>VLOOKUP(A4,Kickstarter!B:E,4,FALSE)</f>
        <v>2576</v>
      </c>
      <c r="E4" s="23">
        <f>VLOOKUP( A4, Kickstarter!B:P, 15, FALSE)</f>
        <v>33.03</v>
      </c>
      <c r="F4" s="24">
        <f>VLOOKUP(A4, Kickstarter!B:L, 11, 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3">
        <f>VLOOKUP(A5,Kickstarter!B:D, 3,FALSE)</f>
        <v>1000</v>
      </c>
      <c r="D5" s="23">
        <f>VLOOKUP(A5,Kickstarter!B:E,4,FALSE)</f>
        <v>1168</v>
      </c>
      <c r="E5" s="23">
        <f>VLOOKUP( A5, Kickstarter!B:P, 15, FALSE)</f>
        <v>44.92</v>
      </c>
      <c r="F5" s="24">
        <f>VLOOKUP(A5, Kickstarter!B:L, 11, 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3">
        <f>VLOOKUP(A6,Kickstarter!B:D, 3,FALSE)</f>
        <v>4000</v>
      </c>
      <c r="D6" s="23">
        <f>VLOOKUP(A6,Kickstarter!B:E,4,FALSE)</f>
        <v>4137</v>
      </c>
      <c r="E6" s="23">
        <f>VLOOKUP( A6, Kickstarter!B:P, 15, FALSE)</f>
        <v>36.61</v>
      </c>
      <c r="F6" s="24">
        <f>VLOOKUP(A6, Kickstarter!B:L, 11, FALSE)</f>
        <v>113</v>
      </c>
    </row>
  </sheetData>
  <pageMargins left="0.7" right="0.7" top="0.75" bottom="0.75" header="0.3" footer="0.3"/>
  <pageSetup orientation="portrait" horizontalDpi="90" verticalDpi="9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Category Statistics</vt:lpstr>
      <vt:lpstr>Subcatagory Statistics</vt:lpstr>
      <vt:lpstr>Outcomes Based on Launch Date</vt:lpstr>
      <vt:lpstr>Edinburgh Research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qatester</cp:lastModifiedBy>
  <cp:lastPrinted>2022-04-06T23:46:57Z</cp:lastPrinted>
  <dcterms:created xsi:type="dcterms:W3CDTF">2017-04-20T15:17:24Z</dcterms:created>
  <dcterms:modified xsi:type="dcterms:W3CDTF">2022-04-08T02:20:23Z</dcterms:modified>
</cp:coreProperties>
</file>