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SATYANARAYANA\OneDrive\Desktop\PakaBhavana Data analyst jan19 2023 assignments\Advanced Excel\"/>
    </mc:Choice>
  </mc:AlternateContent>
  <xr:revisionPtr revIDLastSave="0" documentId="8_{E513841D-AC98-4EF1-B8F4-1A52C5FC0AEA}" xr6:coauthVersionLast="47" xr6:coauthVersionMax="47" xr10:uidLastSave="{00000000-0000-0000-0000-000000000000}"/>
  <bookViews>
    <workbookView xWindow="-108" yWindow="-108" windowWidth="23256" windowHeight="12576" firstSheet="1" activeTab="1" xr2:uid="{18E74621-BEBE-4C55-9A4A-6D7726ED6B75}"/>
  </bookViews>
  <sheets>
    <sheet name="Brainstorm" sheetId="4" r:id="rId1"/>
    <sheet name="Vlookup Advanced" sheetId="2" r:id="rId2"/>
  </sheets>
  <definedNames>
    <definedName name="amarilla">'Vlookup Advanced'!$I$14:$J$20</definedName>
    <definedName name="montana">'Vlookup Advanced'!$L$14:$M$20</definedName>
    <definedName name="paseo">'Vlookup Advanced'!$F$14:$G$20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2" l="1"/>
  <c r="C30" i="2"/>
  <c r="C31" i="2"/>
  <c r="C32" i="2"/>
  <c r="C28" i="2"/>
  <c r="E29" i="2"/>
  <c r="E30" i="2"/>
  <c r="E31" i="2"/>
  <c r="E32" i="2"/>
  <c r="E33" i="2"/>
  <c r="E34" i="2"/>
  <c r="E35" i="2"/>
  <c r="E36" i="2"/>
  <c r="E37" i="2"/>
  <c r="E28" i="2"/>
  <c r="C7" i="2" a="1"/>
  <c r="C7" i="2"/>
  <c r="C8" i="2" a="1"/>
  <c r="C8" i="2"/>
  <c r="C9" i="2" a="1"/>
  <c r="C9" i="2"/>
  <c r="C10" i="2" a="1"/>
  <c r="C10" i="2"/>
  <c r="C6" i="2" a="1"/>
  <c r="C6" i="2"/>
  <c r="E11" i="4"/>
  <c r="E10" i="4"/>
  <c r="D11" i="4"/>
  <c r="D10" i="4"/>
  <c r="E7" i="4"/>
  <c r="D7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D17" i="2"/>
  <c r="D18" i="2"/>
  <c r="D19" i="2"/>
  <c r="D20" i="2"/>
  <c r="D21" i="2"/>
  <c r="D22" i="2"/>
  <c r="D16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<sst xmlns="http://schemas.openxmlformats.org/spreadsheetml/2006/main" count="126" uniqueCount="53">
  <si>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</si>
  <si>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</si>
  <si>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</si>
  <si>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</si>
  <si>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</si>
  <si>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</si>
  <si>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</si>
  <si>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Midmarket</t>
  </si>
  <si>
    <t>Canada</t>
  </si>
  <si>
    <t>Product Name</t>
  </si>
  <si>
    <t>Max MRP</t>
  </si>
  <si>
    <t>Min MRP</t>
  </si>
  <si>
    <t>Country</t>
  </si>
  <si>
    <t>Product</t>
  </si>
  <si>
    <t>Units Sold</t>
  </si>
  <si>
    <t>Manufacturing Price</t>
  </si>
  <si>
    <t>Sale Price</t>
  </si>
  <si>
    <t>Gross Sales</t>
  </si>
  <si>
    <t>Profit</t>
  </si>
  <si>
    <t>product</t>
  </si>
  <si>
    <t>manufacturing price</t>
  </si>
  <si>
    <t>Government</t>
  </si>
  <si>
    <t>Mexico</t>
  </si>
  <si>
    <t>Paseo</t>
  </si>
  <si>
    <t>paseo</t>
  </si>
  <si>
    <t>United States of America</t>
  </si>
  <si>
    <t>velo</t>
  </si>
  <si>
    <t>amarilla</t>
  </si>
  <si>
    <t>Velo</t>
  </si>
  <si>
    <t>montana</t>
  </si>
  <si>
    <t>vtt</t>
  </si>
  <si>
    <t>France</t>
  </si>
  <si>
    <t>Amarilla</t>
  </si>
  <si>
    <t>Channel Partners</t>
  </si>
  <si>
    <t>Montana</t>
  </si>
  <si>
    <t>VTT</t>
  </si>
  <si>
    <t>Germany</t>
  </si>
  <si>
    <t>Enterprise</t>
  </si>
  <si>
    <t>Small Business</t>
  </si>
  <si>
    <t>Partial Text Lookup: LEFT and SEARCH</t>
  </si>
  <si>
    <t>Velo - 235</t>
  </si>
  <si>
    <t>Paseo - 895</t>
  </si>
  <si>
    <t xml:space="preserve">Montana </t>
  </si>
  <si>
    <t>Amarilla - 145</t>
  </si>
  <si>
    <t>Montana - 125</t>
  </si>
  <si>
    <t>VTT - 777</t>
  </si>
  <si>
    <t xml:space="preserve">VTT </t>
  </si>
  <si>
    <t>Multiple Source Table Vlookup</t>
  </si>
  <si>
    <t xml:space="preserve"> Sales</t>
  </si>
  <si>
    <t>Disc%</t>
  </si>
  <si>
    <t>Multiple Lookup Value</t>
  </si>
  <si>
    <t>Product-model no</t>
  </si>
  <si>
    <t>Model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</si>
</sst>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5" borderId="0" xfId="0" applyFill="1"/>
    <xf numFmtId="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M27"/>
  <sheetViews>
    <sheetView workbookViewId="0">
      <selection activeCell="F11" sqref="F11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6640625" bestFit="1" customWidth="1"/>
    <col min="5" max="5" width="19.33203125" bestFit="1" customWidth="1"/>
    <col min="6" max="6" width="17.5546875" bestFit="1" customWidth="1"/>
    <col min="7" max="7" width="8.6640625" bestFit="1" customWidth="1"/>
    <col min="8" max="8" width="10.109375" bestFit="1" customWidth="1"/>
  </cols>
  <sheetData>
    <row r="2" spans="2:13" ht="15.6" x14ac:dyDescent="0.3">
      <c r="B2" s="9" t="s">
        <v>0</v>
      </c>
    </row>
    <row r="3" spans="2:13" ht="18" x14ac:dyDescent="0.35">
      <c r="B3" s="9" t="s">
        <v>1</v>
      </c>
      <c r="G3" s="10"/>
    </row>
    <row r="4" spans="2:13" ht="18" x14ac:dyDescent="0.35">
      <c r="B4" s="9" t="s">
        <v>2</v>
      </c>
      <c r="G4" s="10"/>
    </row>
    <row r="5" spans="2:13" ht="18" x14ac:dyDescent="0.35">
      <c r="G5" s="10"/>
    </row>
    <row r="6" spans="2:13" x14ac:dyDescent="0.3">
      <c r="B6" s="11" t="s">
        <v>3</v>
      </c>
      <c r="C6" s="11" t="s">
        <v>4</v>
      </c>
      <c r="D6" s="11" t="s">
        <v>5</v>
      </c>
      <c r="E6" s="11" t="s">
        <v>6</v>
      </c>
    </row>
    <row r="7" spans="2:13" x14ac:dyDescent="0.3">
      <c r="B7" s="1" t="s">
        <v>7</v>
      </c>
      <c r="C7" s="1" t="s">
        <v>8</v>
      </c>
      <c r="D7" s="5">
        <f>IF(SUMIFS($H$14:$H$27,$C$14:$C$27,C7,B14:$B$27,B7)&gt;0,SUMIFS($H$14:$H$27,$C$14:$C$27,$C$7,$B$14:$B$27,$B$7),"NA")</f>
        <v>1842400</v>
      </c>
      <c r="E7" s="5">
        <f>IF(COUNTIFS($B$14:$B$27,B7,$C$14:$C$27,$C$7)&gt;0,COUNTIFS($B$14:$B$27,$B$7,$C$14:$C$27,$C$7),"NA")</f>
        <v>2</v>
      </c>
    </row>
    <row r="9" spans="2:13" x14ac:dyDescent="0.3">
      <c r="C9" s="1"/>
      <c r="D9" s="1"/>
      <c r="E9" s="11" t="s">
        <v>9</v>
      </c>
    </row>
    <row r="10" spans="2:13" x14ac:dyDescent="0.3">
      <c r="C10" s="11" t="s">
        <v>10</v>
      </c>
      <c r="D10" s="5">
        <f>MAX(F14:F27)</f>
        <v>260</v>
      </c>
      <c r="E10" s="5" t="str">
        <f>INDEX($B$13:$I$27,MATCH($D10,$F$13:$F$27,0),3)</f>
        <v>Amarilla</v>
      </c>
    </row>
    <row r="11" spans="2:13" x14ac:dyDescent="0.3">
      <c r="C11" s="11" t="s">
        <v>11</v>
      </c>
      <c r="D11" s="5">
        <f>MIN(F14:F27)</f>
        <v>5</v>
      </c>
      <c r="E11" s="5" t="str">
        <f>INDEX($B$13:$I$27,MATCH($D11,$F$13:$F$27,0),3)</f>
        <v>Montana</v>
      </c>
    </row>
    <row r="13" spans="2:13" x14ac:dyDescent="0.3">
      <c r="B13" s="1" t="s">
        <v>3</v>
      </c>
      <c r="C13" s="1" t="s">
        <v>12</v>
      </c>
      <c r="D13" s="1" t="s">
        <v>13</v>
      </c>
      <c r="E13" s="1" t="s">
        <v>14</v>
      </c>
      <c r="F13" s="5" t="s">
        <v>15</v>
      </c>
      <c r="G13" s="1" t="s">
        <v>16</v>
      </c>
      <c r="H13" s="5" t="s">
        <v>17</v>
      </c>
      <c r="I13" s="5" t="s">
        <v>18</v>
      </c>
      <c r="L13" t="s">
        <v>19</v>
      </c>
      <c r="M13" t="s">
        <v>20</v>
      </c>
    </row>
    <row r="14" spans="2:13" x14ac:dyDescent="0.3">
      <c r="B14" s="1" t="s">
        <v>21</v>
      </c>
      <c r="C14" s="1" t="s">
        <v>22</v>
      </c>
      <c r="D14" s="1" t="s">
        <v>23</v>
      </c>
      <c r="E14" s="1">
        <v>2851</v>
      </c>
      <c r="F14" s="5">
        <f>INDEX($L$13:$M$18,MATCH($D14,$L$13:$L$18,0),MATCH($F$13,$L$13:$M$13,0))</f>
        <v>10</v>
      </c>
      <c r="G14" s="1">
        <v>350</v>
      </c>
      <c r="H14" s="5">
        <f>E14*G14</f>
        <v>997850</v>
      </c>
      <c r="I14" s="5">
        <f>H14-(F14*E14)</f>
        <v>969340</v>
      </c>
      <c r="L14" t="s">
        <v>24</v>
      </c>
      <c r="M14">
        <v>10</v>
      </c>
    </row>
    <row r="15" spans="2:13" x14ac:dyDescent="0.3">
      <c r="B15" s="1" t="s">
        <v>21</v>
      </c>
      <c r="C15" s="1" t="s">
        <v>25</v>
      </c>
      <c r="D15" s="1" t="s">
        <v>23</v>
      </c>
      <c r="E15" s="1">
        <v>3495</v>
      </c>
      <c r="F15" s="5">
        <f t="shared" ref="F15:F27" si="0">INDEX($L$13:$M$18,MATCH($D15,$L$13:$L$18,0),MATCH($F$13,$L$13:$M$13,0))</f>
        <v>10</v>
      </c>
      <c r="G15" s="1">
        <v>300</v>
      </c>
      <c r="H15" s="5">
        <f t="shared" ref="H15:H27" si="1">E15*G15</f>
        <v>1048500</v>
      </c>
      <c r="I15" s="5">
        <f t="shared" ref="I15:I27" si="2">H15-(F15*E15)</f>
        <v>1013550</v>
      </c>
      <c r="L15" t="s">
        <v>26</v>
      </c>
      <c r="M15">
        <v>120</v>
      </c>
    </row>
    <row r="16" spans="2:13" x14ac:dyDescent="0.3">
      <c r="B16" s="1" t="s">
        <v>7</v>
      </c>
      <c r="C16" s="1" t="s">
        <v>8</v>
      </c>
      <c r="D16" s="1" t="s">
        <v>23</v>
      </c>
      <c r="E16" s="1">
        <v>2632</v>
      </c>
      <c r="F16" s="5">
        <f t="shared" si="0"/>
        <v>10</v>
      </c>
      <c r="G16" s="1">
        <v>350</v>
      </c>
      <c r="H16" s="5">
        <f t="shared" si="1"/>
        <v>921200</v>
      </c>
      <c r="I16" s="5">
        <f t="shared" si="2"/>
        <v>894880</v>
      </c>
      <c r="L16" t="s">
        <v>27</v>
      </c>
      <c r="M16">
        <v>260</v>
      </c>
    </row>
    <row r="17" spans="2:13" x14ac:dyDescent="0.3">
      <c r="B17" s="1" t="s">
        <v>7</v>
      </c>
      <c r="C17" s="1" t="s">
        <v>8</v>
      </c>
      <c r="D17" s="1" t="s">
        <v>28</v>
      </c>
      <c r="E17" s="1">
        <v>2632</v>
      </c>
      <c r="F17" s="5">
        <f t="shared" si="0"/>
        <v>120</v>
      </c>
      <c r="G17" s="1">
        <v>350</v>
      </c>
      <c r="H17" s="5">
        <f t="shared" si="1"/>
        <v>921200</v>
      </c>
      <c r="I17" s="5">
        <f t="shared" si="2"/>
        <v>605360</v>
      </c>
      <c r="L17" t="s">
        <v>29</v>
      </c>
      <c r="M17">
        <v>5</v>
      </c>
    </row>
    <row r="18" spans="2:13" x14ac:dyDescent="0.3">
      <c r="B18" s="1" t="s">
        <v>7</v>
      </c>
      <c r="C18" s="1" t="s">
        <v>25</v>
      </c>
      <c r="D18" s="1" t="s">
        <v>28</v>
      </c>
      <c r="E18" s="1">
        <v>2574</v>
      </c>
      <c r="F18" s="5">
        <f t="shared" si="0"/>
        <v>120</v>
      </c>
      <c r="G18" s="1">
        <v>300</v>
      </c>
      <c r="H18" s="5">
        <f t="shared" si="1"/>
        <v>772200</v>
      </c>
      <c r="I18" s="5">
        <f t="shared" si="2"/>
        <v>463320</v>
      </c>
      <c r="L18" t="s">
        <v>30</v>
      </c>
      <c r="M18">
        <v>250</v>
      </c>
    </row>
    <row r="19" spans="2:13" x14ac:dyDescent="0.3">
      <c r="B19" s="1" t="s">
        <v>21</v>
      </c>
      <c r="C19" s="1" t="s">
        <v>22</v>
      </c>
      <c r="D19" s="1" t="s">
        <v>23</v>
      </c>
      <c r="E19" s="1">
        <v>2151</v>
      </c>
      <c r="F19" s="5">
        <f t="shared" si="0"/>
        <v>10</v>
      </c>
      <c r="G19" s="1">
        <v>350</v>
      </c>
      <c r="H19" s="5">
        <f t="shared" si="1"/>
        <v>752850</v>
      </c>
      <c r="I19" s="5">
        <f t="shared" si="2"/>
        <v>731340</v>
      </c>
    </row>
    <row r="20" spans="2:13" x14ac:dyDescent="0.3">
      <c r="B20" s="1" t="s">
        <v>7</v>
      </c>
      <c r="C20" s="1" t="s">
        <v>31</v>
      </c>
      <c r="D20" s="1" t="s">
        <v>32</v>
      </c>
      <c r="E20" s="1">
        <v>2475</v>
      </c>
      <c r="F20" s="5">
        <f t="shared" si="0"/>
        <v>260</v>
      </c>
      <c r="G20" s="1">
        <v>300</v>
      </c>
      <c r="H20" s="5">
        <f t="shared" si="1"/>
        <v>742500</v>
      </c>
      <c r="I20" s="5">
        <f t="shared" si="2"/>
        <v>99000</v>
      </c>
    </row>
    <row r="21" spans="2:13" x14ac:dyDescent="0.3">
      <c r="B21" s="1" t="s">
        <v>33</v>
      </c>
      <c r="C21" s="1" t="s">
        <v>8</v>
      </c>
      <c r="D21" s="1" t="s">
        <v>34</v>
      </c>
      <c r="E21" s="1">
        <v>2227.5</v>
      </c>
      <c r="F21" s="5">
        <f t="shared" si="0"/>
        <v>5</v>
      </c>
      <c r="G21" s="1">
        <v>350</v>
      </c>
      <c r="H21" s="5">
        <f t="shared" si="1"/>
        <v>779625</v>
      </c>
      <c r="I21" s="5">
        <f t="shared" si="2"/>
        <v>768487.5</v>
      </c>
    </row>
    <row r="22" spans="2:13" x14ac:dyDescent="0.3">
      <c r="B22" s="1" t="s">
        <v>21</v>
      </c>
      <c r="C22" s="1" t="s">
        <v>25</v>
      </c>
      <c r="D22" s="1" t="s">
        <v>35</v>
      </c>
      <c r="E22" s="1">
        <v>2541</v>
      </c>
      <c r="F22" s="5">
        <f t="shared" si="0"/>
        <v>250</v>
      </c>
      <c r="G22" s="1">
        <v>300</v>
      </c>
      <c r="H22" s="5">
        <f t="shared" si="1"/>
        <v>762300</v>
      </c>
      <c r="I22" s="5">
        <f t="shared" si="2"/>
        <v>127050</v>
      </c>
    </row>
    <row r="23" spans="2:13" x14ac:dyDescent="0.3">
      <c r="B23" s="1" t="s">
        <v>33</v>
      </c>
      <c r="C23" s="1" t="s">
        <v>36</v>
      </c>
      <c r="D23" s="1" t="s">
        <v>28</v>
      </c>
      <c r="E23" s="1">
        <v>2536</v>
      </c>
      <c r="F23" s="5">
        <f t="shared" si="0"/>
        <v>120</v>
      </c>
      <c r="G23" s="1">
        <v>300</v>
      </c>
      <c r="H23" s="5">
        <f t="shared" si="1"/>
        <v>760800</v>
      </c>
      <c r="I23" s="5">
        <f t="shared" si="2"/>
        <v>456480</v>
      </c>
    </row>
    <row r="24" spans="2:13" x14ac:dyDescent="0.3">
      <c r="B24" s="1" t="s">
        <v>7</v>
      </c>
      <c r="C24" s="1" t="s">
        <v>25</v>
      </c>
      <c r="D24" s="1" t="s">
        <v>23</v>
      </c>
      <c r="E24" s="1">
        <v>2007</v>
      </c>
      <c r="F24" s="5">
        <f t="shared" si="0"/>
        <v>10</v>
      </c>
      <c r="G24" s="1">
        <v>350</v>
      </c>
      <c r="H24" s="5">
        <f t="shared" si="1"/>
        <v>702450</v>
      </c>
      <c r="I24" s="5">
        <f t="shared" si="2"/>
        <v>682380</v>
      </c>
    </row>
    <row r="25" spans="2:13" x14ac:dyDescent="0.3">
      <c r="B25" s="1" t="s">
        <v>37</v>
      </c>
      <c r="C25" s="1" t="s">
        <v>25</v>
      </c>
      <c r="D25" s="1" t="s">
        <v>28</v>
      </c>
      <c r="E25" s="1">
        <v>2460</v>
      </c>
      <c r="F25" s="5">
        <f t="shared" si="0"/>
        <v>120</v>
      </c>
      <c r="G25" s="1">
        <v>300</v>
      </c>
      <c r="H25" s="5">
        <f t="shared" si="1"/>
        <v>738000</v>
      </c>
      <c r="I25" s="5">
        <f t="shared" si="2"/>
        <v>442800</v>
      </c>
    </row>
    <row r="26" spans="2:13" x14ac:dyDescent="0.3">
      <c r="B26" s="1" t="s">
        <v>38</v>
      </c>
      <c r="C26" s="1" t="s">
        <v>8</v>
      </c>
      <c r="D26" s="1" t="s">
        <v>34</v>
      </c>
      <c r="E26" s="1">
        <v>3802.5</v>
      </c>
      <c r="F26" s="5">
        <f t="shared" si="0"/>
        <v>5</v>
      </c>
      <c r="G26" s="1">
        <v>300</v>
      </c>
      <c r="H26" s="5">
        <f t="shared" si="1"/>
        <v>1140750</v>
      </c>
      <c r="I26" s="5">
        <f t="shared" si="2"/>
        <v>1121737.5</v>
      </c>
    </row>
    <row r="27" spans="2:13" x14ac:dyDescent="0.3">
      <c r="B27" s="1" t="s">
        <v>21</v>
      </c>
      <c r="C27" s="1" t="s">
        <v>8</v>
      </c>
      <c r="D27" s="1" t="s">
        <v>28</v>
      </c>
      <c r="E27" s="1">
        <v>3793.5</v>
      </c>
      <c r="F27" s="5">
        <f t="shared" si="0"/>
        <v>120</v>
      </c>
      <c r="G27" s="1">
        <v>300</v>
      </c>
      <c r="H27" s="5">
        <f t="shared" si="1"/>
        <v>1138050</v>
      </c>
      <c r="I27" s="5">
        <f t="shared" si="2"/>
        <v>682830</v>
      </c>
    </row>
  </sheetData>
  <dataValidations count="2">
    <dataValidation type="list" allowBlank="1" showInputMessage="1" showErrorMessage="1" sqref="B7" xr:uid="{08E050CA-4643-408D-9561-CAD4EAC49219}">
      <formula1>$B$14:$B$27</formula1>
    </dataValidation>
    <dataValidation type="list" allowBlank="1" showInputMessage="1" showErrorMessage="1" sqref="C7" xr:uid="{DCC28E3A-12F0-4E60-87EE-40EE54DF0B4A}">
      <formula1>$C$14:$C$27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topLeftCell="A9" workbookViewId="0">
      <selection activeCell="D16" sqref="D16"/>
    </sheetView>
  </sheetViews>
  <sheetFormatPr defaultRowHeight="14.4" x14ac:dyDescent="0.3"/>
  <cols>
    <col min="2" max="2" width="33.33203125" bestFit="1" customWidth="1"/>
    <col min="3" max="3" width="9.109375" bestFit="1" customWidth="1"/>
    <col min="5" max="5" width="16.5546875" customWidth="1"/>
    <col min="6" max="6" width="9.6640625" bestFit="1" customWidth="1"/>
    <col min="7" max="7" width="9.44140625" bestFit="1" customWidth="1"/>
  </cols>
  <sheetData>
    <row r="3" spans="2:13" x14ac:dyDescent="0.3">
      <c r="B3" s="2" t="s">
        <v>39</v>
      </c>
    </row>
    <row r="4" spans="2:13" x14ac:dyDescent="0.3">
      <c r="B4" s="2"/>
    </row>
    <row r="5" spans="2:13" x14ac:dyDescent="0.3">
      <c r="B5" s="3" t="s">
        <v>13</v>
      </c>
      <c r="C5" s="3" t="s">
        <v>14</v>
      </c>
      <c r="F5" s="3" t="s">
        <v>13</v>
      </c>
      <c r="G5" s="3" t="s">
        <v>14</v>
      </c>
    </row>
    <row r="6" spans="2:13" x14ac:dyDescent="0.3">
      <c r="B6" s="1" t="s">
        <v>40</v>
      </c>
      <c r="C6" s="1" cm="1">
        <f t="array" ref="C6">_xlfn.NUMBERVALUE(VLOOKUP(LEFT(TRIM($B6),SEARCH(" ",$B6)-1),TRIM($F$5:$G$10),2,FALSE))</f>
        <v>2574</v>
      </c>
      <c r="F6" s="1" t="s">
        <v>32</v>
      </c>
      <c r="G6" s="1">
        <v>2475</v>
      </c>
    </row>
    <row r="7" spans="2:13" x14ac:dyDescent="0.3">
      <c r="B7" s="1" t="s">
        <v>41</v>
      </c>
      <c r="C7" s="1" cm="1">
        <f t="array" ref="C7">_xlfn.NUMBERVALUE(VLOOKUP(LEFT(TRIM($B7),SEARCH(" ",$B7)-1),TRIM($F$5:$G$10),2,FALSE))</f>
        <v>2151</v>
      </c>
      <c r="F7" s="1" t="s">
        <v>42</v>
      </c>
      <c r="G7" s="1">
        <v>2227.5</v>
      </c>
    </row>
    <row r="8" spans="2:13" x14ac:dyDescent="0.3">
      <c r="B8" s="1" t="s">
        <v>43</v>
      </c>
      <c r="C8" s="1" cm="1">
        <f t="array" ref="C8">_xlfn.NUMBERVALUE(VLOOKUP(LEFT(TRIM($B8),SEARCH(" ",$B8)-1),TRIM($F$5:$G$10),2,FALSE))</f>
        <v>2475</v>
      </c>
      <c r="F8" s="1" t="s">
        <v>23</v>
      </c>
      <c r="G8" s="1">
        <v>2151</v>
      </c>
    </row>
    <row r="9" spans="2:13" x14ac:dyDescent="0.3">
      <c r="B9" s="1" t="s">
        <v>44</v>
      </c>
      <c r="C9" s="1" cm="1">
        <f t="array" ref="C9">_xlfn.NUMBERVALUE(VLOOKUP(LEFT(TRIM($B9),SEARCH(" ",$B9)-1),TRIM($F$5:$G$10),2,FALSE))</f>
        <v>2227.5</v>
      </c>
      <c r="F9" s="1" t="s">
        <v>28</v>
      </c>
      <c r="G9" s="1">
        <v>2574</v>
      </c>
    </row>
    <row r="10" spans="2:13" x14ac:dyDescent="0.3">
      <c r="B10" s="1" t="s">
        <v>45</v>
      </c>
      <c r="C10" s="1" cm="1">
        <f t="array" ref="C10">_xlfn.NUMBERVALUE(VLOOKUP(LEFT(TRIM($B10),SEARCH(" ",$B10)-1),TRIM($F$5:$G$10),2,FALSE))</f>
        <v>2541</v>
      </c>
      <c r="F10" s="1" t="s">
        <v>46</v>
      </c>
      <c r="G10" s="1">
        <v>2541</v>
      </c>
    </row>
    <row r="12" spans="2:13" s="4" customFormat="1" x14ac:dyDescent="0.3"/>
    <row r="13" spans="2:13" x14ac:dyDescent="0.3">
      <c r="B13" s="2" t="s">
        <v>47</v>
      </c>
    </row>
    <row r="14" spans="2:13" x14ac:dyDescent="0.3">
      <c r="F14" s="3" t="s">
        <v>23</v>
      </c>
      <c r="G14" s="3"/>
      <c r="I14" s="3" t="s">
        <v>32</v>
      </c>
      <c r="J14" s="3"/>
      <c r="L14" s="3" t="s">
        <v>42</v>
      </c>
      <c r="M14" s="3"/>
    </row>
    <row r="15" spans="2:13" x14ac:dyDescent="0.3">
      <c r="B15" s="3" t="s">
        <v>13</v>
      </c>
      <c r="C15" s="3" t="s">
        <v>48</v>
      </c>
      <c r="D15" s="3" t="s">
        <v>49</v>
      </c>
      <c r="F15" s="3" t="s">
        <v>48</v>
      </c>
      <c r="G15" s="3" t="s">
        <v>49</v>
      </c>
      <c r="I15" s="3" t="s">
        <v>48</v>
      </c>
      <c r="J15" s="3" t="s">
        <v>49</v>
      </c>
      <c r="L15" s="3" t="s">
        <v>48</v>
      </c>
      <c r="M15" s="3" t="s">
        <v>49</v>
      </c>
    </row>
    <row r="16" spans="2:13" x14ac:dyDescent="0.3">
      <c r="B16" s="1" t="s">
        <v>23</v>
      </c>
      <c r="C16" s="1">
        <v>1655.08</v>
      </c>
      <c r="D16" s="13">
        <f ca="1">VLOOKUP(C16,INDIRECT(B16),2)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">
      <c r="B17" s="1" t="s">
        <v>32</v>
      </c>
      <c r="C17" s="1">
        <v>1822.59</v>
      </c>
      <c r="D17" s="13">
        <f t="shared" ref="D17:D22" ca="1" si="0">VLOOKUP(C17,INDIRECT(B17),2)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">
      <c r="B18" s="1" t="s">
        <v>32</v>
      </c>
      <c r="C18" s="1">
        <v>1730.54</v>
      </c>
      <c r="D18" s="13">
        <f t="shared" ca="1" si="0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">
      <c r="B19" s="1" t="s">
        <v>42</v>
      </c>
      <c r="C19" s="1">
        <v>1685.6</v>
      </c>
      <c r="D19" s="13">
        <f t="shared" ca="1" si="0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">
      <c r="B20" s="1" t="s">
        <v>23</v>
      </c>
      <c r="C20" s="1">
        <v>1685.6</v>
      </c>
      <c r="D20" s="13">
        <f t="shared" ca="1" si="0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">
      <c r="B21" s="1" t="s">
        <v>34</v>
      </c>
      <c r="C21" s="1">
        <v>1763.8600000000001</v>
      </c>
      <c r="D21" s="13">
        <f t="shared" ca="1" si="0"/>
        <v>7.0000000000000007E-2</v>
      </c>
    </row>
    <row r="22" spans="2:13" x14ac:dyDescent="0.3">
      <c r="B22" s="1" t="s">
        <v>23</v>
      </c>
      <c r="C22" s="1">
        <v>2293.1999999999998</v>
      </c>
      <c r="D22" s="13">
        <f t="shared" ca="1" si="0"/>
        <v>0.15</v>
      </c>
    </row>
    <row r="24" spans="2:13" s="4" customFormat="1" x14ac:dyDescent="0.3"/>
    <row r="25" spans="2:13" x14ac:dyDescent="0.3">
      <c r="B25" s="2" t="s">
        <v>50</v>
      </c>
    </row>
    <row r="27" spans="2:13" x14ac:dyDescent="0.3">
      <c r="B27" s="3" t="s">
        <v>13</v>
      </c>
      <c r="C27" s="3" t="s">
        <v>14</v>
      </c>
      <c r="E27" s="12" t="s">
        <v>51</v>
      </c>
      <c r="F27" s="3" t="s">
        <v>13</v>
      </c>
      <c r="G27" s="3" t="s">
        <v>52</v>
      </c>
      <c r="H27" s="3" t="s">
        <v>14</v>
      </c>
    </row>
    <row r="28" spans="2:13" x14ac:dyDescent="0.3">
      <c r="B28" s="1" t="s">
        <v>40</v>
      </c>
      <c r="C28" s="1">
        <f>(VLOOKUP(TRIM($B28),$E$27:$H$37,4,FALSE))</f>
        <v>2574</v>
      </c>
      <c r="E28" t="str">
        <f>TRIM(F28)&amp;" - "&amp;TRIM(G28)</f>
        <v>Paseo - 895</v>
      </c>
      <c r="F28" s="1" t="s">
        <v>23</v>
      </c>
      <c r="G28" s="8">
        <v>895</v>
      </c>
      <c r="H28" s="1">
        <v>2151</v>
      </c>
    </row>
    <row r="29" spans="2:13" x14ac:dyDescent="0.3">
      <c r="B29" s="1" t="s">
        <v>41</v>
      </c>
      <c r="C29" s="1">
        <f t="shared" ref="C29:C32" si="1">(VLOOKUP(TRIM($B29),$E$27:$H$37,4,FALSE))</f>
        <v>2151</v>
      </c>
      <c r="E29" t="str">
        <f t="shared" ref="E29:E37" si="2">TRIM(F29)&amp;" - "&amp;TRIM(G29)</f>
        <v>Montana - 125</v>
      </c>
      <c r="F29" s="1" t="s">
        <v>42</v>
      </c>
      <c r="G29" s="8">
        <v>125</v>
      </c>
      <c r="H29" s="1">
        <v>2227.5</v>
      </c>
    </row>
    <row r="30" spans="2:13" x14ac:dyDescent="0.3">
      <c r="B30" s="1" t="s">
        <v>43</v>
      </c>
      <c r="C30" s="1">
        <f t="shared" si="1"/>
        <v>2475</v>
      </c>
      <c r="E30" t="str">
        <f t="shared" si="2"/>
        <v>Amarilla - 145</v>
      </c>
      <c r="F30" s="1" t="s">
        <v>32</v>
      </c>
      <c r="G30" s="8">
        <v>145</v>
      </c>
      <c r="H30" s="1">
        <v>2475</v>
      </c>
    </row>
    <row r="31" spans="2:13" x14ac:dyDescent="0.3">
      <c r="B31" s="1" t="s">
        <v>44</v>
      </c>
      <c r="C31" s="1">
        <f t="shared" si="1"/>
        <v>2227.5</v>
      </c>
      <c r="E31" t="str">
        <f t="shared" si="2"/>
        <v>Montana - 848</v>
      </c>
      <c r="F31" s="1" t="s">
        <v>42</v>
      </c>
      <c r="G31" s="8">
        <v>848</v>
      </c>
      <c r="H31" s="8">
        <v>2537.25</v>
      </c>
    </row>
    <row r="32" spans="2:13" x14ac:dyDescent="0.3">
      <c r="B32" s="1" t="s">
        <v>45</v>
      </c>
      <c r="C32" s="1">
        <f t="shared" si="1"/>
        <v>2541</v>
      </c>
      <c r="E32" t="str">
        <f t="shared" si="2"/>
        <v>VTT - 777</v>
      </c>
      <c r="F32" s="1" t="s">
        <v>46</v>
      </c>
      <c r="G32" s="8">
        <v>777</v>
      </c>
      <c r="H32" s="1">
        <v>2541</v>
      </c>
    </row>
    <row r="33" spans="5:8" x14ac:dyDescent="0.3">
      <c r="E33" t="str">
        <f t="shared" si="2"/>
        <v>Velo - 235</v>
      </c>
      <c r="F33" s="1" t="s">
        <v>28</v>
      </c>
      <c r="G33" s="8">
        <v>235</v>
      </c>
      <c r="H33" s="1">
        <v>2574</v>
      </c>
    </row>
    <row r="34" spans="5:8" x14ac:dyDescent="0.3">
      <c r="E34" t="str">
        <f t="shared" si="2"/>
        <v>Paseo - 985</v>
      </c>
      <c r="F34" s="1" t="s">
        <v>23</v>
      </c>
      <c r="G34" s="8">
        <v>985</v>
      </c>
      <c r="H34" s="8">
        <v>2585.1</v>
      </c>
    </row>
    <row r="35" spans="5:8" x14ac:dyDescent="0.3">
      <c r="E35" t="str">
        <f t="shared" si="2"/>
        <v>Velo - 1122</v>
      </c>
      <c r="F35" s="1" t="s">
        <v>28</v>
      </c>
      <c r="G35" s="8">
        <v>1122</v>
      </c>
      <c r="H35" s="8">
        <v>2632.95</v>
      </c>
    </row>
    <row r="36" spans="5:8" x14ac:dyDescent="0.3">
      <c r="E36" t="str">
        <f t="shared" si="2"/>
        <v>VTT - 1260</v>
      </c>
      <c r="F36" s="1" t="s">
        <v>46</v>
      </c>
      <c r="G36" s="8">
        <v>1260</v>
      </c>
      <c r="H36" s="8">
        <v>2680.8</v>
      </c>
    </row>
    <row r="37" spans="5:8" x14ac:dyDescent="0.3">
      <c r="E37" t="str">
        <f t="shared" si="2"/>
        <v>Amarilla - 1397</v>
      </c>
      <c r="F37" s="1" t="s">
        <v>32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Brainstorm</vt:lpstr>
      <vt:lpstr>Vlookup Advanced</vt:lpstr>
      <vt:lpstr>amarilla</vt:lpstr>
      <vt:lpstr>montana</vt:lpstr>
      <vt:lpstr>paseo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Nigam</dc:creator>
  <cp:keywords/>
  <dc:description/>
  <cp:lastModifiedBy>A SATYANARAYANA</cp:lastModifiedBy>
  <cp:revision/>
  <dcterms:created xsi:type="dcterms:W3CDTF">2022-07-27T07:17:57Z</dcterms:created>
  <dcterms:modified xsi:type="dcterms:W3CDTF">2023-06-23T07:07:29Z</dcterms:modified>
  <cp:category/>
  <cp:contentStatus/>
</cp:coreProperties>
</file>