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Ready Projects\"/>
    </mc:Choice>
  </mc:AlternateContent>
  <bookViews>
    <workbookView xWindow="0" yWindow="0" windowWidth="23040" windowHeight="8616" tabRatio="479" activeTab="1"/>
  </bookViews>
  <sheets>
    <sheet name="Questions" sheetId="8" r:id="rId1"/>
    <sheet name="Insights" sheetId="9" r:id="rId2"/>
    <sheet name="Main Sheet" sheetId="1" r:id="rId3"/>
    <sheet name="Home Town" sheetId="6" r:id="rId4"/>
    <sheet name="Country" sheetId="7" r:id="rId5"/>
    <sheet name="Position" sheetId="5" r:id="rId6"/>
    <sheet name="DOB" sheetId="4" r:id="rId7"/>
    <sheet name="Gender" sheetId="2" r:id="rId8"/>
  </sheets>
  <definedNames>
    <definedName name="_xlnm._FilterDatabase" localSheetId="3" hidden="1">'Home Town'!$A$1:$B$97</definedName>
    <definedName name="_xlnm._FilterDatabase" localSheetId="2" hidden="1">'Main Sheet'!$A$1:$G$97</definedName>
  </definedNames>
  <calcPr calcId="162913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2" i="1"/>
  <c r="S2" i="1" l="1"/>
  <c r="T3" i="1"/>
  <c r="V3" i="1" s="1"/>
  <c r="T4" i="1"/>
  <c r="V4" i="1" s="1"/>
  <c r="T5" i="1"/>
  <c r="V5" i="1" s="1"/>
  <c r="T6" i="1"/>
  <c r="V6" i="1" s="1"/>
  <c r="T7" i="1"/>
  <c r="V7" i="1" s="1"/>
  <c r="T8" i="1"/>
  <c r="V8" i="1" s="1"/>
  <c r="T9" i="1"/>
  <c r="V9" i="1" s="1"/>
  <c r="T10" i="1"/>
  <c r="V10" i="1" s="1"/>
  <c r="T11" i="1"/>
  <c r="V11" i="1" s="1"/>
  <c r="T12" i="1"/>
  <c r="V12" i="1" s="1"/>
  <c r="T13" i="1"/>
  <c r="V13" i="1" s="1"/>
  <c r="T14" i="1"/>
  <c r="V14" i="1" s="1"/>
  <c r="T15" i="1"/>
  <c r="V15" i="1" s="1"/>
  <c r="T16" i="1"/>
  <c r="V16" i="1" s="1"/>
  <c r="T17" i="1"/>
  <c r="V17" i="1" s="1"/>
  <c r="T18" i="1"/>
  <c r="V18" i="1" s="1"/>
  <c r="T19" i="1"/>
  <c r="V19" i="1" s="1"/>
  <c r="T20" i="1"/>
  <c r="V20" i="1" s="1"/>
  <c r="T21" i="1"/>
  <c r="V21" i="1" s="1"/>
  <c r="T22" i="1"/>
  <c r="V22" i="1" s="1"/>
  <c r="T23" i="1"/>
  <c r="V23" i="1" s="1"/>
  <c r="T24" i="1"/>
  <c r="V24" i="1" s="1"/>
  <c r="T25" i="1"/>
  <c r="V25" i="1" s="1"/>
  <c r="T26" i="1"/>
  <c r="V26" i="1" s="1"/>
  <c r="T27" i="1"/>
  <c r="V27" i="1" s="1"/>
  <c r="T28" i="1"/>
  <c r="V28" i="1" s="1"/>
  <c r="T29" i="1"/>
  <c r="V29" i="1" s="1"/>
  <c r="T30" i="1"/>
  <c r="V30" i="1" s="1"/>
  <c r="T31" i="1"/>
  <c r="V31" i="1" s="1"/>
  <c r="T32" i="1"/>
  <c r="V32" i="1" s="1"/>
  <c r="T33" i="1"/>
  <c r="V33" i="1" s="1"/>
  <c r="T34" i="1"/>
  <c r="V34" i="1" s="1"/>
  <c r="T35" i="1"/>
  <c r="V35" i="1" s="1"/>
  <c r="T36" i="1"/>
  <c r="V36" i="1" s="1"/>
  <c r="T37" i="1"/>
  <c r="V37" i="1" s="1"/>
  <c r="T38" i="1"/>
  <c r="V38" i="1" s="1"/>
  <c r="T39" i="1"/>
  <c r="V39" i="1" s="1"/>
  <c r="T40" i="1"/>
  <c r="V40" i="1" s="1"/>
  <c r="T41" i="1"/>
  <c r="V41" i="1" s="1"/>
  <c r="T42" i="1"/>
  <c r="V42" i="1" s="1"/>
  <c r="T43" i="1"/>
  <c r="V43" i="1" s="1"/>
  <c r="T44" i="1"/>
  <c r="V44" i="1" s="1"/>
  <c r="T45" i="1"/>
  <c r="V45" i="1" s="1"/>
  <c r="T46" i="1"/>
  <c r="V46" i="1" s="1"/>
  <c r="T47" i="1"/>
  <c r="V47" i="1" s="1"/>
  <c r="T48" i="1"/>
  <c r="V48" i="1" s="1"/>
  <c r="T49" i="1"/>
  <c r="V49" i="1" s="1"/>
  <c r="T50" i="1"/>
  <c r="V50" i="1" s="1"/>
  <c r="T51" i="1"/>
  <c r="V51" i="1" s="1"/>
  <c r="T52" i="1"/>
  <c r="V52" i="1" s="1"/>
  <c r="T53" i="1"/>
  <c r="V53" i="1" s="1"/>
  <c r="T54" i="1"/>
  <c r="V54" i="1" s="1"/>
  <c r="T55" i="1"/>
  <c r="V55" i="1" s="1"/>
  <c r="T56" i="1"/>
  <c r="V56" i="1" s="1"/>
  <c r="T57" i="1"/>
  <c r="V57" i="1" s="1"/>
  <c r="T58" i="1"/>
  <c r="V58" i="1" s="1"/>
  <c r="T59" i="1"/>
  <c r="V59" i="1" s="1"/>
  <c r="T60" i="1"/>
  <c r="V60" i="1" s="1"/>
  <c r="T61" i="1"/>
  <c r="V61" i="1" s="1"/>
  <c r="T62" i="1"/>
  <c r="V62" i="1" s="1"/>
  <c r="T63" i="1"/>
  <c r="V63" i="1" s="1"/>
  <c r="T64" i="1"/>
  <c r="V64" i="1" s="1"/>
  <c r="T65" i="1"/>
  <c r="V65" i="1" s="1"/>
  <c r="T66" i="1"/>
  <c r="V66" i="1" s="1"/>
  <c r="T67" i="1"/>
  <c r="V67" i="1" s="1"/>
  <c r="T68" i="1"/>
  <c r="V68" i="1" s="1"/>
  <c r="T69" i="1"/>
  <c r="V69" i="1" s="1"/>
  <c r="T70" i="1"/>
  <c r="V70" i="1" s="1"/>
  <c r="T71" i="1"/>
  <c r="V71" i="1" s="1"/>
  <c r="T72" i="1"/>
  <c r="V72" i="1" s="1"/>
  <c r="T73" i="1"/>
  <c r="V73" i="1" s="1"/>
  <c r="T74" i="1"/>
  <c r="V74" i="1" s="1"/>
  <c r="T75" i="1"/>
  <c r="V75" i="1" s="1"/>
  <c r="T76" i="1"/>
  <c r="V76" i="1" s="1"/>
  <c r="T77" i="1"/>
  <c r="V77" i="1" s="1"/>
  <c r="T78" i="1"/>
  <c r="V78" i="1" s="1"/>
  <c r="T79" i="1"/>
  <c r="V79" i="1" s="1"/>
  <c r="T80" i="1"/>
  <c r="V80" i="1" s="1"/>
  <c r="T81" i="1"/>
  <c r="V81" i="1" s="1"/>
  <c r="T82" i="1"/>
  <c r="V82" i="1" s="1"/>
  <c r="T83" i="1"/>
  <c r="V83" i="1" s="1"/>
  <c r="T84" i="1"/>
  <c r="V84" i="1" s="1"/>
  <c r="T85" i="1"/>
  <c r="V85" i="1" s="1"/>
  <c r="T86" i="1"/>
  <c r="V86" i="1" s="1"/>
  <c r="T87" i="1"/>
  <c r="V87" i="1" s="1"/>
  <c r="T88" i="1"/>
  <c r="V88" i="1" s="1"/>
  <c r="T89" i="1"/>
  <c r="V89" i="1" s="1"/>
  <c r="T90" i="1"/>
  <c r="V90" i="1" s="1"/>
  <c r="T91" i="1"/>
  <c r="V91" i="1" s="1"/>
  <c r="T92" i="1"/>
  <c r="V92" i="1" s="1"/>
  <c r="T93" i="1"/>
  <c r="V93" i="1" s="1"/>
  <c r="T94" i="1"/>
  <c r="V94" i="1" s="1"/>
  <c r="T95" i="1"/>
  <c r="V95" i="1" s="1"/>
  <c r="T96" i="1"/>
  <c r="V96" i="1" s="1"/>
  <c r="T97" i="1"/>
  <c r="V97" i="1" s="1"/>
  <c r="T2" i="1"/>
  <c r="V2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2" i="1"/>
  <c r="Q2" i="1"/>
  <c r="R2" i="1" s="1"/>
  <c r="Q10" i="1"/>
  <c r="R10" i="1" s="1"/>
  <c r="Q13" i="1"/>
  <c r="R13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1" i="1"/>
  <c r="R11" i="1" s="1"/>
  <c r="Q12" i="1"/>
  <c r="R12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R69" i="1" s="1"/>
  <c r="Q70" i="1"/>
  <c r="R70" i="1" s="1"/>
  <c r="Q71" i="1"/>
  <c r="R71" i="1" s="1"/>
  <c r="Q72" i="1"/>
  <c r="R72" i="1" s="1"/>
  <c r="Q73" i="1"/>
  <c r="R73" i="1" s="1"/>
  <c r="Q74" i="1"/>
  <c r="R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Q83" i="1"/>
  <c r="R83" i="1" s="1"/>
  <c r="Q84" i="1"/>
  <c r="R84" i="1" s="1"/>
  <c r="Q85" i="1"/>
  <c r="R85" i="1" s="1"/>
  <c r="Q86" i="1"/>
  <c r="R86" i="1" s="1"/>
  <c r="Q87" i="1"/>
  <c r="R87" i="1" s="1"/>
  <c r="Q88" i="1"/>
  <c r="R88" i="1" s="1"/>
  <c r="Q89" i="1"/>
  <c r="R89" i="1" s="1"/>
  <c r="Q90" i="1"/>
  <c r="R90" i="1" s="1"/>
  <c r="Q91" i="1"/>
  <c r="R91" i="1" s="1"/>
  <c r="Q92" i="1"/>
  <c r="R92" i="1" s="1"/>
  <c r="Q93" i="1"/>
  <c r="R93" i="1" s="1"/>
  <c r="Q94" i="1"/>
  <c r="R94" i="1" s="1"/>
  <c r="Q95" i="1"/>
  <c r="R95" i="1" s="1"/>
  <c r="Q96" i="1"/>
  <c r="R96" i="1" s="1"/>
  <c r="Q97" i="1"/>
  <c r="R97" i="1" s="1"/>
  <c r="Q3" i="1"/>
  <c r="R3" i="1" s="1"/>
  <c r="O2" i="1"/>
  <c r="P2" i="1" s="1"/>
  <c r="H3" i="1" a="1"/>
  <c r="H3" i="1" s="1"/>
  <c r="J3" i="1" s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12" i="1" a="1"/>
  <c r="H12" i="1" s="1"/>
  <c r="J12" i="1" s="1"/>
  <c r="H13" i="1" a="1"/>
  <c r="H13" i="1" s="1"/>
  <c r="J13" i="1" s="1"/>
  <c r="H14" i="1" a="1"/>
  <c r="H14" i="1" s="1"/>
  <c r="J14" i="1" s="1"/>
  <c r="H15" i="1" a="1"/>
  <c r="H15" i="1" s="1"/>
  <c r="J15" i="1" s="1"/>
  <c r="H16" i="1" a="1"/>
  <c r="H16" i="1" s="1"/>
  <c r="J16" i="1" s="1"/>
  <c r="H17" i="1" a="1"/>
  <c r="H17" i="1" s="1"/>
  <c r="J17" i="1" s="1"/>
  <c r="H18" i="1" a="1"/>
  <c r="H18" i="1" s="1"/>
  <c r="J18" i="1" s="1"/>
  <c r="H19" i="1" a="1"/>
  <c r="H19" i="1" s="1"/>
  <c r="J19" i="1" s="1"/>
  <c r="H20" i="1" a="1"/>
  <c r="H20" i="1" s="1"/>
  <c r="J20" i="1" s="1"/>
  <c r="H21" i="1" a="1"/>
  <c r="H21" i="1" s="1"/>
  <c r="J21" i="1" s="1"/>
  <c r="H22" i="1" a="1"/>
  <c r="H22" i="1" s="1"/>
  <c r="J22" i="1" s="1"/>
  <c r="H23" i="1" a="1"/>
  <c r="H23" i="1" s="1"/>
  <c r="J23" i="1" s="1"/>
  <c r="H24" i="1" a="1"/>
  <c r="H24" i="1" s="1"/>
  <c r="J24" i="1" s="1"/>
  <c r="H25" i="1" a="1"/>
  <c r="H25" i="1" s="1"/>
  <c r="J25" i="1" s="1"/>
  <c r="H26" i="1" a="1"/>
  <c r="H26" i="1" s="1"/>
  <c r="J26" i="1" s="1"/>
  <c r="H27" i="1" a="1"/>
  <c r="H27" i="1" s="1"/>
  <c r="J27" i="1" s="1"/>
  <c r="H28" i="1" a="1"/>
  <c r="H28" i="1" s="1"/>
  <c r="J28" i="1" s="1"/>
  <c r="H29" i="1" a="1"/>
  <c r="H29" i="1" s="1"/>
  <c r="J29" i="1" s="1"/>
  <c r="H30" i="1" a="1"/>
  <c r="H30" i="1" s="1"/>
  <c r="J30" i="1" s="1"/>
  <c r="H31" i="1" a="1"/>
  <c r="H31" i="1" s="1"/>
  <c r="J31" i="1" s="1"/>
  <c r="H32" i="1" a="1"/>
  <c r="H32" i="1" s="1"/>
  <c r="J32" i="1" s="1"/>
  <c r="H33" i="1" a="1"/>
  <c r="H33" i="1" s="1"/>
  <c r="J33" i="1" s="1"/>
  <c r="H34" i="1" a="1"/>
  <c r="H34" i="1" s="1"/>
  <c r="J34" i="1" s="1"/>
  <c r="H35" i="1" a="1"/>
  <c r="H35" i="1" s="1"/>
  <c r="J35" i="1" s="1"/>
  <c r="H36" i="1" a="1"/>
  <c r="H36" i="1" s="1"/>
  <c r="J36" i="1" s="1"/>
  <c r="H37" i="1" a="1"/>
  <c r="H37" i="1" s="1"/>
  <c r="J37" i="1" s="1"/>
  <c r="H38" i="1" a="1"/>
  <c r="H38" i="1" s="1"/>
  <c r="J38" i="1" s="1"/>
  <c r="H39" i="1" a="1"/>
  <c r="H39" i="1" s="1"/>
  <c r="J39" i="1" s="1"/>
  <c r="H40" i="1" a="1"/>
  <c r="H40" i="1" s="1"/>
  <c r="J40" i="1" s="1"/>
  <c r="H41" i="1" a="1"/>
  <c r="H41" i="1" s="1"/>
  <c r="J41" i="1" s="1"/>
  <c r="H42" i="1" a="1"/>
  <c r="H42" i="1" s="1"/>
  <c r="J42" i="1" s="1"/>
  <c r="H43" i="1" a="1"/>
  <c r="H43" i="1" s="1"/>
  <c r="J43" i="1" s="1"/>
  <c r="H44" i="1" a="1"/>
  <c r="H44" i="1" s="1"/>
  <c r="J44" i="1" s="1"/>
  <c r="H45" i="1" a="1"/>
  <c r="H45" i="1" s="1"/>
  <c r="J45" i="1" s="1"/>
  <c r="H46" i="1" a="1"/>
  <c r="H46" i="1" s="1"/>
  <c r="J46" i="1" s="1"/>
  <c r="H47" i="1" a="1"/>
  <c r="H47" i="1" s="1"/>
  <c r="J47" i="1" s="1"/>
  <c r="H48" i="1" a="1"/>
  <c r="H48" i="1" s="1"/>
  <c r="J48" i="1" s="1"/>
  <c r="H49" i="1" a="1"/>
  <c r="H49" i="1" s="1"/>
  <c r="J49" i="1" s="1"/>
  <c r="H50" i="1" a="1"/>
  <c r="H50" i="1" s="1"/>
  <c r="J50" i="1" s="1"/>
  <c r="H51" i="1" a="1"/>
  <c r="H51" i="1" s="1"/>
  <c r="J51" i="1" s="1"/>
  <c r="H52" i="1" a="1"/>
  <c r="H52" i="1" s="1"/>
  <c r="J52" i="1" s="1"/>
  <c r="H53" i="1" a="1"/>
  <c r="H53" i="1" s="1"/>
  <c r="J53" i="1" s="1"/>
  <c r="H54" i="1" a="1"/>
  <c r="H54" i="1" s="1"/>
  <c r="J54" i="1" s="1"/>
  <c r="H55" i="1" a="1"/>
  <c r="H55" i="1" s="1"/>
  <c r="J55" i="1" s="1"/>
  <c r="H56" i="1" a="1"/>
  <c r="H56" i="1" s="1"/>
  <c r="J56" i="1" s="1"/>
  <c r="H57" i="1" a="1"/>
  <c r="H57" i="1" s="1"/>
  <c r="J57" i="1" s="1"/>
  <c r="H58" i="1" a="1"/>
  <c r="H58" i="1" s="1"/>
  <c r="J58" i="1" s="1"/>
  <c r="H59" i="1" a="1"/>
  <c r="H59" i="1" s="1"/>
  <c r="J59" i="1" s="1"/>
  <c r="H60" i="1" a="1"/>
  <c r="H60" i="1" s="1"/>
  <c r="J60" i="1" s="1"/>
  <c r="H61" i="1" a="1"/>
  <c r="H61" i="1" s="1"/>
  <c r="J61" i="1" s="1"/>
  <c r="H62" i="1" a="1"/>
  <c r="H62" i="1" s="1"/>
  <c r="J62" i="1" s="1"/>
  <c r="H63" i="1" a="1"/>
  <c r="H63" i="1" s="1"/>
  <c r="J63" i="1" s="1"/>
  <c r="H64" i="1" a="1"/>
  <c r="H64" i="1" s="1"/>
  <c r="J64" i="1" s="1"/>
  <c r="H65" i="1" a="1"/>
  <c r="H65" i="1" s="1"/>
  <c r="J65" i="1" s="1"/>
  <c r="H66" i="1" a="1"/>
  <c r="H66" i="1" s="1"/>
  <c r="J66" i="1" s="1"/>
  <c r="H67" i="1" a="1"/>
  <c r="H67" i="1" s="1"/>
  <c r="J67" i="1" s="1"/>
  <c r="H68" i="1" a="1"/>
  <c r="H68" i="1" s="1"/>
  <c r="J68" i="1" s="1"/>
  <c r="H69" i="1" a="1"/>
  <c r="H69" i="1" s="1"/>
  <c r="J69" i="1" s="1"/>
  <c r="H70" i="1" a="1"/>
  <c r="H70" i="1" s="1"/>
  <c r="J70" i="1" s="1"/>
  <c r="H71" i="1" a="1"/>
  <c r="H71" i="1" s="1"/>
  <c r="J71" i="1" s="1"/>
  <c r="H72" i="1" a="1"/>
  <c r="H72" i="1" s="1"/>
  <c r="J72" i="1" s="1"/>
  <c r="H73" i="1" a="1"/>
  <c r="H73" i="1" s="1"/>
  <c r="J73" i="1" s="1"/>
  <c r="H74" i="1" a="1"/>
  <c r="H74" i="1" s="1"/>
  <c r="J74" i="1" s="1"/>
  <c r="H75" i="1" a="1"/>
  <c r="H75" i="1" s="1"/>
  <c r="J75" i="1" s="1"/>
  <c r="H76" i="1" a="1"/>
  <c r="H76" i="1" s="1"/>
  <c r="J76" i="1" s="1"/>
  <c r="H77" i="1" a="1"/>
  <c r="H77" i="1" s="1"/>
  <c r="J77" i="1" s="1"/>
  <c r="H78" i="1" a="1"/>
  <c r="H78" i="1" s="1"/>
  <c r="J78" i="1" s="1"/>
  <c r="H79" i="1" a="1"/>
  <c r="H79" i="1" s="1"/>
  <c r="J79" i="1" s="1"/>
  <c r="H80" i="1" a="1"/>
  <c r="H80" i="1" s="1"/>
  <c r="J80" i="1" s="1"/>
  <c r="H81" i="1" a="1"/>
  <c r="H81" i="1" s="1"/>
  <c r="J81" i="1" s="1"/>
  <c r="H82" i="1" a="1"/>
  <c r="H82" i="1" s="1"/>
  <c r="J82" i="1" s="1"/>
  <c r="H83" i="1" a="1"/>
  <c r="H83" i="1" s="1"/>
  <c r="J83" i="1" s="1"/>
  <c r="H84" i="1" a="1"/>
  <c r="H84" i="1" s="1"/>
  <c r="J84" i="1" s="1"/>
  <c r="H85" i="1" a="1"/>
  <c r="H85" i="1" s="1"/>
  <c r="J85" i="1" s="1"/>
  <c r="H86" i="1" a="1"/>
  <c r="H86" i="1" s="1"/>
  <c r="J86" i="1" s="1"/>
  <c r="H87" i="1" a="1"/>
  <c r="H87" i="1" s="1"/>
  <c r="J87" i="1" s="1"/>
  <c r="H88" i="1" a="1"/>
  <c r="H88" i="1" s="1"/>
  <c r="J88" i="1" s="1"/>
  <c r="H89" i="1" a="1"/>
  <c r="H89" i="1" s="1"/>
  <c r="J89" i="1" s="1"/>
  <c r="H90" i="1" a="1"/>
  <c r="H90" i="1" s="1"/>
  <c r="J90" i="1" s="1"/>
  <c r="H91" i="1" a="1"/>
  <c r="H91" i="1" s="1"/>
  <c r="J91" i="1" s="1"/>
  <c r="H92" i="1" a="1"/>
  <c r="H92" i="1" s="1"/>
  <c r="J92" i="1" s="1"/>
  <c r="H93" i="1" a="1"/>
  <c r="H93" i="1" s="1"/>
  <c r="J93" i="1" s="1"/>
  <c r="H94" i="1" a="1"/>
  <c r="H94" i="1" s="1"/>
  <c r="J94" i="1" s="1"/>
  <c r="H95" i="1" a="1"/>
  <c r="H95" i="1" s="1"/>
  <c r="J95" i="1" s="1"/>
  <c r="H96" i="1" a="1"/>
  <c r="H96" i="1" s="1"/>
  <c r="J96" i="1" s="1"/>
  <c r="H97" i="1" a="1"/>
  <c r="H97" i="1" s="1"/>
  <c r="J97" i="1" s="1"/>
  <c r="H2" i="1" a="1"/>
  <c r="H2" i="1" s="1"/>
  <c r="J2" i="1" s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<sst xmlns="http://schemas.openxmlformats.org/spreadsheetml/2006/main" count="1036" uniqueCount="449">
  <si>
    <t>ID</t>
  </si>
  <si>
    <t>Country</t>
  </si>
  <si>
    <t>NameF</t>
  </si>
  <si>
    <t>NameL</t>
  </si>
  <si>
    <t>Weight in Pounds</t>
  </si>
  <si>
    <t>Height</t>
  </si>
  <si>
    <t>DOB</t>
  </si>
  <si>
    <t>Hometown</t>
  </si>
  <si>
    <t>Prov</t>
  </si>
  <si>
    <t>Pos</t>
  </si>
  <si>
    <t>Women</t>
  </si>
  <si>
    <t>Canada</t>
  </si>
  <si>
    <t>Meghan</t>
  </si>
  <si>
    <t>Agosta</t>
  </si>
  <si>
    <t>5'7</t>
  </si>
  <si>
    <t>Ruthven</t>
  </si>
  <si>
    <t>Ont.</t>
  </si>
  <si>
    <t>Forward</t>
  </si>
  <si>
    <t>Rebecca</t>
  </si>
  <si>
    <t>Johnston</t>
  </si>
  <si>
    <t>5'9</t>
  </si>
  <si>
    <t>Sudbury</t>
  </si>
  <si>
    <t>Laura</t>
  </si>
  <si>
    <t>Stacey</t>
  </si>
  <si>
    <t>5'10</t>
  </si>
  <si>
    <t>Kleinburg</t>
  </si>
  <si>
    <t>Jennifer</t>
  </si>
  <si>
    <t>Wakefield</t>
  </si>
  <si>
    <t>Pickering</t>
  </si>
  <si>
    <t>Jillian</t>
  </si>
  <si>
    <t>Saulnier</t>
  </si>
  <si>
    <t>5'5</t>
  </si>
  <si>
    <t>Halifax</t>
  </si>
  <si>
    <t>N.S.</t>
  </si>
  <si>
    <t>Mélodie</t>
  </si>
  <si>
    <t>Daoust</t>
  </si>
  <si>
    <t>5'6</t>
  </si>
  <si>
    <t>Valleyfield</t>
  </si>
  <si>
    <t>Que.</t>
  </si>
  <si>
    <t>Bailey</t>
  </si>
  <si>
    <t>Bram</t>
  </si>
  <si>
    <t>5'8</t>
  </si>
  <si>
    <t>St. Anne</t>
  </si>
  <si>
    <t>Man.</t>
  </si>
  <si>
    <t>Brianne</t>
  </si>
  <si>
    <t>Jenner</t>
  </si>
  <si>
    <t>Oakville</t>
  </si>
  <si>
    <t>Sarah</t>
  </si>
  <si>
    <t>Nurse</t>
  </si>
  <si>
    <t>Hamilton</t>
  </si>
  <si>
    <t>Haley</t>
  </si>
  <si>
    <t>Irwin</t>
  </si>
  <si>
    <t>Thunder Bay</t>
  </si>
  <si>
    <t>Natalie</t>
  </si>
  <si>
    <t>Spooner</t>
  </si>
  <si>
    <t>Scarborough</t>
  </si>
  <si>
    <t>Emily</t>
  </si>
  <si>
    <t>Clark</t>
  </si>
  <si>
    <t>Saskatoon</t>
  </si>
  <si>
    <t>Sask.</t>
  </si>
  <si>
    <t>Marie-Philip</t>
  </si>
  <si>
    <t>Poulin</t>
  </si>
  <si>
    <t>Beauceville</t>
  </si>
  <si>
    <t>Blayre</t>
  </si>
  <si>
    <t>Turnbull</t>
  </si>
  <si>
    <t>Stellarton</t>
  </si>
  <si>
    <t>Jocelyne</t>
  </si>
  <si>
    <t>Larocque</t>
  </si>
  <si>
    <t>Ste. Anne</t>
  </si>
  <si>
    <t>Defence</t>
  </si>
  <si>
    <t>Brigette</t>
  </si>
  <si>
    <t>Lacquette</t>
  </si>
  <si>
    <t>Mallard</t>
  </si>
  <si>
    <t>Lauriane</t>
  </si>
  <si>
    <t>Rougeau</t>
  </si>
  <si>
    <t>Beaconsfield</t>
  </si>
  <si>
    <t>Fortino</t>
  </si>
  <si>
    <t>5'4</t>
  </si>
  <si>
    <t>Meaghan</t>
  </si>
  <si>
    <t>Mikkelson</t>
  </si>
  <si>
    <t>St. Albert</t>
  </si>
  <si>
    <t>Alta.</t>
  </si>
  <si>
    <t>Renata</t>
  </si>
  <si>
    <t>Fast</t>
  </si>
  <si>
    <t>Burlington</t>
  </si>
  <si>
    <t>Shannon</t>
  </si>
  <si>
    <t>Szabados</t>
  </si>
  <si>
    <t>Edmonton</t>
  </si>
  <si>
    <t>Goalie</t>
  </si>
  <si>
    <t>Geneviève</t>
  </si>
  <si>
    <t>Lacasse</t>
  </si>
  <si>
    <t>Kingston</t>
  </si>
  <si>
    <t>Ann-Renée</t>
  </si>
  <si>
    <t>Desbiens</t>
  </si>
  <si>
    <t>La Malbaie</t>
  </si>
  <si>
    <t>Men</t>
  </si>
  <si>
    <t>Gilbert</t>
  </si>
  <si>
    <t>Brulé</t>
  </si>
  <si>
    <t>5'11</t>
  </si>
  <si>
    <t>Vancouver</t>
  </si>
  <si>
    <t>B.C.</t>
  </si>
  <si>
    <t>Wojtek</t>
  </si>
  <si>
    <t>Wolski</t>
  </si>
  <si>
    <t>6'3</t>
  </si>
  <si>
    <t>Toronto</t>
  </si>
  <si>
    <t>Derek</t>
  </si>
  <si>
    <t>Roy</t>
  </si>
  <si>
    <t>Rockland</t>
  </si>
  <si>
    <t>Chris</t>
  </si>
  <si>
    <t>Kelly</t>
  </si>
  <si>
    <t>6'0</t>
  </si>
  <si>
    <t>Rob</t>
  </si>
  <si>
    <t>Klinkhammer</t>
  </si>
  <si>
    <t>Lethbridge</t>
  </si>
  <si>
    <t>Brandon</t>
  </si>
  <si>
    <t>Kozun</t>
  </si>
  <si>
    <t>Calgary</t>
  </si>
  <si>
    <t>Quinton</t>
  </si>
  <si>
    <t>Howden</t>
  </si>
  <si>
    <t>6'2</t>
  </si>
  <si>
    <t>Oakbank</t>
  </si>
  <si>
    <t>René</t>
  </si>
  <si>
    <t>Bourque</t>
  </si>
  <si>
    <t>Lac La Biche</t>
  </si>
  <si>
    <t>Andrew</t>
  </si>
  <si>
    <t>Ebbett</t>
  </si>
  <si>
    <t>Vernon</t>
  </si>
  <si>
    <t>Mason</t>
  </si>
  <si>
    <t>Raymond</t>
  </si>
  <si>
    <t>6'1</t>
  </si>
  <si>
    <t>Cochrane</t>
  </si>
  <si>
    <t>Eric</t>
  </si>
  <si>
    <t>O’Dell</t>
  </si>
  <si>
    <t>Ottawa</t>
  </si>
  <si>
    <t>Maxim</t>
  </si>
  <si>
    <t>Lapierre</t>
  </si>
  <si>
    <t>Brossard</t>
  </si>
  <si>
    <t>Linden</t>
  </si>
  <si>
    <t>Vey</t>
  </si>
  <si>
    <t>Wakaw</t>
  </si>
  <si>
    <t>Christian</t>
  </si>
  <si>
    <t>Thomas</t>
  </si>
  <si>
    <t>Karl</t>
  </si>
  <si>
    <t>Stollery</t>
  </si>
  <si>
    <t>Camrose</t>
  </si>
  <si>
    <t>Lee</t>
  </si>
  <si>
    <t>MacTier</t>
  </si>
  <si>
    <t>Chay</t>
  </si>
  <si>
    <t>Genoway</t>
  </si>
  <si>
    <t>Morden</t>
  </si>
  <si>
    <t>Marc-Andre</t>
  </si>
  <si>
    <t>Gragnani</t>
  </si>
  <si>
    <t>L’Île-Bizard</t>
  </si>
  <si>
    <t>Stefan</t>
  </si>
  <si>
    <t>Elliott</t>
  </si>
  <si>
    <t>Cody</t>
  </si>
  <si>
    <t>Goloubef</t>
  </si>
  <si>
    <t>Mat</t>
  </si>
  <si>
    <t>Robinson</t>
  </si>
  <si>
    <t>Noreau</t>
  </si>
  <si>
    <t>Montreal</t>
  </si>
  <si>
    <t>Ben</t>
  </si>
  <si>
    <t>Scrivens</t>
  </si>
  <si>
    <t>Spruce Grove</t>
  </si>
  <si>
    <t>Kevin</t>
  </si>
  <si>
    <t>Justin</t>
  </si>
  <si>
    <t>Peters</t>
  </si>
  <si>
    <t>Blyth</t>
  </si>
  <si>
    <t>USA</t>
  </si>
  <si>
    <t>Cayla</t>
  </si>
  <si>
    <t>Barnes</t>
  </si>
  <si>
    <t>5'1</t>
  </si>
  <si>
    <t>Eastvale</t>
  </si>
  <si>
    <t>Calif.</t>
  </si>
  <si>
    <t>Kacey</t>
  </si>
  <si>
    <t>Bellamy</t>
  </si>
  <si>
    <t>Westfield</t>
  </si>
  <si>
    <t>Mass.</t>
  </si>
  <si>
    <t>Hannah</t>
  </si>
  <si>
    <t>Brandt</t>
  </si>
  <si>
    <t>Vadnais Heights</t>
  </si>
  <si>
    <t>Minn.</t>
  </si>
  <si>
    <t>Dani</t>
  </si>
  <si>
    <t>Cameranesi</t>
  </si>
  <si>
    <t>Plymouth</t>
  </si>
  <si>
    <t>Kendall</t>
  </si>
  <si>
    <t>Coyne</t>
  </si>
  <si>
    <t>5'2</t>
  </si>
  <si>
    <t>Palos Heights</t>
  </si>
  <si>
    <t>Ill.</t>
  </si>
  <si>
    <t>Brianna</t>
  </si>
  <si>
    <t>Decker</t>
  </si>
  <si>
    <t>Dousman</t>
  </si>
  <si>
    <t>Wis.</t>
  </si>
  <si>
    <t>Duggan</t>
  </si>
  <si>
    <t>Danvers</t>
  </si>
  <si>
    <t>Kali</t>
  </si>
  <si>
    <t>Flanagan</t>
  </si>
  <si>
    <t>Nicole</t>
  </si>
  <si>
    <t>Hensley</t>
  </si>
  <si>
    <t>Lakewood</t>
  </si>
  <si>
    <t>Colo.</t>
  </si>
  <si>
    <t>Megan</t>
  </si>
  <si>
    <t>Keller</t>
  </si>
  <si>
    <t>Farmington</t>
  </si>
  <si>
    <t>Mich.</t>
  </si>
  <si>
    <t>Amanda</t>
  </si>
  <si>
    <t>Kessel</t>
  </si>
  <si>
    <t>Madison</t>
  </si>
  <si>
    <t>Hilary</t>
  </si>
  <si>
    <t>Knight</t>
  </si>
  <si>
    <t>Sun Valley</t>
  </si>
  <si>
    <t>Idaho</t>
  </si>
  <si>
    <t>Lamoureux-Davidson</t>
  </si>
  <si>
    <t>Grand Forks</t>
  </si>
  <si>
    <t>N.D.</t>
  </si>
  <si>
    <t>Monique</t>
  </si>
  <si>
    <t>Lamoureux-Morando</t>
  </si>
  <si>
    <t>Gigi</t>
  </si>
  <si>
    <t>Marvin</t>
  </si>
  <si>
    <t>Warroad</t>
  </si>
  <si>
    <t>Sidney</t>
  </si>
  <si>
    <t>Morin</t>
  </si>
  <si>
    <t>Minnetonka</t>
  </si>
  <si>
    <t>Pannek</t>
  </si>
  <si>
    <t>Pelkey</t>
  </si>
  <si>
    <t>5'3</t>
  </si>
  <si>
    <t>Montpelier</t>
  </si>
  <si>
    <t>Vt.</t>
  </si>
  <si>
    <t>Pfalzer</t>
  </si>
  <si>
    <t>Buffalo</t>
  </si>
  <si>
    <t>N.Y.</t>
  </si>
  <si>
    <t>Alex</t>
  </si>
  <si>
    <t>Rigsby</t>
  </si>
  <si>
    <t>Delafield</t>
  </si>
  <si>
    <t>Maddie</t>
  </si>
  <si>
    <t>Rooney</t>
  </si>
  <si>
    <t>Andover</t>
  </si>
  <si>
    <t>Skarupa</t>
  </si>
  <si>
    <t>Rockville</t>
  </si>
  <si>
    <t>Md.</t>
  </si>
  <si>
    <t>Stecklein</t>
  </si>
  <si>
    <t>Roseville</t>
  </si>
  <si>
    <t>Mark</t>
  </si>
  <si>
    <t>Arcobello</t>
  </si>
  <si>
    <t>Milford</t>
  </si>
  <si>
    <t>Conn.</t>
  </si>
  <si>
    <t>Chad</t>
  </si>
  <si>
    <t>Billins</t>
  </si>
  <si>
    <t>Marysville</t>
  </si>
  <si>
    <t>Jonathan</t>
  </si>
  <si>
    <t>Blum</t>
  </si>
  <si>
    <t>Ladera Ranch</t>
  </si>
  <si>
    <t>Will</t>
  </si>
  <si>
    <t>Borgen</t>
  </si>
  <si>
    <t>Moorhead</t>
  </si>
  <si>
    <t>North Reading</t>
  </si>
  <si>
    <t>Bobby</t>
  </si>
  <si>
    <t>Butler</t>
  </si>
  <si>
    <t>Marlborough</t>
  </si>
  <si>
    <t>Ryan</t>
  </si>
  <si>
    <t>Donato</t>
  </si>
  <si>
    <t>Scituate</t>
  </si>
  <si>
    <t>Matt</t>
  </si>
  <si>
    <t>Gilroy</t>
  </si>
  <si>
    <t>Bellmore</t>
  </si>
  <si>
    <t>Brian</t>
  </si>
  <si>
    <t>Gionta</t>
  </si>
  <si>
    <t>Rochester</t>
  </si>
  <si>
    <t>Jordan</t>
  </si>
  <si>
    <t>Greenway</t>
  </si>
  <si>
    <t>6'5</t>
  </si>
  <si>
    <t>Canton</t>
  </si>
  <si>
    <t>Gunderson</t>
  </si>
  <si>
    <t>Bensalem</t>
  </si>
  <si>
    <t>Pa.</t>
  </si>
  <si>
    <t>Kolarik</t>
  </si>
  <si>
    <t>Abington</t>
  </si>
  <si>
    <t>David</t>
  </si>
  <si>
    <t>Leggio</t>
  </si>
  <si>
    <t>Broc</t>
  </si>
  <si>
    <t>Little</t>
  </si>
  <si>
    <t>Rindge</t>
  </si>
  <si>
    <t>N.H.</t>
  </si>
  <si>
    <t>Maxwell</t>
  </si>
  <si>
    <t>Winter Park</t>
  </si>
  <si>
    <t>Fla.</t>
  </si>
  <si>
    <t>John</t>
  </si>
  <si>
    <t>McCarthy</t>
  </si>
  <si>
    <t>Boston</t>
  </si>
  <si>
    <t>O'Neill</t>
  </si>
  <si>
    <t>Yardley</t>
  </si>
  <si>
    <t>Garrett</t>
  </si>
  <si>
    <t>Roe</t>
  </si>
  <si>
    <t>Vienna</t>
  </si>
  <si>
    <t>Va.</t>
  </si>
  <si>
    <t>Sanguinetti</t>
  </si>
  <si>
    <t>Wilmington</t>
  </si>
  <si>
    <t>N.C.</t>
  </si>
  <si>
    <t>Jim</t>
  </si>
  <si>
    <t>Slater</t>
  </si>
  <si>
    <t>Lapeer</t>
  </si>
  <si>
    <t>Stoa</t>
  </si>
  <si>
    <t>Bloomington</t>
  </si>
  <si>
    <t>Troy</t>
  </si>
  <si>
    <t>Terry</t>
  </si>
  <si>
    <t>Highlands Ranch</t>
  </si>
  <si>
    <t>Noah</t>
  </si>
  <si>
    <t>Welch</t>
  </si>
  <si>
    <t>6'4</t>
  </si>
  <si>
    <t>Brighton</t>
  </si>
  <si>
    <t>James</t>
  </si>
  <si>
    <t>Wisniewski</t>
  </si>
  <si>
    <t>Zapolski</t>
  </si>
  <si>
    <t>Erie</t>
  </si>
  <si>
    <t>Name</t>
  </si>
  <si>
    <t>Alex Rigsby</t>
  </si>
  <si>
    <t>Amanda Kessel</t>
  </si>
  <si>
    <t>Amanda Pelkey</t>
  </si>
  <si>
    <t>Andrew Ebbett</t>
  </si>
  <si>
    <t>Ann-Renée Desbiens</t>
  </si>
  <si>
    <t>Bailey Bram</t>
  </si>
  <si>
    <t>Ben Scrivens</t>
  </si>
  <si>
    <t>Blayre Turnbull</t>
  </si>
  <si>
    <t>Bobby Butler</t>
  </si>
  <si>
    <t>Bobby Sanguinetti</t>
  </si>
  <si>
    <t>Brandon Kozun</t>
  </si>
  <si>
    <t>Brandon Maxwell</t>
  </si>
  <si>
    <t>Brian Gionta</t>
  </si>
  <si>
    <t>Brian O'Neill</t>
  </si>
  <si>
    <t>Brianna Decker</t>
  </si>
  <si>
    <t>Brianne Jenner</t>
  </si>
  <si>
    <t>Brigette Lacquette</t>
  </si>
  <si>
    <t>Broc Little</t>
  </si>
  <si>
    <t>Cayla Barnes</t>
  </si>
  <si>
    <t>Chad Billins</t>
  </si>
  <si>
    <t>Chad Kolarik</t>
  </si>
  <si>
    <t>Chay Genoway</t>
  </si>
  <si>
    <t>Chris Kelly</t>
  </si>
  <si>
    <t>Chris Lee</t>
  </si>
  <si>
    <t>Chris Bourque</t>
  </si>
  <si>
    <t>Christian Thomas</t>
  </si>
  <si>
    <t>Cody Goloubef</t>
  </si>
  <si>
    <t>Dani Cameranesi</t>
  </si>
  <si>
    <t>David Leggio</t>
  </si>
  <si>
    <t>Derek Roy</t>
  </si>
  <si>
    <t>Emily Clark</t>
  </si>
  <si>
    <t>Emily Pfalzer</t>
  </si>
  <si>
    <t>Eric O’Dell</t>
  </si>
  <si>
    <t>Garrett Roe</t>
  </si>
  <si>
    <t>Geneviève Lacasse</t>
  </si>
  <si>
    <t>Gigi Marvin</t>
  </si>
  <si>
    <t>Gilbert Brulé</t>
  </si>
  <si>
    <t>Haley Irwin</t>
  </si>
  <si>
    <t>Haley Skarupa</t>
  </si>
  <si>
    <t>Hannah Brandt</t>
  </si>
  <si>
    <t>Hilary Knight</t>
  </si>
  <si>
    <t>James Wisniewski</t>
  </si>
  <si>
    <t>Jennifer Wakefield</t>
  </si>
  <si>
    <t>Jillian Saulnier</t>
  </si>
  <si>
    <t>Jim Slater</t>
  </si>
  <si>
    <t>Jocelyne Larocque</t>
  </si>
  <si>
    <t>Jocelyne Lamoureux-Davidson</t>
  </si>
  <si>
    <t>John McCarthy</t>
  </si>
  <si>
    <t>Jonathan Blum</t>
  </si>
  <si>
    <t>Jordan Greenway</t>
  </si>
  <si>
    <t>Justin Peters</t>
  </si>
  <si>
    <t>Kacey Bellamy</t>
  </si>
  <si>
    <t>Kali Flanagan</t>
  </si>
  <si>
    <t>Karl Stollery</t>
  </si>
  <si>
    <t>Kelly Pannek</t>
  </si>
  <si>
    <t>Kendall Coyne</t>
  </si>
  <si>
    <t>Kevin Poulin</t>
  </si>
  <si>
    <t>Laura Stacey</t>
  </si>
  <si>
    <t>Laura Fortino</t>
  </si>
  <si>
    <t>Lauriane Rougeau</t>
  </si>
  <si>
    <t>Lee Stecklein</t>
  </si>
  <si>
    <t>Linden Vey</t>
  </si>
  <si>
    <t>Maddie Rooney</t>
  </si>
  <si>
    <t>Marc-Andre Gragnani</t>
  </si>
  <si>
    <t>Marie-Philip Poulin</t>
  </si>
  <si>
    <t>Mark Arcobello</t>
  </si>
  <si>
    <t>Mason Raymond</t>
  </si>
  <si>
    <t>Mat Robinson</t>
  </si>
  <si>
    <t>Matt Gilroy</t>
  </si>
  <si>
    <t>Maxim Lapierre</t>
  </si>
  <si>
    <t>Maxim Noreau</t>
  </si>
  <si>
    <t>Meaghan Mikkelson</t>
  </si>
  <si>
    <t>Megan Keller</t>
  </si>
  <si>
    <t>Meghan Agosta</t>
  </si>
  <si>
    <t>Meghan Duggan</t>
  </si>
  <si>
    <t>Mélodie Daoust</t>
  </si>
  <si>
    <t>Monique Lamoureux-Morando</t>
  </si>
  <si>
    <t>Natalie Spooner</t>
  </si>
  <si>
    <t>Nicole Hensley</t>
  </si>
  <si>
    <t>Noah Welch</t>
  </si>
  <si>
    <t>Quinton Howden</t>
  </si>
  <si>
    <t>Rebecca Johnston</t>
  </si>
  <si>
    <t>Renata Fast</t>
  </si>
  <si>
    <t>René Bourque</t>
  </si>
  <si>
    <t>Rob Klinkhammer</t>
  </si>
  <si>
    <t>Ryan Donato</t>
  </si>
  <si>
    <t>Ryan Gunderson</t>
  </si>
  <si>
    <t>Ryan Stoa</t>
  </si>
  <si>
    <t>Ryan Zapolski</t>
  </si>
  <si>
    <t>Sarah Nurse</t>
  </si>
  <si>
    <t>Shannon Szabados</t>
  </si>
  <si>
    <t>Sidney Morin</t>
  </si>
  <si>
    <t>Stefan Elliott</t>
  </si>
  <si>
    <t>Troy Terry</t>
  </si>
  <si>
    <t>Will Borgen</t>
  </si>
  <si>
    <t>Wojtek Wolski</t>
  </si>
  <si>
    <t>Gender</t>
  </si>
  <si>
    <t>S.No</t>
  </si>
  <si>
    <t>Questions</t>
  </si>
  <si>
    <t>What is the gender-wise distribution across Canada for each Position</t>
  </si>
  <si>
    <t>How many Female are from USA with Age &gt;40</t>
  </si>
  <si>
    <t>How many defence position Females from USA with BMI &gt;26</t>
  </si>
  <si>
    <t>Need PIVOT table for Canada &amp; USA for all positions Gender wise:
- Age (Avg, Min, Max)
- Height (Avg, Min, Max)
- Weight (Avg, Min, Max)
- BMI (Avg, Min, Max)</t>
  </si>
  <si>
    <t>Which age people are more overweight?</t>
  </si>
  <si>
    <t>Height (CM)</t>
  </si>
  <si>
    <t>Date</t>
  </si>
  <si>
    <t>Home Town</t>
  </si>
  <si>
    <t>Date Difference (M)</t>
  </si>
  <si>
    <t>Height in Feet</t>
  </si>
  <si>
    <t>Height in Inches</t>
  </si>
  <si>
    <t>Blank</t>
  </si>
  <si>
    <t>Age</t>
  </si>
  <si>
    <t>(All)</t>
  </si>
  <si>
    <t>Row Labels</t>
  </si>
  <si>
    <t>Grand Total</t>
  </si>
  <si>
    <t>Count of ID</t>
  </si>
  <si>
    <t>Weight</t>
  </si>
  <si>
    <t>BMI</t>
  </si>
  <si>
    <t>Height  (M)</t>
  </si>
  <si>
    <t>Min of Age</t>
  </si>
  <si>
    <t>Max of Age</t>
  </si>
  <si>
    <t>Average of Age</t>
  </si>
  <si>
    <t>Min of Height (CM)</t>
  </si>
  <si>
    <t>Max of Height (CM)</t>
  </si>
  <si>
    <t>Average of Height (CM)</t>
  </si>
  <si>
    <t>Min of Weight</t>
  </si>
  <si>
    <t>Max of Weight</t>
  </si>
  <si>
    <t>Average of Weight</t>
  </si>
  <si>
    <t>Min of BMI</t>
  </si>
  <si>
    <t>Max of BMI</t>
  </si>
  <si>
    <t>Average of BMI</t>
  </si>
  <si>
    <t>BMI Status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</si>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</sst>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4" borderId="5" applyNumberFormat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49" fontId="1" fillId="3" borderId="0" xfId="0" applyNumberFormat="1" applyFont="1" applyFill="1"/>
    <xf numFmtId="49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vertical="top"/>
    </xf>
    <xf numFmtId="1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indent="1"/>
    </xf>
    <xf numFmtId="0" fontId="1" fillId="4" borderId="5" xfId="1" applyAlignment="1">
      <alignment horizontal="left" vertical="top" wrapText="1"/>
    </xf>
    <xf numFmtId="0" fontId="1" fillId="4" borderId="5" xfId="1" applyAlignment="1">
      <alignment horizontal="center" wrapText="1"/>
    </xf>
    <xf numFmtId="0" fontId="1" fillId="4" borderId="5" xfId="1" applyAlignment="1">
      <alignment horizontal="center" vertical="top" wrapText="1"/>
    </xf>
    <xf numFmtId="0" fontId="1" fillId="4" borderId="6" xfId="1" applyBorder="1" applyAlignment="1">
      <alignment horizontal="center" wrapText="1"/>
    </xf>
    <xf numFmtId="0" fontId="1" fillId="4" borderId="7" xfId="1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10">
    <dxf>
      <numFmt numFmtId="2" formatCode="0.00"/>
    </dxf>
    <dxf>
      <numFmt numFmtId="164" formatCode="0.000"/>
    </dxf>
    <dxf>
      <numFmt numFmtId="165" formatCode="0.0000"/>
    </dxf>
    <dxf>
      <numFmt numFmtId="166" formatCode="0.00000"/>
    </dxf>
    <dxf>
      <numFmt numFmtId="167" formatCode="0.000000"/>
    </dxf>
    <dxf>
      <numFmt numFmtId="168" formatCode="0.0000000"/>
    </dxf>
    <dxf>
      <numFmt numFmtId="2" formatCode="0.00"/>
    </dxf>
    <dxf>
      <numFmt numFmtId="169" formatCode="0.0"/>
    </dxf>
    <dxf>
      <numFmt numFmtId="1" formatCode="0"/>
    </dxf>
    <dxf>
      <numFmt numFmtId="169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138.515107175925" createdVersion="6" refreshedVersion="6" minRefreshableVersion="3" recordCount="96">
  <cacheSource type="worksheet">
    <worksheetSource ref="A1:V97" sheet="Main Sheet"/>
  </cacheSource>
  <cacheFields count="22">
    <cacheField name="ID" numFmtId="0">
      <sharedItems containsSemiMixedTypes="0" containsString="0" containsNumber="1" containsInteger="1" minValue="1" maxValue="96" count="96">
        <n v="68"/>
        <n v="59"/>
        <n v="66"/>
        <n v="32"/>
        <n v="23"/>
        <n v="7"/>
        <n v="46"/>
        <n v="14"/>
        <n v="77"/>
        <n v="90"/>
        <n v="29"/>
        <n v="86"/>
        <n v="80"/>
        <n v="88"/>
        <n v="54"/>
        <n v="8"/>
        <n v="16"/>
        <n v="85"/>
        <n v="49"/>
        <n v="73"/>
        <n v="83"/>
        <n v="40"/>
        <n v="27"/>
        <n v="39"/>
        <n v="76"/>
        <n v="37"/>
        <n v="43"/>
        <n v="52"/>
        <n v="84"/>
        <n v="26"/>
        <n v="12"/>
        <n v="67"/>
        <n v="34"/>
        <n v="89"/>
        <n v="22"/>
        <n v="63"/>
        <n v="24"/>
        <n v="10"/>
        <n v="70"/>
        <n v="51"/>
        <n v="60"/>
        <n v="95"/>
        <n v="4"/>
        <n v="5"/>
        <n v="91"/>
        <n v="15"/>
        <n v="61"/>
        <n v="87"/>
        <n v="74"/>
        <n v="81"/>
        <n v="48"/>
        <n v="50"/>
        <n v="56"/>
        <n v="38"/>
        <n v="65"/>
        <n v="53"/>
        <n v="47"/>
        <n v="3"/>
        <n v="18"/>
        <n v="17"/>
        <n v="71"/>
        <n v="36"/>
        <n v="69"/>
        <n v="41"/>
        <n v="13"/>
        <n v="72"/>
        <n v="33"/>
        <n v="44"/>
        <n v="79"/>
        <n v="35"/>
        <n v="45"/>
        <n v="19"/>
        <n v="58"/>
        <n v="1"/>
        <n v="55"/>
        <n v="6"/>
        <n v="62"/>
        <n v="11"/>
        <n v="57"/>
        <n v="94"/>
        <n v="30"/>
        <n v="2"/>
        <n v="20"/>
        <n v="31"/>
        <n v="28"/>
        <n v="78"/>
        <n v="82"/>
        <n v="92"/>
        <n v="96"/>
        <n v="9"/>
        <n v="21"/>
        <n v="64"/>
        <n v="42"/>
        <n v="93"/>
        <n v="75"/>
        <n v="25"/>
      </sharedItems>
    </cacheField>
    <cacheField name="NameF" numFmtId="0">
      <sharedItems/>
    </cacheField>
    <cacheField name="NameL" numFmtId="0">
      <sharedItems/>
    </cacheField>
    <cacheField name="Weight in Pounds" numFmtId="0">
      <sharedItems containsSemiMixedTypes="0" containsString="0" containsNumber="1" containsInteger="1" minValue="123" maxValue="235"/>
    </cacheField>
    <cacheField name="Height" numFmtId="0">
      <sharedItems/>
    </cacheField>
    <cacheField name="Blank" numFmtId="0">
      <sharedItems containsNonDate="0" containsString="0" containsBlank="1"/>
    </cacheField>
    <cacheField name="Prov" numFmtId="0">
      <sharedItems/>
    </cacheField>
    <cacheField name="Height in Feet" numFmtId="0">
      <sharedItems/>
    </cacheField>
    <cacheField name="Height in Inches" numFmtId="0">
      <sharedItems/>
    </cacheField>
    <cacheField name="Height (CM)" numFmtId="0">
      <sharedItems containsSemiMixedTypes="0" containsString="0" containsNumber="1" minValue="154.94" maxValue="195.57999999999998" count="17">
        <n v="170.18"/>
        <n v="165.1"/>
        <n v="160.02000000000001"/>
        <n v="175.26"/>
        <n v="172.72"/>
        <n v="187.95999999999998"/>
        <n v="182.88"/>
        <n v="185.42000000000002"/>
        <n v="162.56"/>
        <n v="167.64"/>
        <n v="154.94"/>
        <n v="177.8"/>
        <n v="180.33999999999997"/>
        <n v="195.57999999999998"/>
        <n v="157.47999999999999"/>
        <n v="190.5"/>
        <n v="193.04"/>
      </sharedItems>
    </cacheField>
    <cacheField name="Height  (M)" numFmtId="2">
      <sharedItems containsSemiMixedTypes="0" containsString="0" containsNumber="1" minValue="1.5494000000000001" maxValue="1.9558" count="17">
        <n v="1.7018000000000002"/>
        <n v="1.651"/>
        <n v="1.6002000000000001"/>
        <n v="1.7525999999999999"/>
        <n v="1.7272000000000001"/>
        <n v="1.8795999999999999"/>
        <n v="1.8288"/>
        <n v="1.8542000000000003"/>
        <n v="1.6256000000000002"/>
        <n v="1.6763999999999999"/>
        <n v="1.5494000000000001"/>
        <n v="1.7780000000000002"/>
        <n v="1.8033999999999999"/>
        <n v="1.9558"/>
        <n v="1.5748"/>
        <n v="1.905"/>
        <n v="1.9303999999999999"/>
      </sharedItems>
    </cacheField>
    <cacheField name="Weight" numFmtId="1">
      <sharedItems containsSemiMixedTypes="0" containsString="0" containsNumber="1" minValue="55.791861510000004" maxValue="106.59420695"/>
    </cacheField>
    <cacheField name="BMI" numFmtId="1">
      <sharedItems containsSemiMixedTypes="0" containsString="0" containsNumber="1" minValue="20.360669492780282" maxValue="29.294565818298302" count="85">
        <n v="23.493080183977249"/>
        <n v="22.631352149331516"/>
        <n v="23.913931280243514"/>
        <n v="25.990389837532462"/>
        <n v="23.627627125029512"/>
        <n v="22.807187920820475"/>
        <n v="23.238786324815162"/>
        <n v="24.276182856776494"/>
        <n v="25.632745091011017"/>
        <n v="24.394306086822546"/>
        <n v="25.848146310263207"/>
        <n v="25.858817340828519"/>
        <n v="27.408593547973457"/>
        <n v="25.695044498469592"/>
        <n v="25.747176988738737"/>
        <n v="23.03693644690377"/>
        <n v="29.052461968560305"/>
        <n v="25.104353820343857"/>
        <n v="27.397228983520048"/>
        <n v="26.544463721070294"/>
        <n v="25.801998062536104"/>
        <n v="26.310860040508661"/>
        <n v="25.361499111211959"/>
        <n v="27.368625504984571"/>
        <n v="26.386548306967875"/>
        <n v="24.628236162507829"/>
        <n v="25.090253131412901"/>
        <n v="27.614789202378237"/>
        <n v="20.360669492780282"/>
        <n v="22.14252896318844"/>
        <n v="26.518481048502718"/>
        <n v="26.285735176595328"/>
        <n v="20.678517048210566"/>
        <n v="24.175619196069704"/>
        <n v="26.499349361523564"/>
        <n v="26.625490875174219"/>
        <n v="22.596359308880238"/>
        <n v="24.210384973800252"/>
        <n v="24.407295464561177"/>
        <n v="27.802712929403484"/>
        <n v="24.679177081211296"/>
        <n v="23.962608158115728"/>
        <n v="27.124597979905836"/>
        <n v="22.434956742388234"/>
        <n v="25.72688459929368"/>
        <n v="27.86664719433335"/>
        <n v="27.705875722316268"/>
        <n v="22.70997751117801"/>
        <n v="24.373994216006007"/>
        <n v="25.244117023346131"/>
        <n v="25.087906712902523"/>
        <n v="22.496763344333143"/>
        <n v="26.320172356834856"/>
        <n v="22.383439678307919"/>
        <n v="23.515754983048051"/>
        <n v="25.392002551846797"/>
        <n v="23.734023232417606"/>
        <n v="25.768368080910545"/>
        <n v="24.129015159213751"/>
        <n v="25.62298023573825"/>
        <n v="25.059285529575735"/>
        <n v="23.615960734736252"/>
        <n v="29.294565818298302"/>
        <n v="26.853352000106781"/>
        <n v="20.526501064869386"/>
        <n v="22.315241567598793"/>
        <n v="23.179839114857554"/>
        <n v="23.531308379759611"/>
        <n v="25.663008072228269"/>
        <n v="23.72617727432425"/>
        <n v="25.827045782662985"/>
        <n v="26.170353120224942"/>
        <n v="21.855555090652295"/>
        <n v="23.241969574848245"/>
        <n v="27.732474288177212"/>
        <n v="26.747891563160906"/>
        <n v="26.247930973195281"/>
        <n v="27.531466949604425"/>
        <n v="21.286708726099114"/>
        <n v="22.19899624293193"/>
        <n v="23.296980153723624"/>
        <n v="25.067220891619481"/>
        <n v="24.276515192015726"/>
        <n v="25.036261510159985"/>
        <n v="27.497832448109342"/>
      </sharedItems>
    </cacheField>
    <cacheField name="BMI Status" numFmtId="1">
      <sharedItems count="2">
        <s v="Normal weight"/>
        <s v="Overweight"/>
      </sharedItems>
    </cacheField>
    <cacheField name="Date" numFmtId="14">
      <sharedItems containsSemiMixedTypes="0" containsNonDate="0" containsDate="1" containsString="0" minDate="1979-01-18T00:00:00" maxDate="1999-01-08T00:00:00"/>
    </cacheField>
    <cacheField name="Date Difference (M)" numFmtId="49">
      <sharedItems containsSemiMixedTypes="0" containsString="0" containsNumber="1" containsInteger="1" minValue="294" maxValue="534"/>
    </cacheField>
    <cacheField name="Home Town" numFmtId="0">
      <sharedItems/>
    </cacheField>
    <cacheField name="Country" numFmtId="0">
      <sharedItems count="2">
        <s v="USA"/>
        <s v="Canada"/>
      </sharedItems>
    </cacheField>
    <cacheField name="Pos" numFmtId="0">
      <sharedItems count="3">
        <s v="Goalie"/>
        <s v="Forward"/>
        <s v="Defence"/>
      </sharedItems>
    </cacheField>
    <cacheField name="DOB" numFmtId="14">
      <sharedItems containsSemiMixedTypes="0" containsNonDate="0" containsDate="1" containsString="0" minDate="1979-01-18T00:00:00" maxDate="1999-01-08T00:00:00"/>
    </cacheField>
    <cacheField name="Gender" numFmtId="0">
      <sharedItems count="2">
        <s v="Women"/>
        <s v="Men"/>
      </sharedItems>
    </cacheField>
    <cacheField name="Age" numFmtId="1">
      <sharedItems containsSemiMixedTypes="0" containsString="0" containsNumber="1" containsInteger="1" minValue="24" maxValue="44" count="20">
        <n v="31"/>
        <n v="30"/>
        <n v="40"/>
        <n v="29"/>
        <n v="32"/>
        <n v="36"/>
        <n v="35"/>
        <n v="33"/>
        <n v="44"/>
        <n v="24"/>
        <n v="34"/>
        <n v="37"/>
        <n v="42"/>
        <n v="28"/>
        <n v="39"/>
        <n v="27"/>
        <n v="26"/>
        <n v="38"/>
        <n v="41"/>
        <n v="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s v="Alex"/>
    <s v="Rigsby"/>
    <n v="150"/>
    <s v="5'7"/>
    <m/>
    <s v="Wis."/>
    <s v="5"/>
    <s v="7"/>
    <x v="0"/>
    <x v="0"/>
    <n v="68.038855499999997"/>
    <x v="0"/>
    <x v="0"/>
    <d v="1992-01-03T00:00:00"/>
    <n v="378"/>
    <s v="Delafield"/>
    <x v="0"/>
    <x v="0"/>
    <d v="1992-01-03T00:00:00"/>
    <x v="0"/>
    <x v="0"/>
  </r>
  <r>
    <x v="1"/>
    <s v="Amanda"/>
    <s v="Kessel"/>
    <n v="136"/>
    <s v="5'5"/>
    <m/>
    <s v="Wis."/>
    <s v="5"/>
    <s v="5"/>
    <x v="1"/>
    <x v="1"/>
    <n v="61.688562320000003"/>
    <x v="1"/>
    <x v="0"/>
    <d v="1991-08-28T00:00:00"/>
    <n v="383"/>
    <s v="Madison"/>
    <x v="0"/>
    <x v="1"/>
    <d v="1991-08-28T00:00:00"/>
    <x v="0"/>
    <x v="0"/>
  </r>
  <r>
    <x v="2"/>
    <s v="Amanda"/>
    <s v="Pelkey"/>
    <n v="135"/>
    <s v="5'3"/>
    <m/>
    <s v="Vt."/>
    <s v="5"/>
    <s v="3"/>
    <x v="2"/>
    <x v="2"/>
    <n v="61.23496995"/>
    <x v="2"/>
    <x v="0"/>
    <d v="1993-05-29T00:00:00"/>
    <n v="362"/>
    <s v="Montpelier"/>
    <x v="0"/>
    <x v="1"/>
    <d v="1993-05-29T00:00:00"/>
    <x v="0"/>
    <x v="1"/>
  </r>
  <r>
    <x v="3"/>
    <s v="Andrew"/>
    <s v="Ebbett"/>
    <n v="176"/>
    <s v="5'9"/>
    <m/>
    <s v="B.C."/>
    <s v="5"/>
    <s v="9"/>
    <x v="3"/>
    <x v="3"/>
    <n v="79.832257120000008"/>
    <x v="3"/>
    <x v="1"/>
    <d v="1983-01-02T00:00:00"/>
    <n v="486"/>
    <s v="Vernon"/>
    <x v="1"/>
    <x v="1"/>
    <d v="1983-01-02T00:00:00"/>
    <x v="1"/>
    <x v="2"/>
  </r>
  <r>
    <x v="4"/>
    <s v="Ann-Renée"/>
    <s v="Desbiens"/>
    <n v="160"/>
    <s v="5'9"/>
    <m/>
    <s v="Que."/>
    <s v="5"/>
    <s v="9"/>
    <x v="3"/>
    <x v="3"/>
    <n v="72.574779200000009"/>
    <x v="4"/>
    <x v="0"/>
    <d v="1994-04-10T00:00:00"/>
    <n v="351"/>
    <s v="La Malbaie"/>
    <x v="1"/>
    <x v="0"/>
    <d v="1994-04-10T00:00:00"/>
    <x v="0"/>
    <x v="3"/>
  </r>
  <r>
    <x v="5"/>
    <s v="Bailey"/>
    <s v="Bram"/>
    <n v="150"/>
    <s v="5'8"/>
    <m/>
    <s v="Man."/>
    <s v="5"/>
    <s v="8"/>
    <x v="4"/>
    <x v="4"/>
    <n v="68.038855499999997"/>
    <x v="5"/>
    <x v="0"/>
    <d v="1990-09-05T00:00:00"/>
    <n v="394"/>
    <s v="St. Anne"/>
    <x v="1"/>
    <x v="1"/>
    <d v="1990-09-05T00:00:00"/>
    <x v="0"/>
    <x v="4"/>
  </r>
  <r>
    <x v="6"/>
    <s v="Ben"/>
    <s v="Scrivens"/>
    <n v="181"/>
    <s v="6'2"/>
    <m/>
    <s v="Alta."/>
    <s v="6"/>
    <s v="2"/>
    <x v="5"/>
    <x v="5"/>
    <n v="82.10021897"/>
    <x v="6"/>
    <x v="0"/>
    <d v="1986-09-11T00:00:00"/>
    <n v="442"/>
    <s v="Spruce Grove"/>
    <x v="1"/>
    <x v="0"/>
    <d v="1986-09-11T00:00:00"/>
    <x v="1"/>
    <x v="5"/>
  </r>
  <r>
    <x v="7"/>
    <s v="Blayre"/>
    <s v="Turnbull"/>
    <n v="155"/>
    <s v="5'7"/>
    <m/>
    <s v="N.S."/>
    <s v="5"/>
    <s v="7"/>
    <x v="0"/>
    <x v="0"/>
    <n v="70.306817350000003"/>
    <x v="7"/>
    <x v="0"/>
    <d v="1993-07-15T00:00:00"/>
    <n v="360"/>
    <s v="Stellarton"/>
    <x v="1"/>
    <x v="1"/>
    <d v="1993-07-15T00:00:00"/>
    <x v="0"/>
    <x v="1"/>
  </r>
  <r>
    <x v="8"/>
    <s v="Bobby"/>
    <s v="Butler"/>
    <n v="189"/>
    <s v="6'0"/>
    <m/>
    <s v="Mass."/>
    <s v="6"/>
    <s v="0"/>
    <x v="6"/>
    <x v="6"/>
    <n v="85.728957930000007"/>
    <x v="8"/>
    <x v="1"/>
    <d v="1987-04-26T00:00:00"/>
    <n v="435"/>
    <s v="Marlborough"/>
    <x v="0"/>
    <x v="1"/>
    <d v="1987-04-26T00:00:00"/>
    <x v="1"/>
    <x v="5"/>
  </r>
  <r>
    <x v="9"/>
    <s v="Bobby"/>
    <s v="Sanguinetti"/>
    <n v="190"/>
    <s v="6'2"/>
    <m/>
    <s v="N.C."/>
    <s v="6"/>
    <s v="2"/>
    <x v="5"/>
    <x v="5"/>
    <n v="86.182550300000003"/>
    <x v="9"/>
    <x v="0"/>
    <d v="1988-02-29T00:00:00"/>
    <n v="425"/>
    <s v="Wilmington"/>
    <x v="0"/>
    <x v="2"/>
    <d v="1988-02-29T00:00:00"/>
    <x v="1"/>
    <x v="6"/>
  </r>
  <r>
    <x v="10"/>
    <s v="Brandon"/>
    <s v="Kozun"/>
    <n v="170"/>
    <s v="5'8"/>
    <m/>
    <s v="Alta."/>
    <s v="5"/>
    <s v="8"/>
    <x v="4"/>
    <x v="4"/>
    <n v="77.110702900000007"/>
    <x v="10"/>
    <x v="1"/>
    <d v="1990-03-08T00:00:00"/>
    <n v="400"/>
    <s v="Calgary"/>
    <x v="1"/>
    <x v="1"/>
    <d v="1990-03-08T00:00:00"/>
    <x v="1"/>
    <x v="7"/>
  </r>
  <r>
    <x v="11"/>
    <s v="Brandon"/>
    <s v="Maxwell"/>
    <n v="196"/>
    <s v="6'1"/>
    <m/>
    <s v="Fla."/>
    <s v="6"/>
    <s v="1"/>
    <x v="7"/>
    <x v="7"/>
    <n v="88.904104520000004"/>
    <x v="11"/>
    <x v="1"/>
    <d v="1991-03-22T00:00:00"/>
    <n v="388"/>
    <s v="Winter Park"/>
    <x v="0"/>
    <x v="0"/>
    <d v="1991-03-22T00:00:00"/>
    <x v="1"/>
    <x v="4"/>
  </r>
  <r>
    <x v="12"/>
    <s v="Brian"/>
    <s v="Gionta"/>
    <n v="175"/>
    <s v="5'7"/>
    <m/>
    <s v="N.Y."/>
    <s v="5"/>
    <s v="7"/>
    <x v="0"/>
    <x v="0"/>
    <n v="79.378664749999999"/>
    <x v="12"/>
    <x v="1"/>
    <d v="1979-01-18T00:00:00"/>
    <n v="534"/>
    <s v="Rochester"/>
    <x v="0"/>
    <x v="1"/>
    <d v="1979-01-18T00:00:00"/>
    <x v="1"/>
    <x v="8"/>
  </r>
  <r>
    <x v="13"/>
    <s v="Brian"/>
    <s v="O'Neill"/>
    <n v="174"/>
    <s v="5'9"/>
    <m/>
    <s v="Pa."/>
    <s v="5"/>
    <s v="9"/>
    <x v="3"/>
    <x v="3"/>
    <n v="78.925072380000003"/>
    <x v="13"/>
    <x v="1"/>
    <d v="1988-06-01T00:00:00"/>
    <n v="421"/>
    <s v="Yardley"/>
    <x v="0"/>
    <x v="1"/>
    <d v="1988-06-01T00:00:00"/>
    <x v="1"/>
    <x v="6"/>
  </r>
  <r>
    <x v="14"/>
    <s v="Brianna"/>
    <s v="Decker"/>
    <n v="150"/>
    <s v="5'4"/>
    <m/>
    <s v="Wis."/>
    <s v="5"/>
    <s v="4"/>
    <x v="8"/>
    <x v="8"/>
    <n v="68.038855499999997"/>
    <x v="14"/>
    <x v="1"/>
    <d v="1991-05-13T00:00:00"/>
    <n v="386"/>
    <s v="Dousman"/>
    <x v="0"/>
    <x v="1"/>
    <d v="1991-05-13T00:00:00"/>
    <x v="0"/>
    <x v="4"/>
  </r>
  <r>
    <x v="15"/>
    <s v="Brianne"/>
    <s v="Jenner"/>
    <n v="156"/>
    <s v="5'9"/>
    <m/>
    <s v="Ont."/>
    <s v="5"/>
    <s v="9"/>
    <x v="3"/>
    <x v="3"/>
    <n v="70.760409719999998"/>
    <x v="15"/>
    <x v="0"/>
    <d v="1991-05-04T00:00:00"/>
    <n v="386"/>
    <s v="Oakville"/>
    <x v="1"/>
    <x v="1"/>
    <d v="1991-05-04T00:00:00"/>
    <x v="0"/>
    <x v="4"/>
  </r>
  <r>
    <x v="16"/>
    <s v="Brigette"/>
    <s v="Lacquette"/>
    <n v="180"/>
    <s v="5'6"/>
    <m/>
    <s v="Man."/>
    <s v="5"/>
    <s v="6"/>
    <x v="9"/>
    <x v="9"/>
    <n v="81.646626600000005"/>
    <x v="16"/>
    <x v="1"/>
    <d v="1992-10-11T00:00:00"/>
    <n v="369"/>
    <s v="Mallard"/>
    <x v="1"/>
    <x v="2"/>
    <d v="1992-10-11T00:00:00"/>
    <x v="0"/>
    <x v="1"/>
  </r>
  <r>
    <x v="17"/>
    <s v="Broc"/>
    <s v="Little"/>
    <n v="170"/>
    <s v="5'9"/>
    <m/>
    <s v="N.H."/>
    <s v="5"/>
    <s v="9"/>
    <x v="3"/>
    <x v="3"/>
    <n v="77.110702900000007"/>
    <x v="17"/>
    <x v="1"/>
    <d v="1988-03-24T00:00:00"/>
    <n v="424"/>
    <s v="Rindge"/>
    <x v="0"/>
    <x v="1"/>
    <d v="1988-03-24T00:00:00"/>
    <x v="1"/>
    <x v="6"/>
  </r>
  <r>
    <x v="18"/>
    <s v="Cayla"/>
    <s v="Barnes"/>
    <n v="145"/>
    <s v="5'1"/>
    <m/>
    <s v="Calif."/>
    <s v="5"/>
    <s v="1"/>
    <x v="10"/>
    <x v="10"/>
    <n v="65.770893650000005"/>
    <x v="18"/>
    <x v="1"/>
    <d v="1999-01-07T00:00:00"/>
    <n v="294"/>
    <s v="Eastvale"/>
    <x v="0"/>
    <x v="2"/>
    <d v="1999-01-07T00:00:00"/>
    <x v="0"/>
    <x v="9"/>
  </r>
  <r>
    <x v="19"/>
    <s v="Chad"/>
    <s v="Billins"/>
    <n v="185"/>
    <s v="5'10"/>
    <m/>
    <s v="Mich."/>
    <s v="5"/>
    <s v="10"/>
    <x v="11"/>
    <x v="11"/>
    <n v="83.914588450000011"/>
    <x v="19"/>
    <x v="1"/>
    <d v="1989-05-26T00:00:00"/>
    <n v="410"/>
    <s v="Marysville"/>
    <x v="0"/>
    <x v="2"/>
    <d v="1989-05-26T00:00:00"/>
    <x v="1"/>
    <x v="10"/>
  </r>
  <r>
    <x v="20"/>
    <s v="Chad"/>
    <s v="Kolarik"/>
    <n v="185"/>
    <s v="5'11"/>
    <m/>
    <s v="Pa."/>
    <s v="5"/>
    <s v="11"/>
    <x v="12"/>
    <x v="12"/>
    <n v="83.914588450000011"/>
    <x v="20"/>
    <x v="1"/>
    <d v="1986-01-26T00:00:00"/>
    <n v="450"/>
    <s v="Abington"/>
    <x v="0"/>
    <x v="1"/>
    <d v="1986-01-26T00:00:00"/>
    <x v="1"/>
    <x v="11"/>
  </r>
  <r>
    <x v="21"/>
    <s v="Chay"/>
    <s v="Genoway"/>
    <n v="170"/>
    <s v="5'9"/>
    <m/>
    <s v="Man."/>
    <s v="5"/>
    <s v="9"/>
    <x v="3"/>
    <x v="3"/>
    <n v="77.110702900000007"/>
    <x v="17"/>
    <x v="1"/>
    <d v="1986-12-20T00:00:00"/>
    <n v="439"/>
    <s v="Morden"/>
    <x v="1"/>
    <x v="2"/>
    <d v="1986-12-20T00:00:00"/>
    <x v="1"/>
    <x v="5"/>
  </r>
  <r>
    <x v="22"/>
    <s v="Chris"/>
    <s v="Kelly"/>
    <n v="194"/>
    <s v="6'0"/>
    <m/>
    <s v="Ont."/>
    <s v="6"/>
    <s v="0"/>
    <x v="6"/>
    <x v="6"/>
    <n v="87.996919779999999"/>
    <x v="21"/>
    <x v="1"/>
    <d v="1980-11-11T00:00:00"/>
    <n v="512"/>
    <s v="Toronto"/>
    <x v="1"/>
    <x v="1"/>
    <d v="1980-11-11T00:00:00"/>
    <x v="1"/>
    <x v="12"/>
  </r>
  <r>
    <x v="23"/>
    <s v="Chris"/>
    <s v="Lee"/>
    <n v="187"/>
    <s v="6'0"/>
    <m/>
    <s v="Ont."/>
    <s v="6"/>
    <s v="0"/>
    <x v="6"/>
    <x v="6"/>
    <n v="84.821773190000002"/>
    <x v="22"/>
    <x v="1"/>
    <d v="1980-10-03T00:00:00"/>
    <n v="513"/>
    <s v="MacTier"/>
    <x v="1"/>
    <x v="2"/>
    <d v="1980-10-03T00:00:00"/>
    <x v="1"/>
    <x v="12"/>
  </r>
  <r>
    <x v="24"/>
    <s v="Chris"/>
    <s v="Bourque"/>
    <n v="180"/>
    <s v="5'8"/>
    <m/>
    <s v="Mass."/>
    <s v="5"/>
    <s v="8"/>
    <x v="4"/>
    <x v="4"/>
    <n v="81.646626600000005"/>
    <x v="23"/>
    <x v="1"/>
    <d v="1986-01-29T00:00:00"/>
    <n v="450"/>
    <s v="North Reading"/>
    <x v="0"/>
    <x v="1"/>
    <d v="1986-01-29T00:00:00"/>
    <x v="1"/>
    <x v="11"/>
  </r>
  <r>
    <x v="25"/>
    <s v="Christian"/>
    <s v="Thomas"/>
    <n v="174"/>
    <s v="5'9"/>
    <m/>
    <s v="Ont."/>
    <s v="5"/>
    <s v="9"/>
    <x v="3"/>
    <x v="3"/>
    <n v="78.925072380000003"/>
    <x v="13"/>
    <x v="1"/>
    <d v="1992-05-26T00:00:00"/>
    <n v="374"/>
    <s v="Toronto"/>
    <x v="1"/>
    <x v="1"/>
    <d v="1992-05-26T00:00:00"/>
    <x v="1"/>
    <x v="0"/>
  </r>
  <r>
    <x v="26"/>
    <s v="Cody"/>
    <s v="Goloubef"/>
    <n v="200"/>
    <s v="6'1"/>
    <m/>
    <s v="Ont."/>
    <s v="6"/>
    <s v="1"/>
    <x v="7"/>
    <x v="7"/>
    <n v="90.718474000000001"/>
    <x v="24"/>
    <x v="1"/>
    <d v="1989-11-30T00:00:00"/>
    <n v="404"/>
    <s v="Oakville"/>
    <x v="1"/>
    <x v="2"/>
    <d v="1989-11-30T00:00:00"/>
    <x v="1"/>
    <x v="7"/>
  </r>
  <r>
    <x v="27"/>
    <s v="Dani"/>
    <s v="Cameranesi"/>
    <n v="148"/>
    <s v="5'5"/>
    <m/>
    <s v="Minn."/>
    <s v="5"/>
    <s v="5"/>
    <x v="1"/>
    <x v="1"/>
    <n v="67.131670760000006"/>
    <x v="25"/>
    <x v="0"/>
    <d v="1995-06-30T00:00:00"/>
    <n v="337"/>
    <s v="Plymouth"/>
    <x v="0"/>
    <x v="1"/>
    <d v="1995-06-30T00:00:00"/>
    <x v="0"/>
    <x v="13"/>
  </r>
  <r>
    <x v="28"/>
    <s v="David"/>
    <s v="Leggio"/>
    <n v="185"/>
    <s v="6'0"/>
    <m/>
    <s v="N.Y."/>
    <s v="6"/>
    <s v="0"/>
    <x v="6"/>
    <x v="6"/>
    <n v="83.914588450000011"/>
    <x v="26"/>
    <x v="1"/>
    <d v="1984-07-31T00:00:00"/>
    <n v="468"/>
    <s v="Buffalo"/>
    <x v="0"/>
    <x v="0"/>
    <d v="1984-07-31T00:00:00"/>
    <x v="1"/>
    <x v="14"/>
  </r>
  <r>
    <x v="29"/>
    <s v="Derek"/>
    <s v="Roy"/>
    <n v="187"/>
    <s v="5'9"/>
    <m/>
    <s v="Ont."/>
    <s v="5"/>
    <s v="9"/>
    <x v="3"/>
    <x v="3"/>
    <n v="84.821773190000002"/>
    <x v="27"/>
    <x v="1"/>
    <d v="1983-05-04T00:00:00"/>
    <n v="482"/>
    <s v="Rockland"/>
    <x v="1"/>
    <x v="1"/>
    <d v="1983-05-04T00:00:00"/>
    <x v="1"/>
    <x v="2"/>
  </r>
  <r>
    <x v="30"/>
    <s v="Emily"/>
    <s v="Clark"/>
    <n v="130"/>
    <s v="5'7"/>
    <m/>
    <s v="Sask."/>
    <s v="5"/>
    <s v="7"/>
    <x v="0"/>
    <x v="0"/>
    <n v="58.967008100000001"/>
    <x v="28"/>
    <x v="0"/>
    <d v="1995-11-28T00:00:00"/>
    <n v="332"/>
    <s v="Saskatoon"/>
    <x v="1"/>
    <x v="1"/>
    <d v="1995-11-28T00:00:00"/>
    <x v="0"/>
    <x v="15"/>
  </r>
  <r>
    <x v="31"/>
    <s v="Emily"/>
    <s v="Pfalzer"/>
    <n v="125"/>
    <s v="5'3"/>
    <m/>
    <s v="N.Y."/>
    <s v="5"/>
    <s v="3"/>
    <x v="2"/>
    <x v="2"/>
    <n v="56.699046250000002"/>
    <x v="29"/>
    <x v="0"/>
    <d v="1993-06-14T00:00:00"/>
    <n v="361"/>
    <s v="Buffalo"/>
    <x v="0"/>
    <x v="2"/>
    <d v="1993-06-14T00:00:00"/>
    <x v="0"/>
    <x v="1"/>
  </r>
  <r>
    <x v="32"/>
    <s v="Eric"/>
    <s v="O’Dell"/>
    <n v="201"/>
    <s v="6'1"/>
    <m/>
    <s v="Ont."/>
    <s v="6"/>
    <s v="1"/>
    <x v="7"/>
    <x v="7"/>
    <n v="91.17206637000001"/>
    <x v="30"/>
    <x v="1"/>
    <d v="1990-06-21T00:00:00"/>
    <n v="397"/>
    <s v="Ottawa"/>
    <x v="1"/>
    <x v="1"/>
    <d v="1990-06-21T00:00:00"/>
    <x v="1"/>
    <x v="7"/>
  </r>
  <r>
    <x v="33"/>
    <s v="Garrett"/>
    <s v="Roe"/>
    <n v="178"/>
    <s v="5'9"/>
    <m/>
    <s v="Va."/>
    <s v="5"/>
    <s v="9"/>
    <x v="3"/>
    <x v="3"/>
    <n v="80.739441859999999"/>
    <x v="31"/>
    <x v="1"/>
    <d v="1988-02-22T00:00:00"/>
    <n v="425"/>
    <s v="Vienna"/>
    <x v="0"/>
    <x v="1"/>
    <d v="1988-02-22T00:00:00"/>
    <x v="1"/>
    <x v="6"/>
  </r>
  <r>
    <x v="34"/>
    <s v="Geneviève"/>
    <s v="Lacasse"/>
    <n v="136"/>
    <s v="5'8"/>
    <m/>
    <s v="Ont."/>
    <s v="5"/>
    <s v="8"/>
    <x v="4"/>
    <x v="4"/>
    <n v="61.688562320000003"/>
    <x v="32"/>
    <x v="0"/>
    <d v="1989-05-05T00:00:00"/>
    <n v="410"/>
    <s v="Kingston"/>
    <x v="1"/>
    <x v="0"/>
    <d v="1989-05-05T00:00:00"/>
    <x v="0"/>
    <x v="10"/>
  </r>
  <r>
    <x v="35"/>
    <s v="Gigi"/>
    <s v="Marvin"/>
    <n v="159"/>
    <s v="5'8"/>
    <m/>
    <s v="Minn."/>
    <s v="5"/>
    <s v="8"/>
    <x v="4"/>
    <x v="4"/>
    <n v="72.121186829999999"/>
    <x v="33"/>
    <x v="0"/>
    <d v="1987-03-07T00:00:00"/>
    <n v="436"/>
    <s v="Warroad"/>
    <x v="0"/>
    <x v="1"/>
    <d v="1987-03-07T00:00:00"/>
    <x v="0"/>
    <x v="5"/>
  </r>
  <r>
    <x v="36"/>
    <s v="Gilbert"/>
    <s v="Brulé"/>
    <n v="190"/>
    <s v="5'11"/>
    <m/>
    <s v="B.C."/>
    <s v="5"/>
    <s v="11"/>
    <x v="12"/>
    <x v="12"/>
    <n v="86.182550300000003"/>
    <x v="34"/>
    <x v="1"/>
    <d v="1987-01-01T00:00:00"/>
    <n v="438"/>
    <s v="Vancouver"/>
    <x v="1"/>
    <x v="1"/>
    <d v="1987-01-01T00:00:00"/>
    <x v="1"/>
    <x v="5"/>
  </r>
  <r>
    <x v="37"/>
    <s v="Haley"/>
    <s v="Irwin"/>
    <n v="170"/>
    <s v="5'7"/>
    <m/>
    <s v="Ont."/>
    <s v="5"/>
    <s v="7"/>
    <x v="0"/>
    <x v="0"/>
    <n v="77.110702900000007"/>
    <x v="35"/>
    <x v="1"/>
    <d v="1988-06-06T00:00:00"/>
    <n v="421"/>
    <s v="Thunder Bay"/>
    <x v="1"/>
    <x v="1"/>
    <d v="1988-06-06T00:00:00"/>
    <x v="0"/>
    <x v="6"/>
  </r>
  <r>
    <x v="38"/>
    <s v="Haley"/>
    <s v="Skarupa"/>
    <n v="140"/>
    <s v="5'6"/>
    <m/>
    <s v="Md."/>
    <s v="5"/>
    <s v="6"/>
    <x v="9"/>
    <x v="9"/>
    <n v="63.502931800000006"/>
    <x v="36"/>
    <x v="0"/>
    <d v="1994-01-03T00:00:00"/>
    <n v="354"/>
    <s v="Rockville"/>
    <x v="0"/>
    <x v="1"/>
    <d v="1994-01-03T00:00:00"/>
    <x v="0"/>
    <x v="3"/>
  </r>
  <r>
    <x v="39"/>
    <s v="Hannah"/>
    <s v="Brandt"/>
    <n v="150"/>
    <s v="5'6"/>
    <m/>
    <s v="Minn."/>
    <s v="5"/>
    <s v="6"/>
    <x v="9"/>
    <x v="9"/>
    <n v="68.038855499999997"/>
    <x v="37"/>
    <x v="0"/>
    <d v="1993-11-27T00:00:00"/>
    <n v="356"/>
    <s v="Vadnais Heights"/>
    <x v="0"/>
    <x v="1"/>
    <d v="1993-11-27T00:00:00"/>
    <x v="0"/>
    <x v="3"/>
  </r>
  <r>
    <x v="40"/>
    <s v="Hilary"/>
    <s v="Knight"/>
    <n v="175"/>
    <s v="5'11"/>
    <m/>
    <s v="Idaho"/>
    <s v="5"/>
    <s v="11"/>
    <x v="12"/>
    <x v="12"/>
    <n v="79.378664749999999"/>
    <x v="38"/>
    <x v="0"/>
    <d v="1989-07-12T00:00:00"/>
    <n v="408"/>
    <s v="Sun Valley"/>
    <x v="0"/>
    <x v="1"/>
    <d v="1989-07-12T00:00:00"/>
    <x v="0"/>
    <x v="10"/>
  </r>
  <r>
    <x v="41"/>
    <s v="James"/>
    <s v="Wisniewski"/>
    <n v="205"/>
    <s v="6'0"/>
    <m/>
    <s v="Mich."/>
    <s v="6"/>
    <s v="0"/>
    <x v="6"/>
    <x v="6"/>
    <n v="92.986435850000007"/>
    <x v="39"/>
    <x v="1"/>
    <d v="1984-02-21T00:00:00"/>
    <n v="473"/>
    <s v="Canton"/>
    <x v="0"/>
    <x v="2"/>
    <d v="1984-02-21T00:00:00"/>
    <x v="1"/>
    <x v="14"/>
  </r>
  <r>
    <x v="42"/>
    <s v="Jennifer"/>
    <s v="Wakefield"/>
    <n v="172"/>
    <s v="5'10"/>
    <m/>
    <s v="Ont."/>
    <s v="5"/>
    <s v="10"/>
    <x v="11"/>
    <x v="11"/>
    <n v="78.017887639999998"/>
    <x v="40"/>
    <x v="0"/>
    <d v="1989-06-15T00:00:00"/>
    <n v="409"/>
    <s v="Pickering"/>
    <x v="1"/>
    <x v="1"/>
    <d v="1989-06-15T00:00:00"/>
    <x v="0"/>
    <x v="10"/>
  </r>
  <r>
    <x v="43"/>
    <s v="Jillian"/>
    <s v="Saulnier"/>
    <n v="144"/>
    <s v="5'5"/>
    <m/>
    <s v="N.S."/>
    <s v="5"/>
    <s v="5"/>
    <x v="1"/>
    <x v="1"/>
    <n v="65.317301280000009"/>
    <x v="41"/>
    <x v="0"/>
    <d v="1992-03-07T00:00:00"/>
    <n v="376"/>
    <s v="Halifax"/>
    <x v="1"/>
    <x v="1"/>
    <d v="1992-03-07T00:00:00"/>
    <x v="0"/>
    <x v="0"/>
  </r>
  <r>
    <x v="44"/>
    <s v="Jim"/>
    <s v="Slater"/>
    <n v="200"/>
    <s v="6'0"/>
    <m/>
    <s v="Mich."/>
    <s v="6"/>
    <s v="0"/>
    <x v="6"/>
    <x v="6"/>
    <n v="90.718474000000001"/>
    <x v="42"/>
    <x v="1"/>
    <d v="1982-12-09T00:00:00"/>
    <n v="487"/>
    <s v="Lapeer"/>
    <x v="0"/>
    <x v="1"/>
    <d v="1982-12-09T00:00:00"/>
    <x v="1"/>
    <x v="2"/>
  </r>
  <r>
    <x v="45"/>
    <s v="Jocelyne"/>
    <s v="Larocque"/>
    <n v="139"/>
    <s v="5'6"/>
    <m/>
    <s v="Man."/>
    <s v="5"/>
    <s v="6"/>
    <x v="9"/>
    <x v="9"/>
    <n v="63.049339430000003"/>
    <x v="43"/>
    <x v="0"/>
    <d v="1988-05-19T00:00:00"/>
    <n v="422"/>
    <s v="Ste. Anne"/>
    <x v="1"/>
    <x v="2"/>
    <d v="1988-05-19T00:00:00"/>
    <x v="0"/>
    <x v="6"/>
  </r>
  <r>
    <x v="46"/>
    <s v="Jocelyne"/>
    <s v="Lamoureux-Davidson"/>
    <n v="150"/>
    <s v="5'6"/>
    <m/>
    <s v="N.D."/>
    <s v="5"/>
    <s v="6"/>
    <x v="9"/>
    <x v="9"/>
    <n v="68.038855499999997"/>
    <x v="37"/>
    <x v="0"/>
    <d v="1989-07-03T00:00:00"/>
    <n v="408"/>
    <s v="Grand Forks"/>
    <x v="0"/>
    <x v="1"/>
    <d v="1989-07-03T00:00:00"/>
    <x v="0"/>
    <x v="10"/>
  </r>
  <r>
    <x v="47"/>
    <s v="John"/>
    <s v="McCarthy"/>
    <n v="195"/>
    <s v="6'1"/>
    <m/>
    <s v="Mass."/>
    <s v="6"/>
    <s v="1"/>
    <x v="7"/>
    <x v="7"/>
    <n v="88.450512150000009"/>
    <x v="44"/>
    <x v="1"/>
    <d v="1986-08-09T00:00:00"/>
    <n v="443"/>
    <s v="Boston"/>
    <x v="0"/>
    <x v="1"/>
    <d v="1986-08-09T00:00:00"/>
    <x v="1"/>
    <x v="5"/>
  </r>
  <r>
    <x v="48"/>
    <s v="Jonathan"/>
    <s v="Blum"/>
    <n v="195"/>
    <s v="6'1"/>
    <m/>
    <s v="Calif."/>
    <s v="6"/>
    <s v="1"/>
    <x v="7"/>
    <x v="7"/>
    <n v="88.450512150000009"/>
    <x v="44"/>
    <x v="1"/>
    <d v="1989-01-30T00:00:00"/>
    <n v="414"/>
    <s v="Ladera Ranch"/>
    <x v="0"/>
    <x v="2"/>
    <d v="1989-01-30T00:00:00"/>
    <x v="1"/>
    <x v="10"/>
  </r>
  <r>
    <x v="49"/>
    <s v="Jordan"/>
    <s v="Greenway"/>
    <n v="235"/>
    <s v="6'5"/>
    <m/>
    <s v="N.Y."/>
    <s v="6"/>
    <s v="5"/>
    <x v="13"/>
    <x v="13"/>
    <n v="106.59420695"/>
    <x v="45"/>
    <x v="1"/>
    <d v="1997-02-16T00:00:00"/>
    <n v="317"/>
    <s v="Canton"/>
    <x v="0"/>
    <x v="1"/>
    <d v="1997-02-16T00:00:00"/>
    <x v="1"/>
    <x v="16"/>
  </r>
  <r>
    <x v="50"/>
    <s v="Justin"/>
    <s v="Peters"/>
    <n v="210"/>
    <s v="6'1"/>
    <m/>
    <s v="Ont."/>
    <s v="6"/>
    <s v="1"/>
    <x v="7"/>
    <x v="7"/>
    <n v="95.254397699999998"/>
    <x v="46"/>
    <x v="1"/>
    <d v="1986-08-30T00:00:00"/>
    <n v="443"/>
    <s v="Blyth"/>
    <x v="1"/>
    <x v="0"/>
    <d v="1986-08-30T00:00:00"/>
    <x v="1"/>
    <x v="5"/>
  </r>
  <r>
    <x v="51"/>
    <s v="Kacey"/>
    <s v="Bellamy"/>
    <n v="145"/>
    <s v="5'7"/>
    <m/>
    <s v="Mass."/>
    <s v="5"/>
    <s v="7"/>
    <x v="0"/>
    <x v="0"/>
    <n v="65.770893650000005"/>
    <x v="47"/>
    <x v="0"/>
    <d v="1987-04-22T00:00:00"/>
    <n v="435"/>
    <s v="Westfield"/>
    <x v="0"/>
    <x v="2"/>
    <d v="1987-04-22T00:00:00"/>
    <x v="0"/>
    <x v="5"/>
  </r>
  <r>
    <x v="52"/>
    <s v="Kali"/>
    <s v="Flanagan"/>
    <n v="142"/>
    <s v="5'4"/>
    <m/>
    <s v="Mass."/>
    <s v="5"/>
    <s v="4"/>
    <x v="8"/>
    <x v="8"/>
    <n v="64.410116540000004"/>
    <x v="48"/>
    <x v="0"/>
    <d v="1995-09-19T00:00:00"/>
    <n v="334"/>
    <s v="Burlington"/>
    <x v="0"/>
    <x v="2"/>
    <d v="1995-09-19T00:00:00"/>
    <x v="0"/>
    <x v="15"/>
  </r>
  <r>
    <x v="53"/>
    <s v="Karl"/>
    <s v="Stollery"/>
    <n v="181"/>
    <s v="5'11"/>
    <m/>
    <s v="Alta."/>
    <s v="5"/>
    <s v="11"/>
    <x v="12"/>
    <x v="12"/>
    <n v="82.10021897"/>
    <x v="49"/>
    <x v="1"/>
    <d v="1987-11-21T00:00:00"/>
    <n v="428"/>
    <s v="Camrose"/>
    <x v="1"/>
    <x v="2"/>
    <d v="1987-11-21T00:00:00"/>
    <x v="1"/>
    <x v="6"/>
  </r>
  <r>
    <x v="54"/>
    <s v="Kelly"/>
    <s v="Pannek"/>
    <n v="165"/>
    <s v="5'8"/>
    <m/>
    <s v="Minn."/>
    <s v="5"/>
    <s v="8"/>
    <x v="4"/>
    <x v="4"/>
    <n v="74.842741050000001"/>
    <x v="50"/>
    <x v="1"/>
    <d v="1995-12-29T00:00:00"/>
    <n v="331"/>
    <s v="Plymouth"/>
    <x v="0"/>
    <x v="1"/>
    <d v="1995-12-29T00:00:00"/>
    <x v="0"/>
    <x v="15"/>
  </r>
  <r>
    <x v="55"/>
    <s v="Kendall"/>
    <s v="Coyne"/>
    <n v="123"/>
    <s v="5'2"/>
    <m/>
    <s v="Ill."/>
    <s v="5"/>
    <s v="2"/>
    <x v="14"/>
    <x v="14"/>
    <n v="55.791861510000004"/>
    <x v="51"/>
    <x v="0"/>
    <d v="1992-05-25T00:00:00"/>
    <n v="374"/>
    <s v="Palos Heights"/>
    <x v="0"/>
    <x v="1"/>
    <d v="1992-05-25T00:00:00"/>
    <x v="0"/>
    <x v="0"/>
  </r>
  <r>
    <x v="56"/>
    <s v="Kevin"/>
    <s v="Poulin"/>
    <n v="205"/>
    <s v="6'2"/>
    <m/>
    <s v="Que."/>
    <s v="6"/>
    <s v="2"/>
    <x v="5"/>
    <x v="5"/>
    <n v="92.986435850000007"/>
    <x v="52"/>
    <x v="1"/>
    <d v="1990-04-12T00:00:00"/>
    <n v="399"/>
    <s v="Montreal"/>
    <x v="1"/>
    <x v="0"/>
    <d v="1990-04-12T00:00:00"/>
    <x v="1"/>
    <x v="7"/>
  </r>
  <r>
    <x v="57"/>
    <s v="Laura"/>
    <s v="Stacey"/>
    <n v="156"/>
    <s v="5'10"/>
    <m/>
    <s v="Ont."/>
    <s v="5"/>
    <s v="10"/>
    <x v="11"/>
    <x v="11"/>
    <n v="70.760409719999998"/>
    <x v="53"/>
    <x v="0"/>
    <d v="1994-05-05T00:00:00"/>
    <n v="350"/>
    <s v="Kleinburg"/>
    <x v="1"/>
    <x v="1"/>
    <d v="1994-05-05T00:00:00"/>
    <x v="0"/>
    <x v="3"/>
  </r>
  <r>
    <x v="58"/>
    <s v="Laura"/>
    <s v="Fortino"/>
    <n v="137"/>
    <s v="5'4"/>
    <m/>
    <s v="Ont."/>
    <s v="5"/>
    <s v="4"/>
    <x v="8"/>
    <x v="8"/>
    <n v="62.142154690000005"/>
    <x v="54"/>
    <x v="0"/>
    <d v="1991-01-30T00:00:00"/>
    <n v="390"/>
    <s v="Hamilton"/>
    <x v="1"/>
    <x v="2"/>
    <d v="1991-01-30T00:00:00"/>
    <x v="0"/>
    <x v="4"/>
  </r>
  <r>
    <x v="59"/>
    <s v="Lauriane"/>
    <s v="Rougeau"/>
    <n v="167"/>
    <s v="5'8"/>
    <m/>
    <s v="Que."/>
    <s v="5"/>
    <s v="8"/>
    <x v="4"/>
    <x v="4"/>
    <n v="75.749925790000006"/>
    <x v="55"/>
    <x v="1"/>
    <d v="1990-04-12T00:00:00"/>
    <n v="399"/>
    <s v="Beaconsfield"/>
    <x v="1"/>
    <x v="2"/>
    <d v="1990-04-12T00:00:00"/>
    <x v="0"/>
    <x v="7"/>
  </r>
  <r>
    <x v="60"/>
    <s v="Lee"/>
    <s v="Stecklein"/>
    <n v="175"/>
    <s v="6'0"/>
    <m/>
    <s v="Minn."/>
    <s v="6"/>
    <s v="0"/>
    <x v="6"/>
    <x v="6"/>
    <n v="79.378664749999999"/>
    <x v="56"/>
    <x v="0"/>
    <d v="1994-04-23T00:00:00"/>
    <n v="351"/>
    <s v="Roseville"/>
    <x v="0"/>
    <x v="2"/>
    <d v="1994-04-23T00:00:00"/>
    <x v="0"/>
    <x v="3"/>
  </r>
  <r>
    <x v="61"/>
    <s v="Linden"/>
    <s v="Vey"/>
    <n v="190"/>
    <s v="6'0"/>
    <m/>
    <s v="Sask."/>
    <s v="6"/>
    <s v="0"/>
    <x v="6"/>
    <x v="6"/>
    <n v="86.182550300000003"/>
    <x v="57"/>
    <x v="1"/>
    <d v="1991-07-17T00:00:00"/>
    <n v="384"/>
    <s v="Wakaw"/>
    <x v="1"/>
    <x v="1"/>
    <d v="1991-07-17T00:00:00"/>
    <x v="1"/>
    <x v="4"/>
  </r>
  <r>
    <x v="62"/>
    <s v="Maddie"/>
    <s v="Rooney"/>
    <n v="145"/>
    <s v="5'5"/>
    <m/>
    <s v="Minn."/>
    <s v="5"/>
    <s v="5"/>
    <x v="1"/>
    <x v="1"/>
    <n v="65.770893650000005"/>
    <x v="58"/>
    <x v="0"/>
    <d v="1997-07-07T00:00:00"/>
    <n v="312"/>
    <s v="Andover"/>
    <x v="0"/>
    <x v="0"/>
    <d v="1997-07-07T00:00:00"/>
    <x v="0"/>
    <x v="16"/>
  </r>
  <r>
    <x v="63"/>
    <s v="Marc-Andre"/>
    <s v="Gragnani"/>
    <n v="205"/>
    <s v="6'3"/>
    <m/>
    <s v="Que."/>
    <s v="6"/>
    <s v="3"/>
    <x v="15"/>
    <x v="15"/>
    <n v="92.986435850000007"/>
    <x v="59"/>
    <x v="1"/>
    <d v="1987-03-11T00:00:00"/>
    <n v="436"/>
    <s v="L’Île-Bizard"/>
    <x v="1"/>
    <x v="2"/>
    <d v="1987-03-11T00:00:00"/>
    <x v="1"/>
    <x v="5"/>
  </r>
  <r>
    <x v="64"/>
    <s v="Marie-Philip"/>
    <s v="Poulin"/>
    <n v="160"/>
    <s v="5'7"/>
    <m/>
    <s v="Que."/>
    <s v="5"/>
    <s v="7"/>
    <x v="0"/>
    <x v="0"/>
    <n v="72.574779200000009"/>
    <x v="60"/>
    <x v="1"/>
    <d v="1991-03-28T00:00:00"/>
    <n v="388"/>
    <s v="Beauceville"/>
    <x v="1"/>
    <x v="1"/>
    <d v="1991-03-28T00:00:00"/>
    <x v="0"/>
    <x v="4"/>
  </r>
  <r>
    <x v="65"/>
    <s v="Mark"/>
    <s v="Arcobello"/>
    <n v="170"/>
    <s v="5'8"/>
    <m/>
    <s v="Conn."/>
    <s v="5"/>
    <s v="8"/>
    <x v="4"/>
    <x v="4"/>
    <n v="77.110702900000007"/>
    <x v="10"/>
    <x v="1"/>
    <d v="1988-08-12T00:00:00"/>
    <n v="419"/>
    <s v="Milford"/>
    <x v="0"/>
    <x v="1"/>
    <d v="1988-08-12T00:00:00"/>
    <x v="1"/>
    <x v="10"/>
  </r>
  <r>
    <x v="66"/>
    <s v="Mason"/>
    <s v="Raymond"/>
    <n v="179"/>
    <s v="6'1"/>
    <m/>
    <s v="Alta."/>
    <s v="6"/>
    <s v="1"/>
    <x v="7"/>
    <x v="7"/>
    <n v="81.193034230000009"/>
    <x v="61"/>
    <x v="0"/>
    <d v="1985-09-17T00:00:00"/>
    <n v="454"/>
    <s v="Cochrane"/>
    <x v="1"/>
    <x v="1"/>
    <d v="1985-09-17T00:00:00"/>
    <x v="1"/>
    <x v="11"/>
  </r>
  <r>
    <x v="67"/>
    <s v="Mat"/>
    <s v="Robinson"/>
    <n v="185"/>
    <s v="5'10"/>
    <m/>
    <s v="Alta."/>
    <s v="5"/>
    <s v="10"/>
    <x v="11"/>
    <x v="11"/>
    <n v="83.914588450000011"/>
    <x v="19"/>
    <x v="1"/>
    <d v="1986-06-20T00:00:00"/>
    <n v="445"/>
    <s v="Calgary"/>
    <x v="1"/>
    <x v="2"/>
    <d v="1986-06-20T00:00:00"/>
    <x v="1"/>
    <x v="11"/>
  </r>
  <r>
    <x v="68"/>
    <s v="Matt"/>
    <s v="Gilroy"/>
    <n v="200"/>
    <s v="6'1"/>
    <m/>
    <s v="N.Y."/>
    <s v="6"/>
    <s v="1"/>
    <x v="7"/>
    <x v="7"/>
    <n v="90.718474000000001"/>
    <x v="24"/>
    <x v="1"/>
    <d v="1984-07-20T00:00:00"/>
    <n v="468"/>
    <s v="Bellmore"/>
    <x v="0"/>
    <x v="2"/>
    <d v="1984-07-20T00:00:00"/>
    <x v="1"/>
    <x v="14"/>
  </r>
  <r>
    <x v="69"/>
    <s v="Maxim"/>
    <s v="Lapierre"/>
    <n v="216"/>
    <s v="6'0"/>
    <m/>
    <s v="Que."/>
    <s v="6"/>
    <s v="0"/>
    <x v="6"/>
    <x v="6"/>
    <n v="97.97595192"/>
    <x v="62"/>
    <x v="1"/>
    <d v="1985-03-29T00:00:00"/>
    <n v="460"/>
    <s v="Brossard"/>
    <x v="1"/>
    <x v="1"/>
    <d v="1985-03-29T00:00:00"/>
    <x v="1"/>
    <x v="17"/>
  </r>
  <r>
    <x v="70"/>
    <s v="Maxim"/>
    <s v="Noreau"/>
    <n v="198"/>
    <s v="6'0"/>
    <m/>
    <s v="Que."/>
    <s v="6"/>
    <s v="0"/>
    <x v="6"/>
    <x v="6"/>
    <n v="89.811289260000009"/>
    <x v="63"/>
    <x v="1"/>
    <d v="1987-05-24T00:00:00"/>
    <n v="434"/>
    <s v="Montreal"/>
    <x v="1"/>
    <x v="2"/>
    <d v="1987-05-24T00:00:00"/>
    <x v="1"/>
    <x v="5"/>
  </r>
  <r>
    <x v="71"/>
    <s v="Meaghan"/>
    <s v="Mikkelson"/>
    <n v="139"/>
    <s v="5'9"/>
    <m/>
    <s v="Alta."/>
    <s v="5"/>
    <s v="9"/>
    <x v="3"/>
    <x v="3"/>
    <n v="63.049339430000003"/>
    <x v="64"/>
    <x v="0"/>
    <d v="1985-01-04T00:00:00"/>
    <n v="462"/>
    <s v="St. Albert"/>
    <x v="1"/>
    <x v="2"/>
    <d v="1985-01-04T00:00:00"/>
    <x v="0"/>
    <x v="17"/>
  </r>
  <r>
    <x v="72"/>
    <s v="Megan"/>
    <s v="Keller"/>
    <n v="160"/>
    <s v="5'11"/>
    <m/>
    <s v="Mich."/>
    <s v="5"/>
    <s v="11"/>
    <x v="12"/>
    <x v="12"/>
    <n v="72.574779200000009"/>
    <x v="65"/>
    <x v="0"/>
    <d v="1996-05-01T00:00:00"/>
    <n v="326"/>
    <s v="Farmington"/>
    <x v="0"/>
    <x v="2"/>
    <d v="1996-05-01T00:00:00"/>
    <x v="0"/>
    <x v="15"/>
  </r>
  <r>
    <x v="73"/>
    <s v="Meghan"/>
    <s v="Agosta"/>
    <n v="148"/>
    <s v="5'7"/>
    <m/>
    <s v="Ont."/>
    <s v="5"/>
    <s v="7"/>
    <x v="0"/>
    <x v="0"/>
    <n v="67.131670760000006"/>
    <x v="66"/>
    <x v="0"/>
    <d v="1987-02-12T00:00:00"/>
    <n v="437"/>
    <s v="Ruthven"/>
    <x v="1"/>
    <x v="1"/>
    <d v="1987-02-12T00:00:00"/>
    <x v="0"/>
    <x v="5"/>
  </r>
  <r>
    <x v="74"/>
    <s v="Meghan"/>
    <s v="Duggan"/>
    <n v="164"/>
    <s v="5'10"/>
    <m/>
    <s v="Mass."/>
    <s v="5"/>
    <s v="10"/>
    <x v="11"/>
    <x v="11"/>
    <n v="74.389148680000005"/>
    <x v="67"/>
    <x v="0"/>
    <d v="1987-09-03T00:00:00"/>
    <n v="430"/>
    <s v="Danvers"/>
    <x v="0"/>
    <x v="1"/>
    <d v="1987-09-03T00:00:00"/>
    <x v="0"/>
    <x v="6"/>
  </r>
  <r>
    <x v="75"/>
    <s v="Mélodie"/>
    <s v="Daoust"/>
    <n v="159"/>
    <s v="5'6"/>
    <m/>
    <s v="Que."/>
    <s v="5"/>
    <s v="6"/>
    <x v="9"/>
    <x v="9"/>
    <n v="72.121186829999999"/>
    <x v="68"/>
    <x v="1"/>
    <d v="1992-01-07T00:00:00"/>
    <n v="378"/>
    <s v="Valleyfield"/>
    <x v="1"/>
    <x v="1"/>
    <d v="1992-01-07T00:00:00"/>
    <x v="0"/>
    <x v="0"/>
  </r>
  <r>
    <x v="76"/>
    <s v="Monique"/>
    <s v="Lamoureux-Morando"/>
    <n v="147"/>
    <s v="5'6"/>
    <m/>
    <s v="N.D."/>
    <s v="5"/>
    <s v="6"/>
    <x v="9"/>
    <x v="9"/>
    <n v="66.67807839000001"/>
    <x v="69"/>
    <x v="0"/>
    <d v="1989-07-03T00:00:00"/>
    <n v="408"/>
    <s v="Grand Forks"/>
    <x v="0"/>
    <x v="1"/>
    <d v="1989-07-03T00:00:00"/>
    <x v="0"/>
    <x v="10"/>
  </r>
  <r>
    <x v="77"/>
    <s v="Natalie"/>
    <s v="Spooner"/>
    <n v="180"/>
    <s v="5'10"/>
    <m/>
    <s v="Ont."/>
    <s v="5"/>
    <s v="10"/>
    <x v="11"/>
    <x v="11"/>
    <n v="81.646626600000005"/>
    <x v="70"/>
    <x v="1"/>
    <d v="1990-10-17T00:00:00"/>
    <n v="393"/>
    <s v="Scarborough"/>
    <x v="1"/>
    <x v="1"/>
    <d v="1990-10-17T00:00:00"/>
    <x v="0"/>
    <x v="4"/>
  </r>
  <r>
    <x v="78"/>
    <s v="Nicole"/>
    <s v="Hensley"/>
    <n v="155"/>
    <s v="5'7"/>
    <m/>
    <s v="Colo."/>
    <s v="5"/>
    <s v="7"/>
    <x v="0"/>
    <x v="0"/>
    <n v="70.306817350000003"/>
    <x v="7"/>
    <x v="0"/>
    <d v="1994-06-23T00:00:00"/>
    <n v="349"/>
    <s v="Lakewood"/>
    <x v="0"/>
    <x v="0"/>
    <d v="1994-06-23T00:00:00"/>
    <x v="0"/>
    <x v="3"/>
  </r>
  <r>
    <x v="79"/>
    <s v="Noah"/>
    <s v="Welch"/>
    <n v="215"/>
    <s v="6'4"/>
    <m/>
    <s v="Mass."/>
    <s v="6"/>
    <s v="4"/>
    <x v="16"/>
    <x v="16"/>
    <n v="97.522359550000004"/>
    <x v="71"/>
    <x v="1"/>
    <d v="1982-08-26T00:00:00"/>
    <n v="491"/>
    <s v="Brighton"/>
    <x v="0"/>
    <x v="2"/>
    <d v="1982-08-26T00:00:00"/>
    <x v="1"/>
    <x v="2"/>
  </r>
  <r>
    <x v="80"/>
    <s v="Quinton"/>
    <s v="Howden"/>
    <n v="190"/>
    <s v="6'2"/>
    <m/>
    <s v="Man."/>
    <s v="6"/>
    <s v="2"/>
    <x v="5"/>
    <x v="5"/>
    <n v="86.182550300000003"/>
    <x v="9"/>
    <x v="0"/>
    <d v="1992-01-21T00:00:00"/>
    <n v="378"/>
    <s v="Oakbank"/>
    <x v="1"/>
    <x v="1"/>
    <d v="1992-01-21T00:00:00"/>
    <x v="1"/>
    <x v="0"/>
  </r>
  <r>
    <x v="81"/>
    <s v="Rebecca"/>
    <s v="Johnston"/>
    <n v="148"/>
    <s v="5'9"/>
    <m/>
    <s v="Ont."/>
    <s v="5"/>
    <s v="9"/>
    <x v="3"/>
    <x v="3"/>
    <n v="67.131670760000006"/>
    <x v="72"/>
    <x v="0"/>
    <d v="1989-09-24T00:00:00"/>
    <n v="406"/>
    <s v="Sudbury"/>
    <x v="1"/>
    <x v="1"/>
    <d v="1989-09-24T00:00:00"/>
    <x v="0"/>
    <x v="7"/>
  </r>
  <r>
    <x v="82"/>
    <s v="Renata"/>
    <s v="Fast"/>
    <n v="144"/>
    <s v="5'6"/>
    <m/>
    <s v="Ont."/>
    <s v="5"/>
    <s v="6"/>
    <x v="9"/>
    <x v="9"/>
    <n v="65.317301280000009"/>
    <x v="73"/>
    <x v="0"/>
    <d v="1994-10-06T00:00:00"/>
    <n v="345"/>
    <s v="Burlington"/>
    <x v="0"/>
    <x v="2"/>
    <d v="1994-10-06T00:00:00"/>
    <x v="0"/>
    <x v="13"/>
  </r>
  <r>
    <x v="83"/>
    <s v="René"/>
    <s v="Bourque"/>
    <n v="216"/>
    <s v="6'2"/>
    <m/>
    <s v="Alta."/>
    <s v="6"/>
    <s v="2"/>
    <x v="5"/>
    <x v="5"/>
    <n v="97.97595192"/>
    <x v="74"/>
    <x v="1"/>
    <d v="1981-12-10T00:00:00"/>
    <n v="499"/>
    <s v="Lac La Biche"/>
    <x v="1"/>
    <x v="1"/>
    <d v="1981-12-10T00:00:00"/>
    <x v="1"/>
    <x v="18"/>
  </r>
  <r>
    <x v="84"/>
    <s v="Rob"/>
    <s v="Klinkhammer"/>
    <n v="214"/>
    <s v="6'3"/>
    <m/>
    <s v="Alta."/>
    <s v="6"/>
    <s v="3"/>
    <x v="15"/>
    <x v="15"/>
    <n v="97.068767180000009"/>
    <x v="75"/>
    <x v="1"/>
    <d v="1986-08-12T00:00:00"/>
    <n v="443"/>
    <s v="Lethbridge"/>
    <x v="1"/>
    <x v="1"/>
    <d v="1986-08-12T00:00:00"/>
    <x v="1"/>
    <x v="5"/>
  </r>
  <r>
    <x v="85"/>
    <s v="Ryan"/>
    <s v="Donato"/>
    <n v="196"/>
    <s v="6'1"/>
    <m/>
    <s v="Mass."/>
    <s v="6"/>
    <s v="1"/>
    <x v="7"/>
    <x v="7"/>
    <n v="88.904104520000004"/>
    <x v="11"/>
    <x v="1"/>
    <d v="1996-04-09T00:00:00"/>
    <n v="327"/>
    <s v="Scituate"/>
    <x v="0"/>
    <x v="1"/>
    <d v="1996-04-09T00:00:00"/>
    <x v="1"/>
    <x v="15"/>
  </r>
  <r>
    <x v="86"/>
    <s v="Ryan"/>
    <s v="Gunderson"/>
    <n v="170"/>
    <s v="5'9"/>
    <m/>
    <s v="Pa."/>
    <s v="5"/>
    <s v="9"/>
    <x v="3"/>
    <x v="3"/>
    <n v="77.110702900000007"/>
    <x v="17"/>
    <x v="1"/>
    <d v="1985-08-16T00:00:00"/>
    <n v="455"/>
    <s v="Bensalem"/>
    <x v="0"/>
    <x v="2"/>
    <d v="1985-08-16T00:00:00"/>
    <x v="1"/>
    <x v="11"/>
  </r>
  <r>
    <x v="87"/>
    <s v="Ryan"/>
    <s v="Stoa"/>
    <n v="210"/>
    <s v="6'3"/>
    <m/>
    <s v="Minn."/>
    <s v="6"/>
    <s v="3"/>
    <x v="15"/>
    <x v="15"/>
    <n v="95.254397699999998"/>
    <x v="76"/>
    <x v="1"/>
    <d v="1987-04-13T00:00:00"/>
    <n v="435"/>
    <s v="Bloomington"/>
    <x v="0"/>
    <x v="1"/>
    <d v="1987-04-13T00:00:00"/>
    <x v="1"/>
    <x v="5"/>
  </r>
  <r>
    <x v="88"/>
    <s v="Ryan"/>
    <s v="Zapolski"/>
    <n v="203"/>
    <s v="6'0"/>
    <m/>
    <s v="Pa."/>
    <s v="6"/>
    <s v="0"/>
    <x v="6"/>
    <x v="6"/>
    <n v="92.079251110000001"/>
    <x v="77"/>
    <x v="1"/>
    <d v="1986-11-11T00:00:00"/>
    <n v="440"/>
    <s v="Erie"/>
    <x v="0"/>
    <x v="0"/>
    <d v="1986-11-11T00:00:00"/>
    <x v="1"/>
    <x v="5"/>
  </r>
  <r>
    <x v="89"/>
    <s v="Sarah"/>
    <s v="Nurse"/>
    <n v="140"/>
    <s v="5'8"/>
    <m/>
    <s v="Ont."/>
    <s v="5"/>
    <s v="8"/>
    <x v="4"/>
    <x v="4"/>
    <n v="63.502931800000006"/>
    <x v="78"/>
    <x v="0"/>
    <d v="1995-01-04T00:00:00"/>
    <n v="342"/>
    <s v="Hamilton"/>
    <x v="1"/>
    <x v="1"/>
    <d v="1995-01-04T00:00:00"/>
    <x v="0"/>
    <x v="13"/>
  </r>
  <r>
    <x v="90"/>
    <s v="Shannon"/>
    <s v="Szabados"/>
    <n v="146"/>
    <s v="5'8"/>
    <m/>
    <s v="Alta."/>
    <s v="5"/>
    <s v="8"/>
    <x v="4"/>
    <x v="4"/>
    <n v="66.224486020000001"/>
    <x v="79"/>
    <x v="0"/>
    <d v="1986-08-06T00:00:00"/>
    <n v="443"/>
    <s v="Edmonton"/>
    <x v="1"/>
    <x v="0"/>
    <d v="1986-08-06T00:00:00"/>
    <x v="0"/>
    <x v="5"/>
  </r>
  <r>
    <x v="91"/>
    <s v="Sidney"/>
    <s v="Morin"/>
    <n v="140"/>
    <s v="5'5"/>
    <m/>
    <s v="Minn."/>
    <s v="5"/>
    <s v="5"/>
    <x v="1"/>
    <x v="1"/>
    <n v="63.502931800000006"/>
    <x v="80"/>
    <x v="0"/>
    <d v="1995-06-06T00:00:00"/>
    <n v="337"/>
    <s v="Minnetonka"/>
    <x v="0"/>
    <x v="2"/>
    <d v="1995-06-06T00:00:00"/>
    <x v="0"/>
    <x v="13"/>
  </r>
  <r>
    <x v="92"/>
    <s v="Stefan"/>
    <s v="Elliott"/>
    <n v="190"/>
    <s v="6'1"/>
    <m/>
    <s v="B.C."/>
    <s v="6"/>
    <s v="1"/>
    <x v="7"/>
    <x v="7"/>
    <n v="86.182550300000003"/>
    <x v="81"/>
    <x v="1"/>
    <d v="1991-01-30T00:00:00"/>
    <n v="390"/>
    <s v="Vancouver"/>
    <x v="1"/>
    <x v="2"/>
    <d v="1991-01-30T00:00:00"/>
    <x v="1"/>
    <x v="4"/>
  </r>
  <r>
    <x v="93"/>
    <s v="Troy"/>
    <s v="Terry"/>
    <n v="179"/>
    <s v="6'0"/>
    <m/>
    <s v="Colo."/>
    <s v="6"/>
    <s v="0"/>
    <x v="6"/>
    <x v="6"/>
    <n v="81.193034230000009"/>
    <x v="82"/>
    <x v="0"/>
    <d v="1997-09-10T00:00:00"/>
    <n v="310"/>
    <s v="Highlands Ranch"/>
    <x v="0"/>
    <x v="1"/>
    <d v="1997-09-10T00:00:00"/>
    <x v="1"/>
    <x v="19"/>
  </r>
  <r>
    <x v="94"/>
    <s v="Will"/>
    <s v="Borgen"/>
    <n v="195"/>
    <s v="6'2"/>
    <m/>
    <s v="Minn."/>
    <s v="6"/>
    <s v="2"/>
    <x v="5"/>
    <x v="5"/>
    <n v="88.450512150000009"/>
    <x v="83"/>
    <x v="1"/>
    <d v="1996-12-19T00:00:00"/>
    <n v="319"/>
    <s v="Moorhead"/>
    <x v="0"/>
    <x v="2"/>
    <d v="1996-12-19T00:00:00"/>
    <x v="1"/>
    <x v="16"/>
  </r>
  <r>
    <x v="95"/>
    <s v="Wojtek"/>
    <s v="Wolski"/>
    <n v="220"/>
    <s v="6'3"/>
    <m/>
    <s v="Ont."/>
    <s v="6"/>
    <s v="3"/>
    <x v="15"/>
    <x v="15"/>
    <n v="99.79032140000001"/>
    <x v="84"/>
    <x v="1"/>
    <d v="1986-02-24T00:00:00"/>
    <n v="449"/>
    <s v="Toronto"/>
    <x v="1"/>
    <x v="1"/>
    <d v="1986-02-24T00:00:00"/>
    <x v="1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9:H17" firstHeaderRow="1" firstDataRow="1" firstDataCol="1" rowPageCount="3" colPageCount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 defaultSubtotal="0"/>
    <pivotField numFmtId="1" showAll="0" defaultSubtotal="0"/>
    <pivotField axis="axisRow" numFmtId="1" showAll="0" defaultSubtotal="0">
      <items count="85">
        <item x="28"/>
        <item x="64"/>
        <item x="32"/>
        <item x="78"/>
        <item x="72"/>
        <item x="29"/>
        <item x="79"/>
        <item x="65"/>
        <item x="53"/>
        <item x="43"/>
        <item x="51"/>
        <item x="36"/>
        <item x="1"/>
        <item x="47"/>
        <item x="5"/>
        <item x="15"/>
        <item x="66"/>
        <item x="6"/>
        <item x="73"/>
        <item x="80"/>
        <item x="0"/>
        <item x="54"/>
        <item x="67"/>
        <item x="61"/>
        <item x="4"/>
        <item x="69"/>
        <item x="56"/>
        <item x="2"/>
        <item x="41"/>
        <item x="58"/>
        <item x="33"/>
        <item x="37"/>
        <item x="7"/>
        <item x="82"/>
        <item x="48"/>
        <item x="9"/>
        <item x="38"/>
        <item x="25"/>
        <item x="40"/>
        <item x="83"/>
        <item x="60"/>
        <item x="81"/>
        <item x="50"/>
        <item x="26"/>
        <item x="17"/>
        <item x="49"/>
        <item x="22"/>
        <item x="55"/>
        <item x="59"/>
        <item x="8"/>
        <item x="68"/>
        <item x="13"/>
        <item x="44"/>
        <item x="14"/>
        <item x="57"/>
        <item x="20"/>
        <item x="70"/>
        <item x="10"/>
        <item x="11"/>
        <item x="3"/>
        <item x="71"/>
        <item x="76"/>
        <item x="31"/>
        <item x="21"/>
        <item x="52"/>
        <item x="24"/>
        <item x="34"/>
        <item x="30"/>
        <item x="19"/>
        <item x="35"/>
        <item x="75"/>
        <item x="63"/>
        <item x="42"/>
        <item x="23"/>
        <item x="18"/>
        <item x="12"/>
        <item x="84"/>
        <item x="77"/>
        <item x="27"/>
        <item x="46"/>
        <item x="74"/>
        <item x="39"/>
        <item x="45"/>
        <item x="16"/>
        <item x="62"/>
      </items>
    </pivotField>
    <pivotField showAll="0" defaultSubtotal="0"/>
    <pivotField numFmtId="14" showAll="0"/>
    <pivotField numFmtId="49" showAll="0"/>
    <pivotField showAll="0"/>
    <pivotField axis="axisPage" showAll="0">
      <items count="3">
        <item x="1"/>
        <item x="0"/>
        <item t="default"/>
      </items>
    </pivotField>
    <pivotField axis="axisPage" showAll="0">
      <items count="4">
        <item x="2"/>
        <item x="1"/>
        <item x="0"/>
        <item t="default"/>
      </items>
    </pivotField>
    <pivotField numFmtId="14" showAll="0"/>
    <pivotField axis="axisPage" showAll="0">
      <items count="3">
        <item x="1"/>
        <item x="0"/>
        <item t="default"/>
      </items>
    </pivotField>
    <pivotField numFmtId="1" showAll="0"/>
  </pivotFields>
  <rowFields count="1">
    <field x="12"/>
  </rowFields>
  <rowItems count="8">
    <i>
      <x v="5"/>
    </i>
    <i>
      <x v="7"/>
    </i>
    <i>
      <x v="13"/>
    </i>
    <i>
      <x v="18"/>
    </i>
    <i>
      <x v="19"/>
    </i>
    <i>
      <x v="26"/>
    </i>
    <i>
      <x v="34"/>
    </i>
    <i t="grand">
      <x/>
    </i>
  </rowItems>
  <colItems count="1">
    <i/>
  </colItems>
  <pageFields count="3">
    <pageField fld="18" item="0" hier="-1"/>
    <pageField fld="20" item="1" hier="-1"/>
    <pageField fld="17" item="1" hier="-1"/>
  </pageFields>
  <dataFields count="1">
    <dataField name="Count of ID" fld="0" subtotal="count" baseField="12" baseItem="1"/>
  </dataFields>
  <pivotTableStyleInfo name="PivotStyleLight16" showRowHeaders="1" showColHeaders="1" showRowStripes="0" showColStripes="0" showLastColumn="1"/>
  <filters count="1">
    <filter fld="12" type="captionLessThan" evalOrder="-1" id="4" stringValue1="26">
      <autoFilter ref="A1">
        <filterColumn colId="0">
          <customFilters>
            <customFilter operator="lessThan" val="2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7:E8" firstHeaderRow="1" firstDataRow="1" firstDataCol="1" rowPageCount="1" colPageCount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 defaultSubtotal="0"/>
    <pivotField numFmtId="1" showAll="0" defaultSubtotal="0"/>
    <pivotField numFmtId="1" showAll="0" defaultSubtotal="0"/>
    <pivotField showAll="0" defaultSubtotal="0"/>
    <pivotField numFmtId="14" showAll="0"/>
    <pivotField numFmtId="49" showAll="0"/>
    <pivotField showAll="0"/>
    <pivotField showAll="0"/>
    <pivotField showAll="0"/>
    <pivotField numFmtId="14" showAll="0"/>
    <pivotField axis="axisPage" showAll="0">
      <items count="3">
        <item x="1"/>
        <item x="0"/>
        <item t="default"/>
      </items>
    </pivotField>
    <pivotField axis="axisRow" numFmtId="1" showAll="0" measureFilter="1">
      <items count="21">
        <item x="9"/>
        <item x="19"/>
        <item x="16"/>
        <item x="15"/>
        <item x="13"/>
        <item x="3"/>
        <item x="1"/>
        <item x="0"/>
        <item x="4"/>
        <item x="7"/>
        <item x="10"/>
        <item x="6"/>
        <item x="5"/>
        <item x="11"/>
        <item x="17"/>
        <item x="14"/>
        <item x="2"/>
        <item x="18"/>
        <item x="12"/>
        <item x="8"/>
        <item t="default"/>
      </items>
    </pivotField>
  </pivotFields>
  <rowFields count="1">
    <field x="21"/>
  </rowFields>
  <rowItems count="1">
    <i t="grand">
      <x/>
    </i>
  </rowItems>
  <colItems count="1">
    <i/>
  </colItems>
  <pageFields count="1">
    <pageField fld="20" item="1" hier="-1"/>
  </pageFields>
  <dataFields count="1">
    <dataField name="Count of ID" fld="0" subtotal="count" baseField="17" baseItem="2"/>
  </dataFields>
  <pivotTableStyleInfo name="PivotStyleLight16" showRowHeaders="1" showColHeaders="1" showRowStripes="0" showColStripes="0" showLastColumn="1"/>
  <filters count="1">
    <filter fld="21" type="valueGreaterThan" evalOrder="-1" id="1" iMeasureFld="0">
      <autoFilter ref="A1">
        <filterColumn colId="0">
          <customFilters>
            <customFilter operator="greaterThan" val="4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8:B12" firstHeaderRow="1" firstDataRow="1" firstDataCol="1" rowPageCount="2" colPageCount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 defaultSubtotal="0"/>
    <pivotField numFmtId="1" showAll="0" defaultSubtotal="0"/>
    <pivotField numFmtId="1" showAll="0" defaultSubtotal="0"/>
    <pivotField showAll="0" defaultSubtotal="0"/>
    <pivotField numFmtId="14" showAll="0"/>
    <pivotField numFmtId="49" showAll="0"/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numFmtId="14" showAll="0"/>
    <pivotField axis="axisPage" showAll="0">
      <items count="3">
        <item x="1"/>
        <item x="0"/>
        <item t="default"/>
      </items>
    </pivotField>
    <pivotField numFmtId="1" showAll="0"/>
  </pivotFields>
  <rowFields count="1">
    <field x="18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0" item="1" hier="-1"/>
    <pageField fld="17" item="0" hier="-1"/>
  </pageFields>
  <dataFields count="1">
    <dataField name="Count of ID" fld="0" subtotal="count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B43" firstHeaderRow="1" firstDataRow="1" firstDataCol="1" rowPageCount="1" colPageCount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 defaultSubtotal="0"/>
    <pivotField numFmtId="1" showAll="0" defaultSubtotal="0"/>
    <pivotField numFmtId="1" showAll="0" defaultSubtotal="0"/>
    <pivotField axis="axisPage" showAll="0" defaultSubtotal="0">
      <items count="2">
        <item x="0"/>
        <item x="1"/>
      </items>
    </pivotField>
    <pivotField numFmtId="14" showAll="0"/>
    <pivotField numFmtId="49" showAll="0"/>
    <pivotField showAll="0"/>
    <pivotField showAll="0"/>
    <pivotField showAll="0"/>
    <pivotField numFmtId="14" showAll="0"/>
    <pivotField showAll="0">
      <items count="3">
        <item x="1"/>
        <item x="0"/>
        <item t="default"/>
      </items>
    </pivotField>
    <pivotField axis="axisRow" numFmtId="1" showAll="0">
      <items count="21">
        <item x="9"/>
        <item x="19"/>
        <item x="16"/>
        <item x="15"/>
        <item x="13"/>
        <item x="3"/>
        <item x="1"/>
        <item x="0"/>
        <item x="4"/>
        <item x="7"/>
        <item x="10"/>
        <item x="6"/>
        <item x="5"/>
        <item x="11"/>
        <item x="17"/>
        <item x="14"/>
        <item x="2"/>
        <item x="18"/>
        <item x="12"/>
        <item x="8"/>
        <item t="default"/>
      </items>
    </pivotField>
  </pivotFields>
  <rowFields count="1">
    <field x="21"/>
  </rowFields>
  <rowItems count="18">
    <i>
      <x/>
    </i>
    <i>
      <x v="2"/>
    </i>
    <i>
      <x v="3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13" item="1" hier="-1"/>
  </pageFields>
  <dataFields count="1">
    <dataField name="Count of ID" fld="0" subtotal="count" baseField="21" baseItem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11:V21" firstHeaderRow="0" firstDataRow="1" firstDataCol="1" rowPageCount="1" colPageCount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2" showAll="0" defaultSubtotal="0"/>
    <pivotField dataField="1" numFmtId="1" showAll="0" defaultSubtotal="0"/>
    <pivotField dataField="1" numFmtId="1" showAll="0" defaultSubtotal="0"/>
    <pivotField showAll="0" defaultSubtotal="0"/>
    <pivotField numFmtId="14" showAll="0"/>
    <pivotField numFmtId="49" showAll="0"/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x="2"/>
        <item x="1"/>
        <item x="0"/>
        <item t="default"/>
      </items>
    </pivotField>
    <pivotField numFmtId="14" showAll="0"/>
    <pivotField axis="axisRow" showAll="0">
      <items count="3">
        <item x="1"/>
        <item x="0"/>
        <item t="default"/>
      </items>
    </pivotField>
    <pivotField dataField="1" numFmtId="1" showAll="0"/>
  </pivotFields>
  <rowFields count="2">
    <field x="18"/>
    <field x="2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pageFields count="1">
    <pageField fld="17" hier="-1"/>
  </pageFields>
  <dataFields count="12">
    <dataField name="Min of Age" fld="21" subtotal="min" baseField="17" baseItem="1"/>
    <dataField name="Max of Age" fld="21" subtotal="max" baseField="17" baseItem="1"/>
    <dataField name="Average of Age" fld="21" subtotal="average" baseField="17" baseItem="1"/>
    <dataField name="Min of Height (CM)" fld="9" subtotal="min" baseField="19" baseItem="0"/>
    <dataField name="Max of Height (CM)" fld="9" subtotal="max" baseField="19" baseItem="0" numFmtId="2"/>
    <dataField name="Average of Height (CM)" fld="9" subtotal="average" baseField="19" baseItem="0" numFmtId="2"/>
    <dataField name="Min of Weight" fld="11" subtotal="min" baseField="19" baseItem="1" numFmtId="2"/>
    <dataField name="Max of Weight" fld="11" subtotal="max" baseField="19" baseItem="1" numFmtId="2"/>
    <dataField name="Average of Weight" fld="11" subtotal="average" baseField="19" baseItem="1" numFmtId="2"/>
    <dataField name="Min of BMI" fld="12" subtotal="min" baseField="17" baseItem="0" numFmtId="2"/>
    <dataField name="Max of BMI" fld="12" subtotal="max" baseField="17" baseItem="0" numFmtId="2"/>
    <dataField name="Average of BMI" fld="12" subtotal="average" baseField="17" baseItem="0" numFmtId="2"/>
  </dataFields>
  <formats count="10">
    <format dxfId="9">
      <pivotArea outline="0" collapsedLevelsAreSubtotals="1" fieldPosition="0">
        <references count="1">
          <reference field="4294967294" count="5" selected="0">
            <x v="4"/>
            <x v="5"/>
            <x v="6"/>
            <x v="7"/>
            <x v="8"/>
          </reference>
        </references>
      </pivotArea>
    </format>
    <format dxfId="8">
      <pivotArea outline="0" collapsedLevelsAreSubtotals="1" fieldPosition="0">
        <references count="1">
          <reference field="4294967294" count="5" selected="0">
            <x v="4"/>
            <x v="5"/>
            <x v="6"/>
            <x v="7"/>
            <x v="8"/>
          </reference>
        </references>
      </pivotArea>
    </format>
    <format dxfId="7">
      <pivotArea outline="0" collapsedLevelsAreSubtotals="1" fieldPosition="0">
        <references count="1">
          <reference field="4294967294" count="5" selected="0">
            <x v="4"/>
            <x v="5"/>
            <x v="6"/>
            <x v="7"/>
            <x v="8"/>
          </reference>
        </references>
      </pivotArea>
    </format>
    <format dxfId="6">
      <pivotArea outline="0" collapsedLevelsAreSubtotals="1" fieldPosition="0">
        <references count="1">
          <reference field="4294967294" count="5" selected="0">
            <x v="4"/>
            <x v="5"/>
            <x v="6"/>
            <x v="7"/>
            <x v="8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3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2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1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  <format dxfId="0">
      <pivotArea outline="0" collapsedLevelsAreSubtotals="1" fieldPosition="0">
        <references count="1">
          <reference field="4294967294" count="3" selected="0">
            <x v="9"/>
            <x v="10"/>
            <x v="1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2" type="captionLessThan" evalOrder="-1" id="4" stringValue1="26">
      <autoFilter ref="A1">
        <filterColumn colId="0">
          <customFilters>
            <customFilter operator="lessThan" val="2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6" sqref="D16:E16"/>
    </sheetView>
  </sheetViews>
  <sheetFormatPr defaultRowHeight="14.4" x14ac:dyDescent="0.3"/>
  <cols>
    <col min="1" max="1" width="5.109375" style="14" bestFit="1" customWidth="1"/>
    <col min="2" max="2" width="57.21875" style="12" customWidth="1"/>
  </cols>
  <sheetData>
    <row r="1" spans="1:2" x14ac:dyDescent="0.3">
      <c r="A1" s="13" t="s">
        <v>413</v>
      </c>
      <c r="B1" s="21" t="s">
        <v>414</v>
      </c>
    </row>
    <row r="2" spans="1:2" ht="28.8" x14ac:dyDescent="0.3">
      <c r="A2" s="14">
        <v>1</v>
      </c>
      <c r="B2" s="12" t="s">
        <v>415</v>
      </c>
    </row>
    <row r="3" spans="1:2" x14ac:dyDescent="0.3">
      <c r="A3" s="14">
        <v>2</v>
      </c>
      <c r="B3" s="12" t="s">
        <v>416</v>
      </c>
    </row>
    <row r="4" spans="1:2" x14ac:dyDescent="0.3">
      <c r="A4" s="14">
        <v>3</v>
      </c>
      <c r="B4" s="12" t="s">
        <v>417</v>
      </c>
    </row>
    <row r="5" spans="1:2" ht="72" x14ac:dyDescent="0.3">
      <c r="A5" s="14">
        <v>4</v>
      </c>
      <c r="B5" s="12" t="s">
        <v>418</v>
      </c>
    </row>
    <row r="6" spans="1:2" x14ac:dyDescent="0.3">
      <c r="A6" s="14">
        <v>5</v>
      </c>
      <c r="B6" s="12" t="s">
        <v>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E22" sqref="E22"/>
    </sheetView>
  </sheetViews>
  <sheetFormatPr defaultRowHeight="14.4" x14ac:dyDescent="0.3"/>
  <cols>
    <col min="1" max="2" width="12.5546875" customWidth="1"/>
    <col min="3" max="3" width="7" customWidth="1"/>
    <col min="4" max="4" width="12.5546875" customWidth="1"/>
    <col min="5" max="5" width="10.5546875" customWidth="1"/>
    <col min="7" max="7" width="12.5546875" customWidth="1"/>
    <col min="8" max="8" width="10.5546875" customWidth="1"/>
    <col min="10" max="10" width="12.5546875" customWidth="1"/>
    <col min="11" max="11" width="10.21875" customWidth="1"/>
    <col min="12" max="12" width="10.5546875" customWidth="1"/>
    <col min="13" max="13" width="13.88671875" customWidth="1"/>
    <col min="14" max="14" width="17.33203125" customWidth="1"/>
    <col min="15" max="15" width="17.6640625" customWidth="1"/>
    <col min="16" max="16" width="20.88671875" customWidth="1"/>
    <col min="17" max="17" width="13.109375" customWidth="1"/>
    <col min="18" max="18" width="13.44140625" customWidth="1"/>
    <col min="19" max="19" width="16.6640625" bestFit="1" customWidth="1"/>
    <col min="20" max="20" width="10.44140625" customWidth="1"/>
    <col min="21" max="21" width="10.77734375" customWidth="1"/>
    <col min="22" max="22" width="14.109375" customWidth="1"/>
  </cols>
  <sheetData>
    <row r="1" spans="1:22" ht="15" thickBot="1" x14ac:dyDescent="0.35"/>
    <row r="2" spans="1:22" ht="33.6" customHeight="1" thickTop="1" thickBot="1" x14ac:dyDescent="0.35">
      <c r="A2" s="33" t="s">
        <v>415</v>
      </c>
      <c r="B2" s="33"/>
      <c r="C2" s="27"/>
      <c r="D2" s="34" t="s">
        <v>416</v>
      </c>
      <c r="E2" s="35"/>
      <c r="G2" s="32" t="s">
        <v>417</v>
      </c>
      <c r="H2" s="32"/>
      <c r="J2" s="31" t="s">
        <v>418</v>
      </c>
      <c r="K2" s="31"/>
      <c r="L2" s="31"/>
      <c r="M2" s="31"/>
      <c r="N2" s="29"/>
      <c r="O2" s="29"/>
    </row>
    <row r="3" spans="1:22" ht="15.6" thickTop="1" thickBot="1" x14ac:dyDescent="0.35">
      <c r="J3" s="31"/>
      <c r="K3" s="31"/>
      <c r="L3" s="31"/>
      <c r="M3" s="31"/>
      <c r="N3" s="29"/>
      <c r="O3" s="29"/>
    </row>
    <row r="4" spans="1:22" ht="15.6" thickTop="1" thickBot="1" x14ac:dyDescent="0.35">
      <c r="J4" s="31"/>
      <c r="K4" s="31"/>
      <c r="L4" s="31"/>
      <c r="M4" s="31"/>
      <c r="N4" s="29"/>
      <c r="O4" s="29"/>
    </row>
    <row r="5" spans="1:22" ht="15.6" thickTop="1" thickBot="1" x14ac:dyDescent="0.35">
      <c r="A5" s="24" t="s">
        <v>412</v>
      </c>
      <c r="B5" t="s">
        <v>10</v>
      </c>
      <c r="D5" s="24" t="s">
        <v>412</v>
      </c>
      <c r="E5" t="s">
        <v>10</v>
      </c>
      <c r="G5" s="24" t="s">
        <v>9</v>
      </c>
      <c r="H5" t="s">
        <v>69</v>
      </c>
      <c r="J5" s="31"/>
      <c r="K5" s="31"/>
      <c r="L5" s="31"/>
      <c r="M5" s="31"/>
      <c r="N5" s="29"/>
      <c r="O5" s="29"/>
    </row>
    <row r="6" spans="1:22" ht="15.6" thickTop="1" thickBot="1" x14ac:dyDescent="0.35">
      <c r="A6" s="24" t="s">
        <v>1</v>
      </c>
      <c r="B6" t="s">
        <v>11</v>
      </c>
      <c r="G6" s="24" t="s">
        <v>412</v>
      </c>
      <c r="H6" t="s">
        <v>10</v>
      </c>
      <c r="J6" s="31"/>
      <c r="K6" s="31"/>
      <c r="L6" s="31"/>
      <c r="M6" s="31"/>
      <c r="N6" s="29"/>
      <c r="O6" s="29"/>
    </row>
    <row r="7" spans="1:22" ht="15" thickTop="1" x14ac:dyDescent="0.3">
      <c r="D7" s="24" t="s">
        <v>429</v>
      </c>
      <c r="E7" t="s">
        <v>431</v>
      </c>
      <c r="G7" s="24" t="s">
        <v>1</v>
      </c>
      <c r="H7" t="s">
        <v>168</v>
      </c>
      <c r="J7" s="29"/>
      <c r="K7" s="29"/>
      <c r="L7" s="29"/>
      <c r="M7" s="29"/>
      <c r="N7" s="29"/>
      <c r="O7" s="29"/>
    </row>
    <row r="8" spans="1:22" x14ac:dyDescent="0.3">
      <c r="A8" s="24" t="s">
        <v>429</v>
      </c>
      <c r="B8" t="s">
        <v>431</v>
      </c>
      <c r="D8" s="28" t="s">
        <v>430</v>
      </c>
      <c r="E8" s="26"/>
    </row>
    <row r="9" spans="1:22" x14ac:dyDescent="0.3">
      <c r="A9" s="25" t="s">
        <v>69</v>
      </c>
      <c r="B9" s="26">
        <v>5</v>
      </c>
      <c r="G9" s="24" t="s">
        <v>429</v>
      </c>
      <c r="H9" t="s">
        <v>431</v>
      </c>
      <c r="J9" s="24" t="s">
        <v>1</v>
      </c>
      <c r="K9" t="s">
        <v>428</v>
      </c>
    </row>
    <row r="10" spans="1:22" x14ac:dyDescent="0.3">
      <c r="A10" s="25" t="s">
        <v>17</v>
      </c>
      <c r="B10" s="26">
        <v>14</v>
      </c>
      <c r="G10" s="28">
        <v>22.14252896318844</v>
      </c>
      <c r="H10" s="26">
        <v>1</v>
      </c>
    </row>
    <row r="11" spans="1:22" x14ac:dyDescent="0.3">
      <c r="A11" s="25" t="s">
        <v>88</v>
      </c>
      <c r="B11" s="26">
        <v>3</v>
      </c>
      <c r="G11" s="28">
        <v>22.315241567598793</v>
      </c>
      <c r="H11" s="26">
        <v>1</v>
      </c>
      <c r="J11" s="24" t="s">
        <v>429</v>
      </c>
      <c r="K11" t="s">
        <v>435</v>
      </c>
      <c r="L11" t="s">
        <v>436</v>
      </c>
      <c r="M11" t="s">
        <v>437</v>
      </c>
      <c r="N11" t="s">
        <v>438</v>
      </c>
      <c r="O11" t="s">
        <v>439</v>
      </c>
      <c r="P11" t="s">
        <v>440</v>
      </c>
      <c r="Q11" t="s">
        <v>441</v>
      </c>
      <c r="R11" t="s">
        <v>442</v>
      </c>
      <c r="S11" t="s">
        <v>443</v>
      </c>
      <c r="T11" t="s">
        <v>444</v>
      </c>
      <c r="U11" t="s">
        <v>445</v>
      </c>
      <c r="V11" t="s">
        <v>446</v>
      </c>
    </row>
    <row r="12" spans="1:22" x14ac:dyDescent="0.3">
      <c r="A12" s="25" t="s">
        <v>430</v>
      </c>
      <c r="B12" s="26">
        <v>22</v>
      </c>
      <c r="G12" s="28">
        <v>22.70997751117801</v>
      </c>
      <c r="H12" s="26">
        <v>1</v>
      </c>
      <c r="J12" s="25" t="s">
        <v>69</v>
      </c>
      <c r="K12" s="26">
        <v>24</v>
      </c>
      <c r="L12" s="26">
        <v>42</v>
      </c>
      <c r="M12" s="26">
        <v>33.379310344827587</v>
      </c>
      <c r="N12" s="26">
        <v>154.94</v>
      </c>
      <c r="O12" s="22">
        <v>193.04</v>
      </c>
      <c r="P12" s="22">
        <v>176.7489655172414</v>
      </c>
      <c r="Q12" s="22">
        <v>56.699046250000002</v>
      </c>
      <c r="R12" s="22">
        <v>97.522359550000004</v>
      </c>
      <c r="S12" s="22">
        <v>78.346351080344846</v>
      </c>
      <c r="T12" s="22">
        <v>20.526501064869386</v>
      </c>
      <c r="U12" s="22">
        <v>29.052461968560305</v>
      </c>
      <c r="V12" s="22">
        <v>24.947725541996032</v>
      </c>
    </row>
    <row r="13" spans="1:22" x14ac:dyDescent="0.3">
      <c r="G13" s="28">
        <v>23.241969574848245</v>
      </c>
      <c r="H13" s="26">
        <v>1</v>
      </c>
      <c r="J13" s="30" t="s">
        <v>95</v>
      </c>
      <c r="K13" s="26">
        <v>26</v>
      </c>
      <c r="L13" s="26">
        <v>42</v>
      </c>
      <c r="M13" s="26">
        <v>35.6875</v>
      </c>
      <c r="N13" s="26">
        <v>175.26</v>
      </c>
      <c r="O13" s="22">
        <v>193.04</v>
      </c>
      <c r="P13" s="22">
        <v>183.51499999999999</v>
      </c>
      <c r="Q13" s="22">
        <v>77.110702900000007</v>
      </c>
      <c r="R13" s="22">
        <v>97.522359550000004</v>
      </c>
      <c r="S13" s="22">
        <v>87.061385516874992</v>
      </c>
      <c r="T13" s="22">
        <v>24.394306086822546</v>
      </c>
      <c r="U13" s="22">
        <v>27.802712929403484</v>
      </c>
      <c r="V13" s="22">
        <v>25.834401200293204</v>
      </c>
    </row>
    <row r="14" spans="1:22" x14ac:dyDescent="0.3">
      <c r="G14" s="28">
        <v>23.296980153723624</v>
      </c>
      <c r="H14" s="26">
        <v>1</v>
      </c>
      <c r="J14" s="30" t="s">
        <v>10</v>
      </c>
      <c r="K14" s="26">
        <v>24</v>
      </c>
      <c r="L14" s="26">
        <v>38</v>
      </c>
      <c r="M14" s="26">
        <v>30.53846153846154</v>
      </c>
      <c r="N14" s="26">
        <v>154.94</v>
      </c>
      <c r="O14" s="22">
        <v>182.88</v>
      </c>
      <c r="P14" s="22">
        <v>168.42153846153843</v>
      </c>
      <c r="Q14" s="22">
        <v>56.699046250000002</v>
      </c>
      <c r="R14" s="22">
        <v>81.646626600000005</v>
      </c>
      <c r="S14" s="22">
        <v>67.620154850769239</v>
      </c>
      <c r="T14" s="22">
        <v>20.526501064869386</v>
      </c>
      <c r="U14" s="22">
        <v>29.052461968560305</v>
      </c>
      <c r="V14" s="22">
        <v>23.85643242409181</v>
      </c>
    </row>
    <row r="15" spans="1:22" x14ac:dyDescent="0.3">
      <c r="G15" s="28">
        <v>23.734023232417606</v>
      </c>
      <c r="H15" s="26">
        <v>1</v>
      </c>
      <c r="J15" s="25" t="s">
        <v>17</v>
      </c>
      <c r="K15" s="26">
        <v>25</v>
      </c>
      <c r="L15" s="26">
        <v>44</v>
      </c>
      <c r="M15" s="26">
        <v>33.490909090909092</v>
      </c>
      <c r="N15" s="26">
        <v>157.47999999999999</v>
      </c>
      <c r="O15" s="22">
        <v>195.57999999999998</v>
      </c>
      <c r="P15" s="22">
        <v>175.99890909090914</v>
      </c>
      <c r="Q15" s="22">
        <v>55.791861510000004</v>
      </c>
      <c r="R15" s="22">
        <v>106.59420695</v>
      </c>
      <c r="S15" s="22">
        <v>78.042629042000002</v>
      </c>
      <c r="T15" s="22">
        <v>20.360669492780282</v>
      </c>
      <c r="U15" s="22">
        <v>29.294565818298302</v>
      </c>
      <c r="V15" s="22">
        <v>25.057111375392036</v>
      </c>
    </row>
    <row r="16" spans="1:22" x14ac:dyDescent="0.3">
      <c r="G16" s="28">
        <v>24.373994216006007</v>
      </c>
      <c r="H16" s="26">
        <v>1</v>
      </c>
      <c r="J16" s="30" t="s">
        <v>95</v>
      </c>
      <c r="K16" s="26">
        <v>25</v>
      </c>
      <c r="L16" s="26">
        <v>44</v>
      </c>
      <c r="M16" s="26">
        <v>35.357142857142854</v>
      </c>
      <c r="N16" s="26">
        <v>170.18</v>
      </c>
      <c r="O16" s="22">
        <v>195.57999999999998</v>
      </c>
      <c r="P16" s="22">
        <v>181.5192857142857</v>
      </c>
      <c r="Q16" s="22">
        <v>77.110702900000007</v>
      </c>
      <c r="R16" s="22">
        <v>106.59420695</v>
      </c>
      <c r="S16" s="22">
        <v>86.7171413075</v>
      </c>
      <c r="T16" s="22">
        <v>23.615960734736252</v>
      </c>
      <c r="U16" s="22">
        <v>29.294565818298302</v>
      </c>
      <c r="V16" s="22">
        <v>26.277681950397966</v>
      </c>
    </row>
    <row r="17" spans="1:22" x14ac:dyDescent="0.3">
      <c r="G17" s="28" t="s">
        <v>430</v>
      </c>
      <c r="H17" s="26">
        <v>7</v>
      </c>
      <c r="J17" s="30" t="s">
        <v>10</v>
      </c>
      <c r="K17" s="26">
        <v>27</v>
      </c>
      <c r="L17" s="26">
        <v>36</v>
      </c>
      <c r="M17" s="26">
        <v>31.555555555555557</v>
      </c>
      <c r="N17" s="26">
        <v>157.47999999999999</v>
      </c>
      <c r="O17" s="22">
        <v>180.33999999999997</v>
      </c>
      <c r="P17" s="22">
        <v>170.27407407407406</v>
      </c>
      <c r="Q17" s="22">
        <v>55.791861510000004</v>
      </c>
      <c r="R17" s="22">
        <v>81.646626600000005</v>
      </c>
      <c r="S17" s="22">
        <v>69.046838544444441</v>
      </c>
      <c r="T17" s="22">
        <v>20.360669492780282</v>
      </c>
      <c r="U17" s="22">
        <v>26.625490875174219</v>
      </c>
      <c r="V17" s="22">
        <v>23.791334482793292</v>
      </c>
    </row>
    <row r="18" spans="1:22" x14ac:dyDescent="0.3">
      <c r="J18" s="25" t="s">
        <v>88</v>
      </c>
      <c r="K18" s="26">
        <v>26</v>
      </c>
      <c r="L18" s="26">
        <v>39</v>
      </c>
      <c r="M18" s="26">
        <v>33.083333333333336</v>
      </c>
      <c r="N18" s="26">
        <v>165.1</v>
      </c>
      <c r="O18" s="22">
        <v>187.95999999999998</v>
      </c>
      <c r="P18" s="22">
        <v>178.22333333333333</v>
      </c>
      <c r="Q18" s="22">
        <v>61.688562320000003</v>
      </c>
      <c r="R18" s="22">
        <v>95.254397699999998</v>
      </c>
      <c r="S18" s="22">
        <v>78.320282553333314</v>
      </c>
      <c r="T18" s="22">
        <v>20.678517048210566</v>
      </c>
      <c r="U18" s="22">
        <v>27.705875722316268</v>
      </c>
      <c r="V18" s="22">
        <v>24.512399203495963</v>
      </c>
    </row>
    <row r="19" spans="1:22" ht="15" thickBot="1" x14ac:dyDescent="0.35">
      <c r="J19" s="30" t="s">
        <v>95</v>
      </c>
      <c r="K19" s="26">
        <v>32</v>
      </c>
      <c r="L19" s="26">
        <v>39</v>
      </c>
      <c r="M19" s="26">
        <v>35.333333333333336</v>
      </c>
      <c r="N19" s="26">
        <v>182.88</v>
      </c>
      <c r="O19" s="22">
        <v>187.95999999999998</v>
      </c>
      <c r="P19" s="22">
        <v>185.42</v>
      </c>
      <c r="Q19" s="22">
        <v>82.10021897</v>
      </c>
      <c r="R19" s="22">
        <v>95.254397699999998</v>
      </c>
      <c r="S19" s="22">
        <v>89.20649943333332</v>
      </c>
      <c r="T19" s="22">
        <v>23.238786324815162</v>
      </c>
      <c r="U19" s="22">
        <v>27.705875722316268</v>
      </c>
      <c r="V19" s="22">
        <v>25.957561970968687</v>
      </c>
    </row>
    <row r="20" spans="1:22" ht="27.6" customHeight="1" thickTop="1" thickBot="1" x14ac:dyDescent="0.35">
      <c r="A20" s="32" t="s">
        <v>419</v>
      </c>
      <c r="B20" s="32"/>
      <c r="J20" s="30" t="s">
        <v>10</v>
      </c>
      <c r="K20" s="26">
        <v>26</v>
      </c>
      <c r="L20" s="26">
        <v>36</v>
      </c>
      <c r="M20" s="26">
        <v>30.833333333333332</v>
      </c>
      <c r="N20" s="26">
        <v>165.1</v>
      </c>
      <c r="O20" s="22">
        <v>175.26</v>
      </c>
      <c r="P20" s="22">
        <v>171.02666666666667</v>
      </c>
      <c r="Q20" s="22">
        <v>61.688562320000003</v>
      </c>
      <c r="R20" s="22">
        <v>72.574779200000009</v>
      </c>
      <c r="S20" s="22">
        <v>67.434065673333336</v>
      </c>
      <c r="T20" s="22">
        <v>20.678517048210566</v>
      </c>
      <c r="U20" s="22">
        <v>24.276182856776494</v>
      </c>
      <c r="V20" s="22">
        <v>23.067236436023251</v>
      </c>
    </row>
    <row r="21" spans="1:22" ht="15" thickTop="1" x14ac:dyDescent="0.3">
      <c r="J21" s="25" t="s">
        <v>430</v>
      </c>
      <c r="K21" s="26">
        <v>24</v>
      </c>
      <c r="L21" s="26">
        <v>44</v>
      </c>
      <c r="M21" s="26">
        <v>33.40625</v>
      </c>
      <c r="N21" s="26">
        <v>154.94</v>
      </c>
      <c r="O21" s="22">
        <v>195.57999999999998</v>
      </c>
      <c r="P21" s="22">
        <v>176.50354166666656</v>
      </c>
      <c r="Q21" s="22">
        <v>55.791861510000004</v>
      </c>
      <c r="R21" s="22">
        <v>106.59420695</v>
      </c>
      <c r="S21" s="22">
        <v>78.169085096666649</v>
      </c>
      <c r="T21" s="22">
        <v>20.360669492780282</v>
      </c>
      <c r="U21" s="22">
        <v>29.294565818298302</v>
      </c>
      <c r="V21" s="22">
        <v>24.955978716733316</v>
      </c>
    </row>
    <row r="23" spans="1:22" x14ac:dyDescent="0.3">
      <c r="A23" s="24" t="s">
        <v>447</v>
      </c>
      <c r="B23" t="s">
        <v>448</v>
      </c>
    </row>
    <row r="25" spans="1:22" x14ac:dyDescent="0.3">
      <c r="A25" s="24" t="s">
        <v>429</v>
      </c>
      <c r="B25" t="s">
        <v>431</v>
      </c>
    </row>
    <row r="26" spans="1:22" x14ac:dyDescent="0.3">
      <c r="A26" s="28">
        <v>24</v>
      </c>
      <c r="B26" s="26">
        <v>1</v>
      </c>
    </row>
    <row r="27" spans="1:22" x14ac:dyDescent="0.3">
      <c r="A27" s="28">
        <v>26</v>
      </c>
      <c r="B27" s="26">
        <v>2</v>
      </c>
    </row>
    <row r="28" spans="1:22" x14ac:dyDescent="0.3">
      <c r="A28" s="28">
        <v>27</v>
      </c>
      <c r="B28" s="26">
        <v>2</v>
      </c>
    </row>
    <row r="29" spans="1:22" x14ac:dyDescent="0.3">
      <c r="A29" s="28">
        <v>30</v>
      </c>
      <c r="B29" s="26">
        <v>1</v>
      </c>
    </row>
    <row r="30" spans="1:22" x14ac:dyDescent="0.3">
      <c r="A30" s="28">
        <v>31</v>
      </c>
      <c r="B30" s="26">
        <v>2</v>
      </c>
    </row>
    <row r="31" spans="1:22" x14ac:dyDescent="0.3">
      <c r="A31" s="28">
        <v>32</v>
      </c>
      <c r="B31" s="26">
        <v>6</v>
      </c>
    </row>
    <row r="32" spans="1:22" x14ac:dyDescent="0.3">
      <c r="A32" s="28">
        <v>33</v>
      </c>
      <c r="B32" s="26">
        <v>5</v>
      </c>
    </row>
    <row r="33" spans="1:2" x14ac:dyDescent="0.3">
      <c r="A33" s="28">
        <v>34</v>
      </c>
      <c r="B33" s="26">
        <v>3</v>
      </c>
    </row>
    <row r="34" spans="1:2" x14ac:dyDescent="0.3">
      <c r="A34" s="28">
        <v>35</v>
      </c>
      <c r="B34" s="26">
        <v>5</v>
      </c>
    </row>
    <row r="35" spans="1:2" x14ac:dyDescent="0.3">
      <c r="A35" s="28">
        <v>36</v>
      </c>
      <c r="B35" s="26">
        <v>10</v>
      </c>
    </row>
    <row r="36" spans="1:2" x14ac:dyDescent="0.3">
      <c r="A36" s="28">
        <v>37</v>
      </c>
      <c r="B36" s="26">
        <v>5</v>
      </c>
    </row>
    <row r="37" spans="1:2" x14ac:dyDescent="0.3">
      <c r="A37" s="28">
        <v>38</v>
      </c>
      <c r="B37" s="26">
        <v>1</v>
      </c>
    </row>
    <row r="38" spans="1:2" x14ac:dyDescent="0.3">
      <c r="A38" s="28">
        <v>39</v>
      </c>
      <c r="B38" s="26">
        <v>3</v>
      </c>
    </row>
    <row r="39" spans="1:2" x14ac:dyDescent="0.3">
      <c r="A39" s="28">
        <v>40</v>
      </c>
      <c r="B39" s="26">
        <v>4</v>
      </c>
    </row>
    <row r="40" spans="1:2" x14ac:dyDescent="0.3">
      <c r="A40" s="28">
        <v>41</v>
      </c>
      <c r="B40" s="26">
        <v>1</v>
      </c>
    </row>
    <row r="41" spans="1:2" x14ac:dyDescent="0.3">
      <c r="A41" s="28">
        <v>42</v>
      </c>
      <c r="B41" s="26">
        <v>2</v>
      </c>
    </row>
    <row r="42" spans="1:2" x14ac:dyDescent="0.3">
      <c r="A42" s="28">
        <v>44</v>
      </c>
      <c r="B42" s="26">
        <v>1</v>
      </c>
    </row>
    <row r="43" spans="1:2" x14ac:dyDescent="0.3">
      <c r="A43" s="28" t="s">
        <v>430</v>
      </c>
      <c r="B43" s="26">
        <v>54</v>
      </c>
    </row>
  </sheetData>
  <mergeCells count="5">
    <mergeCell ref="J2:M6"/>
    <mergeCell ref="A20:B20"/>
    <mergeCell ref="A2:B2"/>
    <mergeCell ref="D2:E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opLeftCell="B1" workbookViewId="0">
      <selection activeCell="K12" sqref="K12"/>
    </sheetView>
  </sheetViews>
  <sheetFormatPr defaultRowHeight="14.4" x14ac:dyDescent="0.3"/>
  <cols>
    <col min="1" max="1" width="3" bestFit="1" customWidth="1"/>
    <col min="2" max="2" width="10.77734375" bestFit="1" customWidth="1"/>
    <col min="3" max="3" width="20" bestFit="1" customWidth="1"/>
    <col min="4" max="4" width="16.88671875" bestFit="1" customWidth="1"/>
    <col min="5" max="5" width="6.88671875" bestFit="1" customWidth="1"/>
    <col min="6" max="6" width="6.88671875" customWidth="1"/>
    <col min="7" max="7" width="5.77734375" bestFit="1" customWidth="1"/>
    <col min="8" max="8" width="12.44140625" bestFit="1" customWidth="1"/>
    <col min="9" max="9" width="14.44140625" bestFit="1" customWidth="1"/>
    <col min="10" max="10" width="11.109375" bestFit="1" customWidth="1"/>
    <col min="11" max="13" width="11.109375" customWidth="1"/>
    <col min="14" max="14" width="13.109375" bestFit="1" customWidth="1"/>
    <col min="15" max="15" width="17.109375" style="20" customWidth="1"/>
    <col min="16" max="16" width="17.109375" style="15" customWidth="1"/>
    <col min="17" max="17" width="14.44140625" customWidth="1"/>
    <col min="18" max="18" width="7.77734375" bestFit="1" customWidth="1"/>
    <col min="19" max="19" width="9.5546875" bestFit="1" customWidth="1"/>
    <col min="20" max="20" width="13.21875" style="15" customWidth="1"/>
    <col min="21" max="21" width="11.33203125" customWidth="1"/>
    <col min="22" max="22" width="10.77734375" customWidth="1"/>
  </cols>
  <sheetData>
    <row r="1" spans="1:22" x14ac:dyDescent="0.3">
      <c r="A1" s="1" t="s">
        <v>0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426</v>
      </c>
      <c r="G1" s="2" t="s">
        <v>8</v>
      </c>
      <c r="H1" s="17" t="s">
        <v>424</v>
      </c>
      <c r="I1" s="17" t="s">
        <v>425</v>
      </c>
      <c r="J1" s="17" t="s">
        <v>420</v>
      </c>
      <c r="K1" s="17" t="s">
        <v>434</v>
      </c>
      <c r="L1" s="17" t="s">
        <v>432</v>
      </c>
      <c r="M1" s="17" t="s">
        <v>433</v>
      </c>
      <c r="N1" s="17" t="s">
        <v>447</v>
      </c>
      <c r="O1" s="19" t="s">
        <v>421</v>
      </c>
      <c r="P1" s="18" t="s">
        <v>423</v>
      </c>
      <c r="Q1" s="17" t="s">
        <v>422</v>
      </c>
      <c r="R1" s="17" t="s">
        <v>1</v>
      </c>
      <c r="S1" s="17" t="s">
        <v>9</v>
      </c>
      <c r="T1" s="18" t="s">
        <v>6</v>
      </c>
      <c r="U1" s="17" t="s">
        <v>412</v>
      </c>
      <c r="V1" s="17" t="s">
        <v>427</v>
      </c>
    </row>
    <row r="2" spans="1:22" x14ac:dyDescent="0.3">
      <c r="A2" s="4">
        <v>68</v>
      </c>
      <c r="B2" s="5" t="s">
        <v>232</v>
      </c>
      <c r="C2" s="5" t="s">
        <v>233</v>
      </c>
      <c r="D2" s="5">
        <v>150</v>
      </c>
      <c r="E2" s="6" t="s">
        <v>14</v>
      </c>
      <c r="F2" s="6"/>
      <c r="G2" s="5" t="s">
        <v>193</v>
      </c>
      <c r="H2" t="str" cm="1">
        <f t="array" ref="H2:I2">_xlfn.TEXTSPLIT(E2,"'")</f>
        <v>5</v>
      </c>
      <c r="I2" t="str">
        <v>7</v>
      </c>
      <c r="J2">
        <f>CONVERT(H2*12+I2,"in","cm")</f>
        <v>170.18</v>
      </c>
      <c r="K2" s="22">
        <f>J2*0.01</f>
        <v>1.7018000000000002</v>
      </c>
      <c r="L2" s="23">
        <f xml:space="preserve"> D2 * 0.45359237</f>
        <v>68.038855499999997</v>
      </c>
      <c r="M2" s="23">
        <f>L2/(K2*K2)</f>
        <v>23.493080183977249</v>
      </c>
      <c r="N2" s="23" t="str">
        <f>IF(M2 &lt; 18.5, "Underweight", IF(M2 &gt;= 18.5, IF(M2 &lt; 25, "Normal weight", IF(M2 &lt; 30, "Overweight", "Obese"))))</f>
        <v>Normal weight</v>
      </c>
      <c r="O2" s="15">
        <f>VLOOKUP(A2,DOB!$A$1:$B$97,2,FALSE)</f>
        <v>33606</v>
      </c>
      <c r="P2" s="20">
        <f ca="1">DATEDIF(O2,TODAY(),"m")</f>
        <v>378</v>
      </c>
      <c r="Q2" t="str">
        <f>VLOOKUP(A2,'Home Town'!A:B,2,FALSE)</f>
        <v>Delafield</v>
      </c>
      <c r="R2" t="str">
        <f>VLOOKUP(Q2,Country!A:B,2,FALSE)</f>
        <v>USA</v>
      </c>
      <c r="S2" t="str">
        <f>VLOOKUP(B2&amp;" "&amp;C2,Position!A:B,2,FALSE)</f>
        <v>Goalie</v>
      </c>
      <c r="T2" s="15">
        <f>VLOOKUP(A2,DOB!A:B,2,FALSE)</f>
        <v>33606</v>
      </c>
      <c r="U2" t="str">
        <f>VLOOKUP(A2,Gender!A:B,2,FALSE)</f>
        <v>Women</v>
      </c>
      <c r="V2" s="23">
        <f ca="1">DATEDIF(T2,TODAY(),"Y")</f>
        <v>31</v>
      </c>
    </row>
    <row r="3" spans="1:22" x14ac:dyDescent="0.3">
      <c r="A3" s="4">
        <v>59</v>
      </c>
      <c r="B3" s="5" t="s">
        <v>206</v>
      </c>
      <c r="C3" s="5" t="s">
        <v>207</v>
      </c>
      <c r="D3" s="5">
        <v>136</v>
      </c>
      <c r="E3" s="6" t="s">
        <v>31</v>
      </c>
      <c r="F3" s="6"/>
      <c r="G3" s="5" t="s">
        <v>193</v>
      </c>
      <c r="H3" t="str" cm="1">
        <f t="array" ref="H3:I3">_xlfn.TEXTSPLIT(E3,"'")</f>
        <v>5</v>
      </c>
      <c r="I3" t="str">
        <v>5</v>
      </c>
      <c r="J3">
        <f t="shared" ref="J3:J66" si="0">CONVERT(H3*12+I3,"in","cm")</f>
        <v>165.1</v>
      </c>
      <c r="K3" s="22">
        <f t="shared" ref="K3:K66" si="1">J3*0.01</f>
        <v>1.651</v>
      </c>
      <c r="L3" s="23">
        <f t="shared" ref="L3:L66" si="2" xml:space="preserve"> D3 * 0.45359237</f>
        <v>61.688562320000003</v>
      </c>
      <c r="M3" s="23">
        <f t="shared" ref="M3:M66" si="3">L3/(K3*K3)</f>
        <v>22.631352149331516</v>
      </c>
      <c r="N3" s="23" t="str">
        <f t="shared" ref="N3:N66" si="4">IF(M3 &lt; 18.5, "Underweight", IF(M3 &gt;= 18.5, IF(M3 &lt; 25, "Normal weight", IF(M3 &lt; 30, "Overweight", "Obese"))))</f>
        <v>Normal weight</v>
      </c>
      <c r="O3" s="15">
        <f>VLOOKUP(A3,DOB!$A$1:$B$97,2,FALSE)</f>
        <v>33478</v>
      </c>
      <c r="P3" s="20">
        <f t="shared" ref="P3:P66" ca="1" si="5">DATEDIF(O3,TODAY(),"m")</f>
        <v>383</v>
      </c>
      <c r="Q3" t="str">
        <f>VLOOKUP(A3,'Home Town'!A:B,2,FALSE)</f>
        <v>Madison</v>
      </c>
      <c r="R3" t="str">
        <f>VLOOKUP(Q3,Country!A:B,2,FALSE)</f>
        <v>USA</v>
      </c>
      <c r="S3" t="str">
        <f>VLOOKUP(B3&amp;" "&amp;C3,Position!A:B,2,FALSE)</f>
        <v>Forward</v>
      </c>
      <c r="T3" s="15">
        <f>VLOOKUP(A3,DOB!A:B,2,FALSE)</f>
        <v>33478</v>
      </c>
      <c r="U3" t="str">
        <f>VLOOKUP(A3,Gender!A:B,2,FALSE)</f>
        <v>Women</v>
      </c>
      <c r="V3" s="23">
        <f t="shared" ref="V3:V66" ca="1" si="6">DATEDIF(T3,TODAY(),"Y")</f>
        <v>31</v>
      </c>
    </row>
    <row r="4" spans="1:22" x14ac:dyDescent="0.3">
      <c r="A4" s="4">
        <v>66</v>
      </c>
      <c r="B4" s="5" t="s">
        <v>206</v>
      </c>
      <c r="C4" s="5" t="s">
        <v>225</v>
      </c>
      <c r="D4" s="5">
        <v>135</v>
      </c>
      <c r="E4" s="6" t="s">
        <v>226</v>
      </c>
      <c r="F4" s="6"/>
      <c r="G4" s="5" t="s">
        <v>228</v>
      </c>
      <c r="H4" t="str" cm="1">
        <f t="array" ref="H4:I4">_xlfn.TEXTSPLIT(E4,"'")</f>
        <v>5</v>
      </c>
      <c r="I4" t="str">
        <v>3</v>
      </c>
      <c r="J4">
        <f t="shared" si="0"/>
        <v>160.02000000000001</v>
      </c>
      <c r="K4" s="22">
        <f t="shared" si="1"/>
        <v>1.6002000000000001</v>
      </c>
      <c r="L4" s="23">
        <f t="shared" si="2"/>
        <v>61.23496995</v>
      </c>
      <c r="M4" s="23">
        <f t="shared" si="3"/>
        <v>23.913931280243514</v>
      </c>
      <c r="N4" s="23" t="str">
        <f t="shared" si="4"/>
        <v>Normal weight</v>
      </c>
      <c r="O4" s="15">
        <f>VLOOKUP(A4,DOB!$A$1:$B$97,2,FALSE)</f>
        <v>34118</v>
      </c>
      <c r="P4" s="20">
        <f t="shared" ca="1" si="5"/>
        <v>362</v>
      </c>
      <c r="Q4" t="str">
        <f>VLOOKUP(A4,'Home Town'!A:B,2,FALSE)</f>
        <v>Montpelier</v>
      </c>
      <c r="R4" t="str">
        <f>VLOOKUP(Q4,Country!A:B,2,FALSE)</f>
        <v>USA</v>
      </c>
      <c r="S4" t="str">
        <f>VLOOKUP(B4&amp;" "&amp;C4,Position!A:B,2,FALSE)</f>
        <v>Forward</v>
      </c>
      <c r="T4" s="15">
        <f>VLOOKUP(A4,DOB!A:B,2,FALSE)</f>
        <v>34118</v>
      </c>
      <c r="U4" t="str">
        <f>VLOOKUP(A4,Gender!A:B,2,FALSE)</f>
        <v>Women</v>
      </c>
      <c r="V4" s="23">
        <f t="shared" ca="1" si="6"/>
        <v>30</v>
      </c>
    </row>
    <row r="5" spans="1:22" x14ac:dyDescent="0.3">
      <c r="A5" s="4">
        <v>32</v>
      </c>
      <c r="B5" s="5" t="s">
        <v>124</v>
      </c>
      <c r="C5" s="5" t="s">
        <v>125</v>
      </c>
      <c r="D5" s="5">
        <v>176</v>
      </c>
      <c r="E5" s="6" t="s">
        <v>20</v>
      </c>
      <c r="F5" s="6"/>
      <c r="G5" s="5" t="s">
        <v>100</v>
      </c>
      <c r="H5" t="str" cm="1">
        <f t="array" ref="H5:I5">_xlfn.TEXTSPLIT(E5,"'")</f>
        <v>5</v>
      </c>
      <c r="I5" t="str">
        <v>9</v>
      </c>
      <c r="J5">
        <f t="shared" si="0"/>
        <v>175.26</v>
      </c>
      <c r="K5" s="22">
        <f t="shared" si="1"/>
        <v>1.7525999999999999</v>
      </c>
      <c r="L5" s="23">
        <f t="shared" si="2"/>
        <v>79.832257120000008</v>
      </c>
      <c r="M5" s="23">
        <f t="shared" si="3"/>
        <v>25.990389837532462</v>
      </c>
      <c r="N5" s="23" t="str">
        <f t="shared" si="4"/>
        <v>Overweight</v>
      </c>
      <c r="O5" s="15">
        <f>VLOOKUP(A5,DOB!$A$1:$B$97,2,FALSE)</f>
        <v>30318</v>
      </c>
      <c r="P5" s="20">
        <f t="shared" ca="1" si="5"/>
        <v>486</v>
      </c>
      <c r="Q5" t="str">
        <f>VLOOKUP(A5,'Home Town'!A:B,2,FALSE)</f>
        <v>Vernon</v>
      </c>
      <c r="R5" t="str">
        <f>VLOOKUP(Q5,Country!A:B,2,FALSE)</f>
        <v>Canada</v>
      </c>
      <c r="S5" t="str">
        <f>VLOOKUP(B5&amp;" "&amp;C5,Position!A:B,2,FALSE)</f>
        <v>Forward</v>
      </c>
      <c r="T5" s="15">
        <f>VLOOKUP(A5,DOB!A:B,2,FALSE)</f>
        <v>30318</v>
      </c>
      <c r="U5" t="str">
        <f>VLOOKUP(A5,Gender!A:B,2,FALSE)</f>
        <v>Men</v>
      </c>
      <c r="V5" s="23">
        <f t="shared" ca="1" si="6"/>
        <v>40</v>
      </c>
    </row>
    <row r="6" spans="1:22" x14ac:dyDescent="0.3">
      <c r="A6" s="4">
        <v>23</v>
      </c>
      <c r="B6" s="5" t="s">
        <v>92</v>
      </c>
      <c r="C6" s="5" t="s">
        <v>93</v>
      </c>
      <c r="D6" s="5">
        <v>160</v>
      </c>
      <c r="E6" s="6" t="s">
        <v>20</v>
      </c>
      <c r="F6" s="6"/>
      <c r="G6" s="5" t="s">
        <v>38</v>
      </c>
      <c r="H6" t="str" cm="1">
        <f t="array" ref="H6:I6">_xlfn.TEXTSPLIT(E6,"'")</f>
        <v>5</v>
      </c>
      <c r="I6" t="str">
        <v>9</v>
      </c>
      <c r="J6">
        <f t="shared" si="0"/>
        <v>175.26</v>
      </c>
      <c r="K6" s="22">
        <f t="shared" si="1"/>
        <v>1.7525999999999999</v>
      </c>
      <c r="L6" s="23">
        <f t="shared" si="2"/>
        <v>72.574779200000009</v>
      </c>
      <c r="M6" s="23">
        <f t="shared" si="3"/>
        <v>23.627627125029512</v>
      </c>
      <c r="N6" s="23" t="str">
        <f t="shared" si="4"/>
        <v>Normal weight</v>
      </c>
      <c r="O6" s="15">
        <f>VLOOKUP(A6,DOB!$A$1:$B$97,2,FALSE)</f>
        <v>34434</v>
      </c>
      <c r="P6" s="20">
        <f t="shared" ca="1" si="5"/>
        <v>351</v>
      </c>
      <c r="Q6" t="str">
        <f>VLOOKUP(A6,'Home Town'!A:B,2,FALSE)</f>
        <v>La Malbaie</v>
      </c>
      <c r="R6" t="str">
        <f>VLOOKUP(Q6,Country!A:B,2,FALSE)</f>
        <v>Canada</v>
      </c>
      <c r="S6" t="str">
        <f>VLOOKUP(B6&amp;" "&amp;C6,Position!A:B,2,FALSE)</f>
        <v>Goalie</v>
      </c>
      <c r="T6" s="15">
        <f>VLOOKUP(A6,DOB!A:B,2,FALSE)</f>
        <v>34434</v>
      </c>
      <c r="U6" t="str">
        <f>VLOOKUP(A6,Gender!A:B,2,FALSE)</f>
        <v>Women</v>
      </c>
      <c r="V6" s="23">
        <f t="shared" ca="1" si="6"/>
        <v>29</v>
      </c>
    </row>
    <row r="7" spans="1:22" x14ac:dyDescent="0.3">
      <c r="A7" s="4">
        <v>7</v>
      </c>
      <c r="B7" s="5" t="s">
        <v>39</v>
      </c>
      <c r="C7" s="5" t="s">
        <v>40</v>
      </c>
      <c r="D7" s="5">
        <v>150</v>
      </c>
      <c r="E7" s="6" t="s">
        <v>41</v>
      </c>
      <c r="F7" s="6"/>
      <c r="G7" s="5" t="s">
        <v>43</v>
      </c>
      <c r="H7" t="str" cm="1">
        <f t="array" ref="H7:I7">_xlfn.TEXTSPLIT(E7,"'")</f>
        <v>5</v>
      </c>
      <c r="I7" t="str">
        <v>8</v>
      </c>
      <c r="J7">
        <f t="shared" si="0"/>
        <v>172.72</v>
      </c>
      <c r="K7" s="22">
        <f t="shared" si="1"/>
        <v>1.7272000000000001</v>
      </c>
      <c r="L7" s="23">
        <f t="shared" si="2"/>
        <v>68.038855499999997</v>
      </c>
      <c r="M7" s="23">
        <f t="shared" si="3"/>
        <v>22.807187920820475</v>
      </c>
      <c r="N7" s="23" t="str">
        <f t="shared" si="4"/>
        <v>Normal weight</v>
      </c>
      <c r="O7" s="15">
        <f>VLOOKUP(A7,DOB!$A$1:$B$97,2,FALSE)</f>
        <v>33121</v>
      </c>
      <c r="P7" s="20">
        <f t="shared" ca="1" si="5"/>
        <v>394</v>
      </c>
      <c r="Q7" t="str">
        <f>VLOOKUP(A7,'Home Town'!A:B,2,FALSE)</f>
        <v>St. Anne</v>
      </c>
      <c r="R7" t="str">
        <f>VLOOKUP(Q7,Country!A:B,2,FALSE)</f>
        <v>Canada</v>
      </c>
      <c r="S7" t="str">
        <f>VLOOKUP(B7&amp;" "&amp;C7,Position!A:B,2,FALSE)</f>
        <v>Forward</v>
      </c>
      <c r="T7" s="15">
        <f>VLOOKUP(A7,DOB!A:B,2,FALSE)</f>
        <v>33121</v>
      </c>
      <c r="U7" t="str">
        <f>VLOOKUP(A7,Gender!A:B,2,FALSE)</f>
        <v>Women</v>
      </c>
      <c r="V7" s="23">
        <f t="shared" ca="1" si="6"/>
        <v>32</v>
      </c>
    </row>
    <row r="8" spans="1:22" x14ac:dyDescent="0.3">
      <c r="A8" s="4">
        <v>46</v>
      </c>
      <c r="B8" s="5" t="s">
        <v>161</v>
      </c>
      <c r="C8" s="5" t="s">
        <v>162</v>
      </c>
      <c r="D8" s="5">
        <v>181</v>
      </c>
      <c r="E8" s="6" t="s">
        <v>119</v>
      </c>
      <c r="F8" s="6"/>
      <c r="G8" s="5" t="s">
        <v>81</v>
      </c>
      <c r="H8" t="str" cm="1">
        <f t="array" ref="H8:I8">_xlfn.TEXTSPLIT(E8,"'")</f>
        <v>6</v>
      </c>
      <c r="I8" t="str">
        <v>2</v>
      </c>
      <c r="J8">
        <f t="shared" si="0"/>
        <v>187.95999999999998</v>
      </c>
      <c r="K8" s="22">
        <f t="shared" si="1"/>
        <v>1.8795999999999999</v>
      </c>
      <c r="L8" s="23">
        <f t="shared" si="2"/>
        <v>82.10021897</v>
      </c>
      <c r="M8" s="23">
        <f t="shared" si="3"/>
        <v>23.238786324815162</v>
      </c>
      <c r="N8" s="23" t="str">
        <f t="shared" si="4"/>
        <v>Normal weight</v>
      </c>
      <c r="O8" s="15">
        <f>VLOOKUP(A8,DOB!$A$1:$B$97,2,FALSE)</f>
        <v>31666</v>
      </c>
      <c r="P8" s="20">
        <f t="shared" ca="1" si="5"/>
        <v>442</v>
      </c>
      <c r="Q8" t="str">
        <f>VLOOKUP(A8,'Home Town'!A:B,2,FALSE)</f>
        <v>Spruce Grove</v>
      </c>
      <c r="R8" t="str">
        <f>VLOOKUP(Q8,Country!A:B,2,FALSE)</f>
        <v>Canada</v>
      </c>
      <c r="S8" t="str">
        <f>VLOOKUP(B8&amp;" "&amp;C8,Position!A:B,2,FALSE)</f>
        <v>Goalie</v>
      </c>
      <c r="T8" s="15">
        <f>VLOOKUP(A8,DOB!A:B,2,FALSE)</f>
        <v>31666</v>
      </c>
      <c r="U8" t="str">
        <f>VLOOKUP(A8,Gender!A:B,2,FALSE)</f>
        <v>Men</v>
      </c>
      <c r="V8" s="23">
        <f t="shared" ca="1" si="6"/>
        <v>36</v>
      </c>
    </row>
    <row r="9" spans="1:22" x14ac:dyDescent="0.3">
      <c r="A9" s="4">
        <v>14</v>
      </c>
      <c r="B9" s="5" t="s">
        <v>63</v>
      </c>
      <c r="C9" s="5" t="s">
        <v>64</v>
      </c>
      <c r="D9" s="5">
        <v>155</v>
      </c>
      <c r="E9" s="6" t="s">
        <v>14</v>
      </c>
      <c r="F9" s="6"/>
      <c r="G9" s="5" t="s">
        <v>33</v>
      </c>
      <c r="H9" t="str" cm="1">
        <f t="array" ref="H9:I9">_xlfn.TEXTSPLIT(E9,"'")</f>
        <v>5</v>
      </c>
      <c r="I9" t="str">
        <v>7</v>
      </c>
      <c r="J9">
        <f t="shared" si="0"/>
        <v>170.18</v>
      </c>
      <c r="K9" s="22">
        <f t="shared" si="1"/>
        <v>1.7018000000000002</v>
      </c>
      <c r="L9" s="23">
        <f t="shared" si="2"/>
        <v>70.306817350000003</v>
      </c>
      <c r="M9" s="23">
        <f t="shared" si="3"/>
        <v>24.276182856776494</v>
      </c>
      <c r="N9" s="23" t="str">
        <f t="shared" si="4"/>
        <v>Normal weight</v>
      </c>
      <c r="O9" s="15">
        <f>VLOOKUP(A9,DOB!$A$1:$B$97,2,FALSE)</f>
        <v>34165</v>
      </c>
      <c r="P9" s="20">
        <f t="shared" ca="1" si="5"/>
        <v>360</v>
      </c>
      <c r="Q9" t="str">
        <f>VLOOKUP(A9,'Home Town'!A:B,2,FALSE)</f>
        <v>Stellarton</v>
      </c>
      <c r="R9" t="str">
        <f>VLOOKUP(Q9,Country!A:B,2,FALSE)</f>
        <v>Canada</v>
      </c>
      <c r="S9" t="str">
        <f>VLOOKUP(B9&amp;" "&amp;C9,Position!A:B,2,FALSE)</f>
        <v>Forward</v>
      </c>
      <c r="T9" s="15">
        <f>VLOOKUP(A9,DOB!A:B,2,FALSE)</f>
        <v>34165</v>
      </c>
      <c r="U9" t="str">
        <f>VLOOKUP(A9,Gender!A:B,2,FALSE)</f>
        <v>Women</v>
      </c>
      <c r="V9" s="23">
        <f t="shared" ca="1" si="6"/>
        <v>30</v>
      </c>
    </row>
    <row r="10" spans="1:22" x14ac:dyDescent="0.3">
      <c r="A10" s="4">
        <v>77</v>
      </c>
      <c r="B10" s="5" t="s">
        <v>257</v>
      </c>
      <c r="C10" s="5" t="s">
        <v>258</v>
      </c>
      <c r="D10" s="5">
        <v>189</v>
      </c>
      <c r="E10" s="6" t="s">
        <v>110</v>
      </c>
      <c r="F10" s="6"/>
      <c r="G10" s="5" t="s">
        <v>177</v>
      </c>
      <c r="H10" t="str" cm="1">
        <f t="array" ref="H10:I10">_xlfn.TEXTSPLIT(E10,"'")</f>
        <v>6</v>
      </c>
      <c r="I10" t="str">
        <v>0</v>
      </c>
      <c r="J10">
        <f t="shared" si="0"/>
        <v>182.88</v>
      </c>
      <c r="K10" s="22">
        <f t="shared" si="1"/>
        <v>1.8288</v>
      </c>
      <c r="L10" s="23">
        <f t="shared" si="2"/>
        <v>85.728957930000007</v>
      </c>
      <c r="M10" s="23">
        <f t="shared" si="3"/>
        <v>25.632745091011017</v>
      </c>
      <c r="N10" s="23" t="str">
        <f t="shared" si="4"/>
        <v>Overweight</v>
      </c>
      <c r="O10" s="15">
        <f>VLOOKUP(A10,DOB!$A$1:$B$97,2,FALSE)</f>
        <v>31893</v>
      </c>
      <c r="P10" s="20">
        <f t="shared" ca="1" si="5"/>
        <v>435</v>
      </c>
      <c r="Q10" t="str">
        <f>VLOOKUP(A10,'Home Town'!A:B,2,FALSE)</f>
        <v>Marlborough</v>
      </c>
      <c r="R10" t="str">
        <f>VLOOKUP(Q10,Country!A:B,2,FALSE)</f>
        <v>USA</v>
      </c>
      <c r="S10" t="str">
        <f>VLOOKUP(B10&amp;" "&amp;C10,Position!A:B,2,FALSE)</f>
        <v>Forward</v>
      </c>
      <c r="T10" s="15">
        <f>VLOOKUP(A10,DOB!A:B,2,FALSE)</f>
        <v>31893</v>
      </c>
      <c r="U10" t="str">
        <f>VLOOKUP(A10,Gender!A:B,2,FALSE)</f>
        <v>Men</v>
      </c>
      <c r="V10" s="23">
        <f t="shared" ca="1" si="6"/>
        <v>36</v>
      </c>
    </row>
    <row r="11" spans="1:22" x14ac:dyDescent="0.3">
      <c r="A11" s="4">
        <v>90</v>
      </c>
      <c r="B11" s="5" t="s">
        <v>257</v>
      </c>
      <c r="C11" s="5" t="s">
        <v>296</v>
      </c>
      <c r="D11" s="5">
        <v>190</v>
      </c>
      <c r="E11" s="6" t="s">
        <v>119</v>
      </c>
      <c r="F11" s="6"/>
      <c r="G11" s="5" t="s">
        <v>298</v>
      </c>
      <c r="H11" t="str" cm="1">
        <f t="array" ref="H11:I11">_xlfn.TEXTSPLIT(E11,"'")</f>
        <v>6</v>
      </c>
      <c r="I11" t="str">
        <v>2</v>
      </c>
      <c r="J11">
        <f t="shared" si="0"/>
        <v>187.95999999999998</v>
      </c>
      <c r="K11" s="22">
        <f t="shared" si="1"/>
        <v>1.8795999999999999</v>
      </c>
      <c r="L11" s="23">
        <f t="shared" si="2"/>
        <v>86.182550300000003</v>
      </c>
      <c r="M11" s="23">
        <f t="shared" si="3"/>
        <v>24.394306086822546</v>
      </c>
      <c r="N11" s="23" t="str">
        <f t="shared" si="4"/>
        <v>Normal weight</v>
      </c>
      <c r="O11" s="15">
        <f>VLOOKUP(A11,DOB!$A$1:$B$97,2,FALSE)</f>
        <v>32202</v>
      </c>
      <c r="P11" s="20">
        <f t="shared" ca="1" si="5"/>
        <v>425</v>
      </c>
      <c r="Q11" t="str">
        <f>VLOOKUP(A11,'Home Town'!A:B,2,FALSE)</f>
        <v>Wilmington</v>
      </c>
      <c r="R11" t="str">
        <f>VLOOKUP(Q11,Country!A:B,2,FALSE)</f>
        <v>USA</v>
      </c>
      <c r="S11" t="str">
        <f>VLOOKUP(B11&amp;" "&amp;C11,Position!A:B,2,FALSE)</f>
        <v>Defence</v>
      </c>
      <c r="T11" s="15">
        <f>VLOOKUP(A11,DOB!A:B,2,FALSE)</f>
        <v>32202</v>
      </c>
      <c r="U11" t="str">
        <f>VLOOKUP(A11,Gender!A:B,2,FALSE)</f>
        <v>Men</v>
      </c>
      <c r="V11" s="23">
        <f t="shared" ca="1" si="6"/>
        <v>35</v>
      </c>
    </row>
    <row r="12" spans="1:22" x14ac:dyDescent="0.3">
      <c r="A12" s="4">
        <v>29</v>
      </c>
      <c r="B12" s="5" t="s">
        <v>114</v>
      </c>
      <c r="C12" s="5" t="s">
        <v>115</v>
      </c>
      <c r="D12" s="5">
        <v>170</v>
      </c>
      <c r="E12" s="6" t="s">
        <v>41</v>
      </c>
      <c r="F12" s="6"/>
      <c r="G12" s="5" t="s">
        <v>81</v>
      </c>
      <c r="H12" t="str" cm="1">
        <f t="array" ref="H12:I12">_xlfn.TEXTSPLIT(E12,"'")</f>
        <v>5</v>
      </c>
      <c r="I12" t="str">
        <v>8</v>
      </c>
      <c r="J12">
        <f t="shared" si="0"/>
        <v>172.72</v>
      </c>
      <c r="K12" s="22">
        <f t="shared" si="1"/>
        <v>1.7272000000000001</v>
      </c>
      <c r="L12" s="23">
        <f t="shared" si="2"/>
        <v>77.110702900000007</v>
      </c>
      <c r="M12" s="23">
        <f t="shared" si="3"/>
        <v>25.848146310263207</v>
      </c>
      <c r="N12" s="23" t="str">
        <f t="shared" si="4"/>
        <v>Overweight</v>
      </c>
      <c r="O12" s="15">
        <f>VLOOKUP(A12,DOB!$A$1:$B$97,2,FALSE)</f>
        <v>32940</v>
      </c>
      <c r="P12" s="20">
        <f t="shared" ca="1" si="5"/>
        <v>400</v>
      </c>
      <c r="Q12" t="str">
        <f>VLOOKUP(A12,'Home Town'!A:B,2,FALSE)</f>
        <v>Calgary</v>
      </c>
      <c r="R12" t="str">
        <f>VLOOKUP(Q12,Country!A:B,2,FALSE)</f>
        <v>Canada</v>
      </c>
      <c r="S12" t="str">
        <f>VLOOKUP(B12&amp;" "&amp;C12,Position!A:B,2,FALSE)</f>
        <v>Forward</v>
      </c>
      <c r="T12" s="15">
        <f>VLOOKUP(A12,DOB!A:B,2,FALSE)</f>
        <v>32940</v>
      </c>
      <c r="U12" t="str">
        <f>VLOOKUP(A12,Gender!A:B,2,FALSE)</f>
        <v>Men</v>
      </c>
      <c r="V12" s="23">
        <f t="shared" ca="1" si="6"/>
        <v>33</v>
      </c>
    </row>
    <row r="13" spans="1:22" x14ac:dyDescent="0.3">
      <c r="A13" s="4">
        <v>86</v>
      </c>
      <c r="B13" s="5" t="s">
        <v>114</v>
      </c>
      <c r="C13" s="5" t="s">
        <v>284</v>
      </c>
      <c r="D13" s="5">
        <v>196</v>
      </c>
      <c r="E13" s="6" t="s">
        <v>129</v>
      </c>
      <c r="F13" s="6"/>
      <c r="G13" s="5" t="s">
        <v>286</v>
      </c>
      <c r="H13" t="str" cm="1">
        <f t="array" ref="H13:I13">_xlfn.TEXTSPLIT(E13,"'")</f>
        <v>6</v>
      </c>
      <c r="I13" t="str">
        <v>1</v>
      </c>
      <c r="J13">
        <f t="shared" si="0"/>
        <v>185.42000000000002</v>
      </c>
      <c r="K13" s="22">
        <f t="shared" si="1"/>
        <v>1.8542000000000003</v>
      </c>
      <c r="L13" s="23">
        <f t="shared" si="2"/>
        <v>88.904104520000004</v>
      </c>
      <c r="M13" s="23">
        <f t="shared" si="3"/>
        <v>25.858817340828519</v>
      </c>
      <c r="N13" s="23" t="str">
        <f t="shared" si="4"/>
        <v>Overweight</v>
      </c>
      <c r="O13" s="15">
        <f>VLOOKUP(A13,DOB!$A$1:$B$97,2,FALSE)</f>
        <v>33319</v>
      </c>
      <c r="P13" s="20">
        <f t="shared" ca="1" si="5"/>
        <v>388</v>
      </c>
      <c r="Q13" t="str">
        <f>VLOOKUP(A13,'Home Town'!A:B,2,FALSE)</f>
        <v>Winter Park</v>
      </c>
      <c r="R13" t="str">
        <f>VLOOKUP(Q13,Country!A:B,2,FALSE)</f>
        <v>USA</v>
      </c>
      <c r="S13" t="str">
        <f>VLOOKUP(B13&amp;" "&amp;C13,Position!A:B,2,FALSE)</f>
        <v>Goalie</v>
      </c>
      <c r="T13" s="15">
        <f>VLOOKUP(A13,DOB!A:B,2,FALSE)</f>
        <v>33319</v>
      </c>
      <c r="U13" t="str">
        <f>VLOOKUP(A13,Gender!A:B,2,FALSE)</f>
        <v>Men</v>
      </c>
      <c r="V13" s="23">
        <f t="shared" ca="1" si="6"/>
        <v>32</v>
      </c>
    </row>
    <row r="14" spans="1:22" x14ac:dyDescent="0.3">
      <c r="A14" s="4">
        <v>80</v>
      </c>
      <c r="B14" s="5" t="s">
        <v>266</v>
      </c>
      <c r="C14" s="5" t="s">
        <v>267</v>
      </c>
      <c r="D14" s="5">
        <v>175</v>
      </c>
      <c r="E14" s="6" t="s">
        <v>14</v>
      </c>
      <c r="F14" s="6"/>
      <c r="G14" s="5" t="s">
        <v>231</v>
      </c>
      <c r="H14" t="str" cm="1">
        <f t="array" ref="H14:I14">_xlfn.TEXTSPLIT(E14,"'")</f>
        <v>5</v>
      </c>
      <c r="I14" t="str">
        <v>7</v>
      </c>
      <c r="J14">
        <f t="shared" si="0"/>
        <v>170.18</v>
      </c>
      <c r="K14" s="22">
        <f t="shared" si="1"/>
        <v>1.7018000000000002</v>
      </c>
      <c r="L14" s="23">
        <f t="shared" si="2"/>
        <v>79.378664749999999</v>
      </c>
      <c r="M14" s="23">
        <f t="shared" si="3"/>
        <v>27.408593547973457</v>
      </c>
      <c r="N14" s="23" t="str">
        <f t="shared" si="4"/>
        <v>Overweight</v>
      </c>
      <c r="O14" s="15">
        <f>VLOOKUP(A14,DOB!$A$1:$B$97,2,FALSE)</f>
        <v>28873</v>
      </c>
      <c r="P14" s="20">
        <f t="shared" ca="1" si="5"/>
        <v>534</v>
      </c>
      <c r="Q14" t="str">
        <f>VLOOKUP(A14,'Home Town'!A:B,2,FALSE)</f>
        <v>Rochester</v>
      </c>
      <c r="R14" t="str">
        <f>VLOOKUP(Q14,Country!A:B,2,FALSE)</f>
        <v>USA</v>
      </c>
      <c r="S14" t="str">
        <f>VLOOKUP(B14&amp;" "&amp;C14,Position!A:B,2,FALSE)</f>
        <v>Forward</v>
      </c>
      <c r="T14" s="15">
        <f>VLOOKUP(A14,DOB!A:B,2,FALSE)</f>
        <v>28873</v>
      </c>
      <c r="U14" t="str">
        <f>VLOOKUP(A14,Gender!A:B,2,FALSE)</f>
        <v>Men</v>
      </c>
      <c r="V14" s="23">
        <f t="shared" ca="1" si="6"/>
        <v>44</v>
      </c>
    </row>
    <row r="15" spans="1:22" x14ac:dyDescent="0.3">
      <c r="A15" s="4">
        <v>88</v>
      </c>
      <c r="B15" s="5" t="s">
        <v>266</v>
      </c>
      <c r="C15" s="5" t="s">
        <v>290</v>
      </c>
      <c r="D15" s="5">
        <v>174</v>
      </c>
      <c r="E15" s="6" t="s">
        <v>20</v>
      </c>
      <c r="F15" s="6"/>
      <c r="G15" s="5" t="s">
        <v>275</v>
      </c>
      <c r="H15" t="str" cm="1">
        <f t="array" ref="H15:I15">_xlfn.TEXTSPLIT(E15,"'")</f>
        <v>5</v>
      </c>
      <c r="I15" t="str">
        <v>9</v>
      </c>
      <c r="J15">
        <f t="shared" si="0"/>
        <v>175.26</v>
      </c>
      <c r="K15" s="22">
        <f t="shared" si="1"/>
        <v>1.7525999999999999</v>
      </c>
      <c r="L15" s="23">
        <f t="shared" si="2"/>
        <v>78.925072380000003</v>
      </c>
      <c r="M15" s="23">
        <f t="shared" si="3"/>
        <v>25.695044498469592</v>
      </c>
      <c r="N15" s="23" t="str">
        <f t="shared" si="4"/>
        <v>Overweight</v>
      </c>
      <c r="O15" s="15">
        <f>VLOOKUP(A15,DOB!$A$1:$B$97,2,FALSE)</f>
        <v>32295</v>
      </c>
      <c r="P15" s="20">
        <f t="shared" ca="1" si="5"/>
        <v>421</v>
      </c>
      <c r="Q15" t="str">
        <f>VLOOKUP(A15,'Home Town'!A:B,2,FALSE)</f>
        <v>Yardley</v>
      </c>
      <c r="R15" t="str">
        <f>VLOOKUP(Q15,Country!A:B,2,FALSE)</f>
        <v>USA</v>
      </c>
      <c r="S15" t="str">
        <f>VLOOKUP(B15&amp;" "&amp;C15,Position!A:B,2,FALSE)</f>
        <v>Forward</v>
      </c>
      <c r="T15" s="15">
        <f>VLOOKUP(A15,DOB!A:B,2,FALSE)</f>
        <v>32295</v>
      </c>
      <c r="U15" t="str">
        <f>VLOOKUP(A15,Gender!A:B,2,FALSE)</f>
        <v>Men</v>
      </c>
      <c r="V15" s="23">
        <f t="shared" ca="1" si="6"/>
        <v>35</v>
      </c>
    </row>
    <row r="16" spans="1:22" x14ac:dyDescent="0.3">
      <c r="A16" s="4">
        <v>54</v>
      </c>
      <c r="B16" s="5" t="s">
        <v>190</v>
      </c>
      <c r="C16" s="5" t="s">
        <v>191</v>
      </c>
      <c r="D16" s="5">
        <v>150</v>
      </c>
      <c r="E16" s="6" t="s">
        <v>77</v>
      </c>
      <c r="F16" s="6"/>
      <c r="G16" s="5" t="s">
        <v>193</v>
      </c>
      <c r="H16" t="str" cm="1">
        <f t="array" ref="H16:I16">_xlfn.TEXTSPLIT(E16,"'")</f>
        <v>5</v>
      </c>
      <c r="I16" t="str">
        <v>4</v>
      </c>
      <c r="J16">
        <f t="shared" si="0"/>
        <v>162.56</v>
      </c>
      <c r="K16" s="22">
        <f t="shared" si="1"/>
        <v>1.6256000000000002</v>
      </c>
      <c r="L16" s="23">
        <f t="shared" si="2"/>
        <v>68.038855499999997</v>
      </c>
      <c r="M16" s="23">
        <f t="shared" si="3"/>
        <v>25.747176988738737</v>
      </c>
      <c r="N16" s="23" t="str">
        <f t="shared" si="4"/>
        <v>Overweight</v>
      </c>
      <c r="O16" s="15">
        <f>VLOOKUP(A16,DOB!$A$1:$B$97,2,FALSE)</f>
        <v>33371</v>
      </c>
      <c r="P16" s="20">
        <f t="shared" ca="1" si="5"/>
        <v>386</v>
      </c>
      <c r="Q16" t="str">
        <f>VLOOKUP(A16,'Home Town'!A:B,2,FALSE)</f>
        <v>Dousman</v>
      </c>
      <c r="R16" t="str">
        <f>VLOOKUP(Q16,Country!A:B,2,FALSE)</f>
        <v>USA</v>
      </c>
      <c r="S16" t="str">
        <f>VLOOKUP(B16&amp;" "&amp;C16,Position!A:B,2,FALSE)</f>
        <v>Forward</v>
      </c>
      <c r="T16" s="15">
        <f>VLOOKUP(A16,DOB!A:B,2,FALSE)</f>
        <v>33371</v>
      </c>
      <c r="U16" t="str">
        <f>VLOOKUP(A16,Gender!A:B,2,FALSE)</f>
        <v>Women</v>
      </c>
      <c r="V16" s="23">
        <f t="shared" ca="1" si="6"/>
        <v>32</v>
      </c>
    </row>
    <row r="17" spans="1:22" x14ac:dyDescent="0.3">
      <c r="A17" s="4">
        <v>8</v>
      </c>
      <c r="B17" s="5" t="s">
        <v>44</v>
      </c>
      <c r="C17" s="5" t="s">
        <v>45</v>
      </c>
      <c r="D17" s="5">
        <v>156</v>
      </c>
      <c r="E17" s="6" t="s">
        <v>20</v>
      </c>
      <c r="F17" s="6"/>
      <c r="G17" s="5" t="s">
        <v>16</v>
      </c>
      <c r="H17" t="str" cm="1">
        <f t="array" ref="H17:I17">_xlfn.TEXTSPLIT(E17,"'")</f>
        <v>5</v>
      </c>
      <c r="I17" t="str">
        <v>9</v>
      </c>
      <c r="J17">
        <f t="shared" si="0"/>
        <v>175.26</v>
      </c>
      <c r="K17" s="22">
        <f t="shared" si="1"/>
        <v>1.7525999999999999</v>
      </c>
      <c r="L17" s="23">
        <f t="shared" si="2"/>
        <v>70.760409719999998</v>
      </c>
      <c r="M17" s="23">
        <f t="shared" si="3"/>
        <v>23.03693644690377</v>
      </c>
      <c r="N17" s="23" t="str">
        <f t="shared" si="4"/>
        <v>Normal weight</v>
      </c>
      <c r="O17" s="15">
        <f>VLOOKUP(A17,DOB!$A$1:$B$97,2,FALSE)</f>
        <v>33362</v>
      </c>
      <c r="P17" s="20">
        <f t="shared" ca="1" si="5"/>
        <v>386</v>
      </c>
      <c r="Q17" t="str">
        <f>VLOOKUP(A17,'Home Town'!A:B,2,FALSE)</f>
        <v>Oakville</v>
      </c>
      <c r="R17" t="str">
        <f>VLOOKUP(Q17,Country!A:B,2,FALSE)</f>
        <v>Canada</v>
      </c>
      <c r="S17" t="str">
        <f>VLOOKUP(B17&amp;" "&amp;C17,Position!A:B,2,FALSE)</f>
        <v>Forward</v>
      </c>
      <c r="T17" s="15">
        <f>VLOOKUP(A17,DOB!A:B,2,FALSE)</f>
        <v>33362</v>
      </c>
      <c r="U17" t="str">
        <f>VLOOKUP(A17,Gender!A:B,2,FALSE)</f>
        <v>Women</v>
      </c>
      <c r="V17" s="23">
        <f t="shared" ca="1" si="6"/>
        <v>32</v>
      </c>
    </row>
    <row r="18" spans="1:22" x14ac:dyDescent="0.3">
      <c r="A18" s="4">
        <v>16</v>
      </c>
      <c r="B18" s="5" t="s">
        <v>70</v>
      </c>
      <c r="C18" s="5" t="s">
        <v>71</v>
      </c>
      <c r="D18" s="5">
        <v>180</v>
      </c>
      <c r="E18" s="6" t="s">
        <v>36</v>
      </c>
      <c r="F18" s="6"/>
      <c r="G18" s="5" t="s">
        <v>43</v>
      </c>
      <c r="H18" t="str" cm="1">
        <f t="array" ref="H18:I18">_xlfn.TEXTSPLIT(E18,"'")</f>
        <v>5</v>
      </c>
      <c r="I18" t="str">
        <v>6</v>
      </c>
      <c r="J18">
        <f t="shared" si="0"/>
        <v>167.64</v>
      </c>
      <c r="K18" s="22">
        <f t="shared" si="1"/>
        <v>1.6763999999999999</v>
      </c>
      <c r="L18" s="23">
        <f t="shared" si="2"/>
        <v>81.646626600000005</v>
      </c>
      <c r="M18" s="23">
        <f t="shared" si="3"/>
        <v>29.052461968560305</v>
      </c>
      <c r="N18" s="23" t="str">
        <f t="shared" si="4"/>
        <v>Overweight</v>
      </c>
      <c r="O18" s="15">
        <f>VLOOKUP(A18,DOB!$A$1:$B$97,2,FALSE)</f>
        <v>33888</v>
      </c>
      <c r="P18" s="20">
        <f t="shared" ca="1" si="5"/>
        <v>369</v>
      </c>
      <c r="Q18" t="str">
        <f>VLOOKUP(A18,'Home Town'!A:B,2,FALSE)</f>
        <v>Mallard</v>
      </c>
      <c r="R18" t="str">
        <f>VLOOKUP(Q18,Country!A:B,2,FALSE)</f>
        <v>Canada</v>
      </c>
      <c r="S18" t="str">
        <f>VLOOKUP(B18&amp;" "&amp;C18,Position!A:B,2,FALSE)</f>
        <v>Defence</v>
      </c>
      <c r="T18" s="15">
        <f>VLOOKUP(A18,DOB!A:B,2,FALSE)</f>
        <v>33888</v>
      </c>
      <c r="U18" t="str">
        <f>VLOOKUP(A18,Gender!A:B,2,FALSE)</f>
        <v>Women</v>
      </c>
      <c r="V18" s="23">
        <f t="shared" ca="1" si="6"/>
        <v>30</v>
      </c>
    </row>
    <row r="19" spans="1:22" x14ac:dyDescent="0.3">
      <c r="A19" s="4">
        <v>85</v>
      </c>
      <c r="B19" s="5" t="s">
        <v>280</v>
      </c>
      <c r="C19" s="5" t="s">
        <v>281</v>
      </c>
      <c r="D19" s="5">
        <v>170</v>
      </c>
      <c r="E19" s="6" t="s">
        <v>20</v>
      </c>
      <c r="F19" s="6"/>
      <c r="G19" s="5" t="s">
        <v>283</v>
      </c>
      <c r="H19" t="str" cm="1">
        <f t="array" ref="H19:I19">_xlfn.TEXTSPLIT(E19,"'")</f>
        <v>5</v>
      </c>
      <c r="I19" t="str">
        <v>9</v>
      </c>
      <c r="J19">
        <f t="shared" si="0"/>
        <v>175.26</v>
      </c>
      <c r="K19" s="22">
        <f t="shared" si="1"/>
        <v>1.7525999999999999</v>
      </c>
      <c r="L19" s="23">
        <f t="shared" si="2"/>
        <v>77.110702900000007</v>
      </c>
      <c r="M19" s="23">
        <f t="shared" si="3"/>
        <v>25.104353820343857</v>
      </c>
      <c r="N19" s="23" t="str">
        <f t="shared" si="4"/>
        <v>Overweight</v>
      </c>
      <c r="O19" s="15">
        <f>VLOOKUP(A19,DOB!$A$1:$B$97,2,FALSE)</f>
        <v>32226</v>
      </c>
      <c r="P19" s="20">
        <f t="shared" ca="1" si="5"/>
        <v>424</v>
      </c>
      <c r="Q19" t="str">
        <f>VLOOKUP(A19,'Home Town'!A:B,2,FALSE)</f>
        <v>Rindge</v>
      </c>
      <c r="R19" t="str">
        <f>VLOOKUP(Q19,Country!A:B,2,FALSE)</f>
        <v>USA</v>
      </c>
      <c r="S19" t="str">
        <f>VLOOKUP(B19&amp;" "&amp;C19,Position!A:B,2,FALSE)</f>
        <v>Forward</v>
      </c>
      <c r="T19" s="15">
        <f>VLOOKUP(A19,DOB!A:B,2,FALSE)</f>
        <v>32226</v>
      </c>
      <c r="U19" t="str">
        <f>VLOOKUP(A19,Gender!A:B,2,FALSE)</f>
        <v>Men</v>
      </c>
      <c r="V19" s="23">
        <f t="shared" ca="1" si="6"/>
        <v>35</v>
      </c>
    </row>
    <row r="20" spans="1:22" x14ac:dyDescent="0.3">
      <c r="A20" s="4">
        <v>49</v>
      </c>
      <c r="B20" s="5" t="s">
        <v>169</v>
      </c>
      <c r="C20" s="5" t="s">
        <v>170</v>
      </c>
      <c r="D20" s="5">
        <v>145</v>
      </c>
      <c r="E20" s="6" t="s">
        <v>171</v>
      </c>
      <c r="F20" s="6"/>
      <c r="G20" s="5" t="s">
        <v>173</v>
      </c>
      <c r="H20" t="str" cm="1">
        <f t="array" ref="H20:I20">_xlfn.TEXTSPLIT(E20,"'")</f>
        <v>5</v>
      </c>
      <c r="I20" t="str">
        <v>1</v>
      </c>
      <c r="J20">
        <f t="shared" si="0"/>
        <v>154.94</v>
      </c>
      <c r="K20" s="22">
        <f t="shared" si="1"/>
        <v>1.5494000000000001</v>
      </c>
      <c r="L20" s="23">
        <f t="shared" si="2"/>
        <v>65.770893650000005</v>
      </c>
      <c r="M20" s="23">
        <f t="shared" si="3"/>
        <v>27.397228983520048</v>
      </c>
      <c r="N20" s="23" t="str">
        <f t="shared" si="4"/>
        <v>Overweight</v>
      </c>
      <c r="O20" s="15">
        <f>VLOOKUP(A20,DOB!$A$1:$B$97,2,FALSE)</f>
        <v>36167</v>
      </c>
      <c r="P20" s="20">
        <f t="shared" ca="1" si="5"/>
        <v>294</v>
      </c>
      <c r="Q20" t="str">
        <f>VLOOKUP(A20,'Home Town'!A:B,2,FALSE)</f>
        <v>Eastvale</v>
      </c>
      <c r="R20" t="str">
        <f>VLOOKUP(Q20,Country!A:B,2,FALSE)</f>
        <v>USA</v>
      </c>
      <c r="S20" t="str">
        <f>VLOOKUP(B20&amp;" "&amp;C20,Position!A:B,2,FALSE)</f>
        <v>Defence</v>
      </c>
      <c r="T20" s="15">
        <f>VLOOKUP(A20,DOB!A:B,2,FALSE)</f>
        <v>36167</v>
      </c>
      <c r="U20" t="str">
        <f>VLOOKUP(A20,Gender!A:B,2,FALSE)</f>
        <v>Women</v>
      </c>
      <c r="V20" s="23">
        <f t="shared" ca="1" si="6"/>
        <v>24</v>
      </c>
    </row>
    <row r="21" spans="1:22" x14ac:dyDescent="0.3">
      <c r="A21" s="4">
        <v>73</v>
      </c>
      <c r="B21" s="5" t="s">
        <v>247</v>
      </c>
      <c r="C21" s="5" t="s">
        <v>248</v>
      </c>
      <c r="D21" s="5">
        <v>185</v>
      </c>
      <c r="E21" s="6" t="s">
        <v>24</v>
      </c>
      <c r="F21" s="6"/>
      <c r="G21" s="5" t="s">
        <v>205</v>
      </c>
      <c r="H21" t="str" cm="1">
        <f t="array" ref="H21:I21">_xlfn.TEXTSPLIT(E21,"'")</f>
        <v>5</v>
      </c>
      <c r="I21" t="str">
        <v>10</v>
      </c>
      <c r="J21">
        <f t="shared" si="0"/>
        <v>177.8</v>
      </c>
      <c r="K21" s="22">
        <f t="shared" si="1"/>
        <v>1.7780000000000002</v>
      </c>
      <c r="L21" s="23">
        <f t="shared" si="2"/>
        <v>83.914588450000011</v>
      </c>
      <c r="M21" s="23">
        <f t="shared" si="3"/>
        <v>26.544463721070294</v>
      </c>
      <c r="N21" s="23" t="str">
        <f t="shared" si="4"/>
        <v>Overweight</v>
      </c>
      <c r="O21" s="15">
        <f>VLOOKUP(A21,DOB!$A$1:$B$97,2,FALSE)</f>
        <v>32654</v>
      </c>
      <c r="P21" s="20">
        <f t="shared" ca="1" si="5"/>
        <v>410</v>
      </c>
      <c r="Q21" t="str">
        <f>VLOOKUP(A21,'Home Town'!A:B,2,FALSE)</f>
        <v>Marysville</v>
      </c>
      <c r="R21" t="str">
        <f>VLOOKUP(Q21,Country!A:B,2,FALSE)</f>
        <v>USA</v>
      </c>
      <c r="S21" t="str">
        <f>VLOOKUP(B21&amp;" "&amp;C21,Position!A:B,2,FALSE)</f>
        <v>Defence</v>
      </c>
      <c r="T21" s="15">
        <f>VLOOKUP(A21,DOB!A:B,2,FALSE)</f>
        <v>32654</v>
      </c>
      <c r="U21" t="str">
        <f>VLOOKUP(A21,Gender!A:B,2,FALSE)</f>
        <v>Men</v>
      </c>
      <c r="V21" s="23">
        <f t="shared" ca="1" si="6"/>
        <v>34</v>
      </c>
    </row>
    <row r="22" spans="1:22" x14ac:dyDescent="0.3">
      <c r="A22" s="4">
        <v>83</v>
      </c>
      <c r="B22" s="5" t="s">
        <v>247</v>
      </c>
      <c r="C22" s="5" t="s">
        <v>276</v>
      </c>
      <c r="D22" s="5">
        <v>185</v>
      </c>
      <c r="E22" s="6" t="s">
        <v>98</v>
      </c>
      <c r="F22" s="6"/>
      <c r="G22" s="5" t="s">
        <v>275</v>
      </c>
      <c r="H22" t="str" cm="1">
        <f t="array" ref="H22:I22">_xlfn.TEXTSPLIT(E22,"'")</f>
        <v>5</v>
      </c>
      <c r="I22" t="str">
        <v>11</v>
      </c>
      <c r="J22">
        <f t="shared" si="0"/>
        <v>180.33999999999997</v>
      </c>
      <c r="K22" s="22">
        <f t="shared" si="1"/>
        <v>1.8033999999999999</v>
      </c>
      <c r="L22" s="23">
        <f t="shared" si="2"/>
        <v>83.914588450000011</v>
      </c>
      <c r="M22" s="23">
        <f t="shared" si="3"/>
        <v>25.801998062536104</v>
      </c>
      <c r="N22" s="23" t="str">
        <f t="shared" si="4"/>
        <v>Overweight</v>
      </c>
      <c r="O22" s="15">
        <f>VLOOKUP(A22,DOB!$A$1:$B$97,2,FALSE)</f>
        <v>31438</v>
      </c>
      <c r="P22" s="20">
        <f t="shared" ca="1" si="5"/>
        <v>450</v>
      </c>
      <c r="Q22" t="str">
        <f>VLOOKUP(A22,'Home Town'!A:B,2,FALSE)</f>
        <v>Abington</v>
      </c>
      <c r="R22" t="str">
        <f>VLOOKUP(Q22,Country!A:B,2,FALSE)</f>
        <v>USA</v>
      </c>
      <c r="S22" t="str">
        <f>VLOOKUP(B22&amp;" "&amp;C22,Position!A:B,2,FALSE)</f>
        <v>Forward</v>
      </c>
      <c r="T22" s="15">
        <f>VLOOKUP(A22,DOB!A:B,2,FALSE)</f>
        <v>31438</v>
      </c>
      <c r="U22" t="str">
        <f>VLOOKUP(A22,Gender!A:B,2,FALSE)</f>
        <v>Men</v>
      </c>
      <c r="V22" s="23">
        <f t="shared" ca="1" si="6"/>
        <v>37</v>
      </c>
    </row>
    <row r="23" spans="1:22" x14ac:dyDescent="0.3">
      <c r="A23" s="4">
        <v>40</v>
      </c>
      <c r="B23" s="5" t="s">
        <v>147</v>
      </c>
      <c r="C23" s="5" t="s">
        <v>148</v>
      </c>
      <c r="D23" s="5">
        <v>170</v>
      </c>
      <c r="E23" s="6" t="s">
        <v>20</v>
      </c>
      <c r="F23" s="6"/>
      <c r="G23" s="5" t="s">
        <v>43</v>
      </c>
      <c r="H23" t="str" cm="1">
        <f t="array" ref="H23:I23">_xlfn.TEXTSPLIT(E23,"'")</f>
        <v>5</v>
      </c>
      <c r="I23" t="str">
        <v>9</v>
      </c>
      <c r="J23">
        <f t="shared" si="0"/>
        <v>175.26</v>
      </c>
      <c r="K23" s="22">
        <f t="shared" si="1"/>
        <v>1.7525999999999999</v>
      </c>
      <c r="L23" s="23">
        <f t="shared" si="2"/>
        <v>77.110702900000007</v>
      </c>
      <c r="M23" s="23">
        <f t="shared" si="3"/>
        <v>25.104353820343857</v>
      </c>
      <c r="N23" s="23" t="str">
        <f t="shared" si="4"/>
        <v>Overweight</v>
      </c>
      <c r="O23" s="15">
        <f>VLOOKUP(A23,DOB!$A$1:$B$97,2,FALSE)</f>
        <v>31766</v>
      </c>
      <c r="P23" s="20">
        <f t="shared" ca="1" si="5"/>
        <v>439</v>
      </c>
      <c r="Q23" t="str">
        <f>VLOOKUP(A23,'Home Town'!A:B,2,FALSE)</f>
        <v>Morden</v>
      </c>
      <c r="R23" t="str">
        <f>VLOOKUP(Q23,Country!A:B,2,FALSE)</f>
        <v>Canada</v>
      </c>
      <c r="S23" t="str">
        <f>VLOOKUP(B23&amp;" "&amp;C23,Position!A:B,2,FALSE)</f>
        <v>Defence</v>
      </c>
      <c r="T23" s="15">
        <f>VLOOKUP(A23,DOB!A:B,2,FALSE)</f>
        <v>31766</v>
      </c>
      <c r="U23" t="str">
        <f>VLOOKUP(A23,Gender!A:B,2,FALSE)</f>
        <v>Men</v>
      </c>
      <c r="V23" s="23">
        <f t="shared" ca="1" si="6"/>
        <v>36</v>
      </c>
    </row>
    <row r="24" spans="1:22" x14ac:dyDescent="0.3">
      <c r="A24" s="4">
        <v>27</v>
      </c>
      <c r="B24" s="5" t="s">
        <v>108</v>
      </c>
      <c r="C24" s="5" t="s">
        <v>109</v>
      </c>
      <c r="D24" s="5">
        <v>194</v>
      </c>
      <c r="E24" s="6" t="s">
        <v>110</v>
      </c>
      <c r="F24" s="6"/>
      <c r="G24" s="5" t="s">
        <v>16</v>
      </c>
      <c r="H24" t="str" cm="1">
        <f t="array" ref="H24:I24">_xlfn.TEXTSPLIT(E24,"'")</f>
        <v>6</v>
      </c>
      <c r="I24" t="str">
        <v>0</v>
      </c>
      <c r="J24">
        <f t="shared" si="0"/>
        <v>182.88</v>
      </c>
      <c r="K24" s="22">
        <f t="shared" si="1"/>
        <v>1.8288</v>
      </c>
      <c r="L24" s="23">
        <f t="shared" si="2"/>
        <v>87.996919779999999</v>
      </c>
      <c r="M24" s="23">
        <f t="shared" si="3"/>
        <v>26.310860040508661</v>
      </c>
      <c r="N24" s="23" t="str">
        <f t="shared" si="4"/>
        <v>Overweight</v>
      </c>
      <c r="O24" s="15">
        <f>VLOOKUP(A24,DOB!$A$1:$B$97,2,FALSE)</f>
        <v>29536</v>
      </c>
      <c r="P24" s="20">
        <f t="shared" ca="1" si="5"/>
        <v>512</v>
      </c>
      <c r="Q24" t="str">
        <f>VLOOKUP(A24,'Home Town'!A:B,2,FALSE)</f>
        <v>Toronto</v>
      </c>
      <c r="R24" t="str">
        <f>VLOOKUP(Q24,Country!A:B,2,FALSE)</f>
        <v>Canada</v>
      </c>
      <c r="S24" t="str">
        <f>VLOOKUP(B24&amp;" "&amp;C24,Position!A:B,2,FALSE)</f>
        <v>Forward</v>
      </c>
      <c r="T24" s="15">
        <f>VLOOKUP(A24,DOB!A:B,2,FALSE)</f>
        <v>29536</v>
      </c>
      <c r="U24" t="str">
        <f>VLOOKUP(A24,Gender!A:B,2,FALSE)</f>
        <v>Men</v>
      </c>
      <c r="V24" s="23">
        <f t="shared" ca="1" si="6"/>
        <v>42</v>
      </c>
    </row>
    <row r="25" spans="1:22" x14ac:dyDescent="0.3">
      <c r="A25" s="4">
        <v>39</v>
      </c>
      <c r="B25" s="5" t="s">
        <v>108</v>
      </c>
      <c r="C25" s="5" t="s">
        <v>145</v>
      </c>
      <c r="D25" s="5">
        <v>187</v>
      </c>
      <c r="E25" s="6" t="s">
        <v>110</v>
      </c>
      <c r="F25" s="6"/>
      <c r="G25" s="5" t="s">
        <v>16</v>
      </c>
      <c r="H25" t="str" cm="1">
        <f t="array" ref="H25:I25">_xlfn.TEXTSPLIT(E25,"'")</f>
        <v>6</v>
      </c>
      <c r="I25" t="str">
        <v>0</v>
      </c>
      <c r="J25">
        <f t="shared" si="0"/>
        <v>182.88</v>
      </c>
      <c r="K25" s="22">
        <f t="shared" si="1"/>
        <v>1.8288</v>
      </c>
      <c r="L25" s="23">
        <f t="shared" si="2"/>
        <v>84.821773190000002</v>
      </c>
      <c r="M25" s="23">
        <f t="shared" si="3"/>
        <v>25.361499111211959</v>
      </c>
      <c r="N25" s="23" t="str">
        <f t="shared" si="4"/>
        <v>Overweight</v>
      </c>
      <c r="O25" s="15">
        <f>VLOOKUP(A25,DOB!$A$1:$B$97,2,FALSE)</f>
        <v>29497</v>
      </c>
      <c r="P25" s="20">
        <f t="shared" ca="1" si="5"/>
        <v>513</v>
      </c>
      <c r="Q25" t="str">
        <f>VLOOKUP(A25,'Home Town'!A:B,2,FALSE)</f>
        <v>MacTier</v>
      </c>
      <c r="R25" t="str">
        <f>VLOOKUP(Q25,Country!A:B,2,FALSE)</f>
        <v>Canada</v>
      </c>
      <c r="S25" t="str">
        <f>VLOOKUP(B25&amp;" "&amp;C25,Position!A:B,2,FALSE)</f>
        <v>Defence</v>
      </c>
      <c r="T25" s="15">
        <f>VLOOKUP(A25,DOB!A:B,2,FALSE)</f>
        <v>29497</v>
      </c>
      <c r="U25" t="str">
        <f>VLOOKUP(A25,Gender!A:B,2,FALSE)</f>
        <v>Men</v>
      </c>
      <c r="V25" s="23">
        <f t="shared" ca="1" si="6"/>
        <v>42</v>
      </c>
    </row>
    <row r="26" spans="1:22" x14ac:dyDescent="0.3">
      <c r="A26" s="4">
        <v>76</v>
      </c>
      <c r="B26" s="5" t="s">
        <v>108</v>
      </c>
      <c r="C26" s="5" t="s">
        <v>122</v>
      </c>
      <c r="D26" s="5">
        <v>180</v>
      </c>
      <c r="E26" s="6" t="s">
        <v>41</v>
      </c>
      <c r="F26" s="6"/>
      <c r="G26" s="5" t="s">
        <v>177</v>
      </c>
      <c r="H26" t="str" cm="1">
        <f t="array" ref="H26:I26">_xlfn.TEXTSPLIT(E26,"'")</f>
        <v>5</v>
      </c>
      <c r="I26" t="str">
        <v>8</v>
      </c>
      <c r="J26">
        <f t="shared" si="0"/>
        <v>172.72</v>
      </c>
      <c r="K26" s="22">
        <f t="shared" si="1"/>
        <v>1.7272000000000001</v>
      </c>
      <c r="L26" s="23">
        <f t="shared" si="2"/>
        <v>81.646626600000005</v>
      </c>
      <c r="M26" s="23">
        <f t="shared" si="3"/>
        <v>27.368625504984571</v>
      </c>
      <c r="N26" s="23" t="str">
        <f t="shared" si="4"/>
        <v>Overweight</v>
      </c>
      <c r="O26" s="15">
        <f>VLOOKUP(A26,DOB!$A$1:$B$97,2,FALSE)</f>
        <v>31441</v>
      </c>
      <c r="P26" s="20">
        <f t="shared" ca="1" si="5"/>
        <v>450</v>
      </c>
      <c r="Q26" t="str">
        <f>VLOOKUP(A26,'Home Town'!A:B,2,FALSE)</f>
        <v>North Reading</v>
      </c>
      <c r="R26" t="str">
        <f>VLOOKUP(Q26,Country!A:B,2,FALSE)</f>
        <v>USA</v>
      </c>
      <c r="S26" t="str">
        <f>VLOOKUP(B26&amp;" "&amp;C26,Position!A:B,2,FALSE)</f>
        <v>Forward</v>
      </c>
      <c r="T26" s="15">
        <f>VLOOKUP(A26,DOB!A:B,2,FALSE)</f>
        <v>31441</v>
      </c>
      <c r="U26" t="str">
        <f>VLOOKUP(A26,Gender!A:B,2,FALSE)</f>
        <v>Men</v>
      </c>
      <c r="V26" s="23">
        <f t="shared" ca="1" si="6"/>
        <v>37</v>
      </c>
    </row>
    <row r="27" spans="1:22" x14ac:dyDescent="0.3">
      <c r="A27" s="4">
        <v>37</v>
      </c>
      <c r="B27" s="5" t="s">
        <v>140</v>
      </c>
      <c r="C27" s="5" t="s">
        <v>141</v>
      </c>
      <c r="D27" s="5">
        <v>174</v>
      </c>
      <c r="E27" s="6" t="s">
        <v>20</v>
      </c>
      <c r="F27" s="6"/>
      <c r="G27" s="5" t="s">
        <v>16</v>
      </c>
      <c r="H27" t="str" cm="1">
        <f t="array" ref="H27:I27">_xlfn.TEXTSPLIT(E27,"'")</f>
        <v>5</v>
      </c>
      <c r="I27" t="str">
        <v>9</v>
      </c>
      <c r="J27">
        <f t="shared" si="0"/>
        <v>175.26</v>
      </c>
      <c r="K27" s="22">
        <f t="shared" si="1"/>
        <v>1.7525999999999999</v>
      </c>
      <c r="L27" s="23">
        <f t="shared" si="2"/>
        <v>78.925072380000003</v>
      </c>
      <c r="M27" s="23">
        <f t="shared" si="3"/>
        <v>25.695044498469592</v>
      </c>
      <c r="N27" s="23" t="str">
        <f t="shared" si="4"/>
        <v>Overweight</v>
      </c>
      <c r="O27" s="15">
        <f>VLOOKUP(A27,DOB!$A$1:$B$97,2,FALSE)</f>
        <v>33750</v>
      </c>
      <c r="P27" s="20">
        <f t="shared" ca="1" si="5"/>
        <v>374</v>
      </c>
      <c r="Q27" t="str">
        <f>VLOOKUP(A27,'Home Town'!A:B,2,FALSE)</f>
        <v>Toronto</v>
      </c>
      <c r="R27" t="str">
        <f>VLOOKUP(Q27,Country!A:B,2,FALSE)</f>
        <v>Canada</v>
      </c>
      <c r="S27" t="str">
        <f>VLOOKUP(B27&amp;" "&amp;C27,Position!A:B,2,FALSE)</f>
        <v>Forward</v>
      </c>
      <c r="T27" s="15">
        <f>VLOOKUP(A27,DOB!A:B,2,FALSE)</f>
        <v>33750</v>
      </c>
      <c r="U27" t="str">
        <f>VLOOKUP(A27,Gender!A:B,2,FALSE)</f>
        <v>Men</v>
      </c>
      <c r="V27" s="23">
        <f t="shared" ca="1" si="6"/>
        <v>31</v>
      </c>
    </row>
    <row r="28" spans="1:22" x14ac:dyDescent="0.3">
      <c r="A28" s="4">
        <v>43</v>
      </c>
      <c r="B28" s="5" t="s">
        <v>155</v>
      </c>
      <c r="C28" s="5" t="s">
        <v>156</v>
      </c>
      <c r="D28" s="5">
        <v>200</v>
      </c>
      <c r="E28" s="6" t="s">
        <v>129</v>
      </c>
      <c r="F28" s="6"/>
      <c r="G28" s="5" t="s">
        <v>16</v>
      </c>
      <c r="H28" t="str" cm="1">
        <f t="array" ref="H28:I28">_xlfn.TEXTSPLIT(E28,"'")</f>
        <v>6</v>
      </c>
      <c r="I28" t="str">
        <v>1</v>
      </c>
      <c r="J28">
        <f t="shared" si="0"/>
        <v>185.42000000000002</v>
      </c>
      <c r="K28" s="22">
        <f t="shared" si="1"/>
        <v>1.8542000000000003</v>
      </c>
      <c r="L28" s="23">
        <f t="shared" si="2"/>
        <v>90.718474000000001</v>
      </c>
      <c r="M28" s="23">
        <f t="shared" si="3"/>
        <v>26.386548306967875</v>
      </c>
      <c r="N28" s="23" t="str">
        <f t="shared" si="4"/>
        <v>Overweight</v>
      </c>
      <c r="O28" s="15">
        <f>VLOOKUP(A28,DOB!$A$1:$B$97,2,FALSE)</f>
        <v>32842</v>
      </c>
      <c r="P28" s="20">
        <f t="shared" ca="1" si="5"/>
        <v>404</v>
      </c>
      <c r="Q28" t="str">
        <f>VLOOKUP(A28,'Home Town'!A:B,2,FALSE)</f>
        <v>Oakville</v>
      </c>
      <c r="R28" t="str">
        <f>VLOOKUP(Q28,Country!A:B,2,FALSE)</f>
        <v>Canada</v>
      </c>
      <c r="S28" t="str">
        <f>VLOOKUP(B28&amp;" "&amp;C28,Position!A:B,2,FALSE)</f>
        <v>Defence</v>
      </c>
      <c r="T28" s="15">
        <f>VLOOKUP(A28,DOB!A:B,2,FALSE)</f>
        <v>32842</v>
      </c>
      <c r="U28" t="str">
        <f>VLOOKUP(A28,Gender!A:B,2,FALSE)</f>
        <v>Men</v>
      </c>
      <c r="V28" s="23">
        <f t="shared" ca="1" si="6"/>
        <v>33</v>
      </c>
    </row>
    <row r="29" spans="1:22" x14ac:dyDescent="0.3">
      <c r="A29" s="4">
        <v>52</v>
      </c>
      <c r="B29" s="5" t="s">
        <v>182</v>
      </c>
      <c r="C29" s="5" t="s">
        <v>183</v>
      </c>
      <c r="D29" s="5">
        <v>148</v>
      </c>
      <c r="E29" s="6" t="s">
        <v>31</v>
      </c>
      <c r="F29" s="6"/>
      <c r="G29" s="5" t="s">
        <v>181</v>
      </c>
      <c r="H29" t="str" cm="1">
        <f t="array" ref="H29:I29">_xlfn.TEXTSPLIT(E29,"'")</f>
        <v>5</v>
      </c>
      <c r="I29" t="str">
        <v>5</v>
      </c>
      <c r="J29">
        <f t="shared" si="0"/>
        <v>165.1</v>
      </c>
      <c r="K29" s="22">
        <f t="shared" si="1"/>
        <v>1.651</v>
      </c>
      <c r="L29" s="23">
        <f t="shared" si="2"/>
        <v>67.131670760000006</v>
      </c>
      <c r="M29" s="23">
        <f t="shared" si="3"/>
        <v>24.628236162507829</v>
      </c>
      <c r="N29" s="23" t="str">
        <f t="shared" si="4"/>
        <v>Normal weight</v>
      </c>
      <c r="O29" s="15">
        <f>VLOOKUP(A29,DOB!$A$1:$B$97,2,FALSE)</f>
        <v>34880</v>
      </c>
      <c r="P29" s="20">
        <f t="shared" ca="1" si="5"/>
        <v>337</v>
      </c>
      <c r="Q29" t="str">
        <f>VLOOKUP(A29,'Home Town'!A:B,2,FALSE)</f>
        <v>Plymouth</v>
      </c>
      <c r="R29" t="str">
        <f>VLOOKUP(Q29,Country!A:B,2,FALSE)</f>
        <v>USA</v>
      </c>
      <c r="S29" t="str">
        <f>VLOOKUP(B29&amp;" "&amp;C29,Position!A:B,2,FALSE)</f>
        <v>Forward</v>
      </c>
      <c r="T29" s="15">
        <f>VLOOKUP(A29,DOB!A:B,2,FALSE)</f>
        <v>34880</v>
      </c>
      <c r="U29" t="str">
        <f>VLOOKUP(A29,Gender!A:B,2,FALSE)</f>
        <v>Women</v>
      </c>
      <c r="V29" s="23">
        <f t="shared" ca="1" si="6"/>
        <v>28</v>
      </c>
    </row>
    <row r="30" spans="1:22" x14ac:dyDescent="0.3">
      <c r="A30" s="4">
        <v>84</v>
      </c>
      <c r="B30" s="5" t="s">
        <v>278</v>
      </c>
      <c r="C30" s="5" t="s">
        <v>279</v>
      </c>
      <c r="D30" s="5">
        <v>185</v>
      </c>
      <c r="E30" s="6" t="s">
        <v>110</v>
      </c>
      <c r="F30" s="6"/>
      <c r="G30" s="5" t="s">
        <v>231</v>
      </c>
      <c r="H30" t="str" cm="1">
        <f t="array" ref="H30:I30">_xlfn.TEXTSPLIT(E30,"'")</f>
        <v>6</v>
      </c>
      <c r="I30" t="str">
        <v>0</v>
      </c>
      <c r="J30">
        <f t="shared" si="0"/>
        <v>182.88</v>
      </c>
      <c r="K30" s="22">
        <f t="shared" si="1"/>
        <v>1.8288</v>
      </c>
      <c r="L30" s="23">
        <f t="shared" si="2"/>
        <v>83.914588450000011</v>
      </c>
      <c r="M30" s="23">
        <f t="shared" si="3"/>
        <v>25.090253131412901</v>
      </c>
      <c r="N30" s="23" t="str">
        <f t="shared" si="4"/>
        <v>Overweight</v>
      </c>
      <c r="O30" s="15">
        <f>VLOOKUP(A30,DOB!$A$1:$B$97,2,FALSE)</f>
        <v>30894</v>
      </c>
      <c r="P30" s="20">
        <f t="shared" ca="1" si="5"/>
        <v>468</v>
      </c>
      <c r="Q30" t="str">
        <f>VLOOKUP(A30,'Home Town'!A:B,2,FALSE)</f>
        <v>Buffalo</v>
      </c>
      <c r="R30" t="str">
        <f>VLOOKUP(Q30,Country!A:B,2,FALSE)</f>
        <v>USA</v>
      </c>
      <c r="S30" t="str">
        <f>VLOOKUP(B30&amp;" "&amp;C30,Position!A:B,2,FALSE)</f>
        <v>Goalie</v>
      </c>
      <c r="T30" s="15">
        <f>VLOOKUP(A30,DOB!A:B,2,FALSE)</f>
        <v>30894</v>
      </c>
      <c r="U30" t="str">
        <f>VLOOKUP(A30,Gender!A:B,2,FALSE)</f>
        <v>Men</v>
      </c>
      <c r="V30" s="23">
        <f t="shared" ca="1" si="6"/>
        <v>39</v>
      </c>
    </row>
    <row r="31" spans="1:22" x14ac:dyDescent="0.3">
      <c r="A31" s="4">
        <v>26</v>
      </c>
      <c r="B31" s="5" t="s">
        <v>105</v>
      </c>
      <c r="C31" s="5" t="s">
        <v>106</v>
      </c>
      <c r="D31" s="5">
        <v>187</v>
      </c>
      <c r="E31" s="6" t="s">
        <v>20</v>
      </c>
      <c r="F31" s="6"/>
      <c r="G31" s="5" t="s">
        <v>16</v>
      </c>
      <c r="H31" t="str" cm="1">
        <f t="array" ref="H31:I31">_xlfn.TEXTSPLIT(E31,"'")</f>
        <v>5</v>
      </c>
      <c r="I31" t="str">
        <v>9</v>
      </c>
      <c r="J31">
        <f t="shared" si="0"/>
        <v>175.26</v>
      </c>
      <c r="K31" s="22">
        <f t="shared" si="1"/>
        <v>1.7525999999999999</v>
      </c>
      <c r="L31" s="23">
        <f t="shared" si="2"/>
        <v>84.821773190000002</v>
      </c>
      <c r="M31" s="23">
        <f t="shared" si="3"/>
        <v>27.614789202378237</v>
      </c>
      <c r="N31" s="23" t="str">
        <f t="shared" si="4"/>
        <v>Overweight</v>
      </c>
      <c r="O31" s="15">
        <f>VLOOKUP(A31,DOB!$A$1:$B$97,2,FALSE)</f>
        <v>30440</v>
      </c>
      <c r="P31" s="20">
        <f t="shared" ca="1" si="5"/>
        <v>482</v>
      </c>
      <c r="Q31" t="str">
        <f>VLOOKUP(A31,'Home Town'!A:B,2,FALSE)</f>
        <v>Rockland</v>
      </c>
      <c r="R31" t="str">
        <f>VLOOKUP(Q31,Country!A:B,2,FALSE)</f>
        <v>Canada</v>
      </c>
      <c r="S31" t="str">
        <f>VLOOKUP(B31&amp;" "&amp;C31,Position!A:B,2,FALSE)</f>
        <v>Forward</v>
      </c>
      <c r="T31" s="15">
        <f>VLOOKUP(A31,DOB!A:B,2,FALSE)</f>
        <v>30440</v>
      </c>
      <c r="U31" t="str">
        <f>VLOOKUP(A31,Gender!A:B,2,FALSE)</f>
        <v>Men</v>
      </c>
      <c r="V31" s="23">
        <f t="shared" ca="1" si="6"/>
        <v>40</v>
      </c>
    </row>
    <row r="32" spans="1:22" x14ac:dyDescent="0.3">
      <c r="A32" s="4">
        <v>12</v>
      </c>
      <c r="B32" s="5" t="s">
        <v>56</v>
      </c>
      <c r="C32" s="5" t="s">
        <v>57</v>
      </c>
      <c r="D32" s="5">
        <v>130</v>
      </c>
      <c r="E32" s="6" t="s">
        <v>14</v>
      </c>
      <c r="F32" s="6"/>
      <c r="G32" s="5" t="s">
        <v>59</v>
      </c>
      <c r="H32" t="str" cm="1">
        <f t="array" ref="H32:I32">_xlfn.TEXTSPLIT(E32,"'")</f>
        <v>5</v>
      </c>
      <c r="I32" t="str">
        <v>7</v>
      </c>
      <c r="J32">
        <f t="shared" si="0"/>
        <v>170.18</v>
      </c>
      <c r="K32" s="22">
        <f t="shared" si="1"/>
        <v>1.7018000000000002</v>
      </c>
      <c r="L32" s="23">
        <f t="shared" si="2"/>
        <v>58.967008100000001</v>
      </c>
      <c r="M32" s="23">
        <f t="shared" si="3"/>
        <v>20.360669492780282</v>
      </c>
      <c r="N32" s="23" t="str">
        <f t="shared" si="4"/>
        <v>Normal weight</v>
      </c>
      <c r="O32" s="15">
        <f>VLOOKUP(A32,DOB!$A$1:$B$97,2,FALSE)</f>
        <v>35031</v>
      </c>
      <c r="P32" s="20">
        <f t="shared" ca="1" si="5"/>
        <v>332</v>
      </c>
      <c r="Q32" t="str">
        <f>VLOOKUP(A32,'Home Town'!A:B,2,FALSE)</f>
        <v>Saskatoon</v>
      </c>
      <c r="R32" t="str">
        <f>VLOOKUP(Q32,Country!A:B,2,FALSE)</f>
        <v>Canada</v>
      </c>
      <c r="S32" t="str">
        <f>VLOOKUP(B32&amp;" "&amp;C32,Position!A:B,2,FALSE)</f>
        <v>Forward</v>
      </c>
      <c r="T32" s="15">
        <f>VLOOKUP(A32,DOB!A:B,2,FALSE)</f>
        <v>35031</v>
      </c>
      <c r="U32" t="str">
        <f>VLOOKUP(A32,Gender!A:B,2,FALSE)</f>
        <v>Women</v>
      </c>
      <c r="V32" s="23">
        <f t="shared" ca="1" si="6"/>
        <v>27</v>
      </c>
    </row>
    <row r="33" spans="1:22" x14ac:dyDescent="0.3">
      <c r="A33" s="4">
        <v>67</v>
      </c>
      <c r="B33" s="5" t="s">
        <v>56</v>
      </c>
      <c r="C33" s="5" t="s">
        <v>229</v>
      </c>
      <c r="D33" s="5">
        <v>125</v>
      </c>
      <c r="E33" s="6" t="s">
        <v>226</v>
      </c>
      <c r="F33" s="6"/>
      <c r="G33" s="5" t="s">
        <v>231</v>
      </c>
      <c r="H33" t="str" cm="1">
        <f t="array" ref="H33:I33">_xlfn.TEXTSPLIT(E33,"'")</f>
        <v>5</v>
      </c>
      <c r="I33" t="str">
        <v>3</v>
      </c>
      <c r="J33">
        <f t="shared" si="0"/>
        <v>160.02000000000001</v>
      </c>
      <c r="K33" s="22">
        <f t="shared" si="1"/>
        <v>1.6002000000000001</v>
      </c>
      <c r="L33" s="23">
        <f t="shared" si="2"/>
        <v>56.699046250000002</v>
      </c>
      <c r="M33" s="23">
        <f t="shared" si="3"/>
        <v>22.14252896318844</v>
      </c>
      <c r="N33" s="23" t="str">
        <f t="shared" si="4"/>
        <v>Normal weight</v>
      </c>
      <c r="O33" s="15">
        <f>VLOOKUP(A33,DOB!$A$1:$B$97,2,FALSE)</f>
        <v>34134</v>
      </c>
      <c r="P33" s="20">
        <f t="shared" ca="1" si="5"/>
        <v>361</v>
      </c>
      <c r="Q33" t="str">
        <f>VLOOKUP(A33,'Home Town'!A:B,2,FALSE)</f>
        <v>Buffalo</v>
      </c>
      <c r="R33" t="str">
        <f>VLOOKUP(Q33,Country!A:B,2,FALSE)</f>
        <v>USA</v>
      </c>
      <c r="S33" t="str">
        <f>VLOOKUP(B33&amp;" "&amp;C33,Position!A:B,2,FALSE)</f>
        <v>Defence</v>
      </c>
      <c r="T33" s="15">
        <f>VLOOKUP(A33,DOB!A:B,2,FALSE)</f>
        <v>34134</v>
      </c>
      <c r="U33" t="str">
        <f>VLOOKUP(A33,Gender!A:B,2,FALSE)</f>
        <v>Women</v>
      </c>
      <c r="V33" s="23">
        <f t="shared" ca="1" si="6"/>
        <v>30</v>
      </c>
    </row>
    <row r="34" spans="1:22" x14ac:dyDescent="0.3">
      <c r="A34" s="4">
        <v>34</v>
      </c>
      <c r="B34" s="5" t="s">
        <v>131</v>
      </c>
      <c r="C34" s="5" t="s">
        <v>132</v>
      </c>
      <c r="D34" s="5">
        <v>201</v>
      </c>
      <c r="E34" s="6" t="s">
        <v>129</v>
      </c>
      <c r="F34" s="6"/>
      <c r="G34" s="5" t="s">
        <v>16</v>
      </c>
      <c r="H34" t="str" cm="1">
        <f t="array" ref="H34:I34">_xlfn.TEXTSPLIT(E34,"'")</f>
        <v>6</v>
      </c>
      <c r="I34" t="str">
        <v>1</v>
      </c>
      <c r="J34">
        <f t="shared" si="0"/>
        <v>185.42000000000002</v>
      </c>
      <c r="K34" s="22">
        <f t="shared" si="1"/>
        <v>1.8542000000000003</v>
      </c>
      <c r="L34" s="23">
        <f t="shared" si="2"/>
        <v>91.17206637000001</v>
      </c>
      <c r="M34" s="23">
        <f t="shared" si="3"/>
        <v>26.518481048502718</v>
      </c>
      <c r="N34" s="23" t="str">
        <f t="shared" si="4"/>
        <v>Overweight</v>
      </c>
      <c r="O34" s="15">
        <f>VLOOKUP(A34,DOB!$A$1:$B$97,2,FALSE)</f>
        <v>33045</v>
      </c>
      <c r="P34" s="20">
        <f t="shared" ca="1" si="5"/>
        <v>397</v>
      </c>
      <c r="Q34" t="str">
        <f>VLOOKUP(A34,'Home Town'!A:B,2,FALSE)</f>
        <v>Ottawa</v>
      </c>
      <c r="R34" t="str">
        <f>VLOOKUP(Q34,Country!A:B,2,FALSE)</f>
        <v>Canada</v>
      </c>
      <c r="S34" t="str">
        <f>VLOOKUP(B34&amp;" "&amp;C34,Position!A:B,2,FALSE)</f>
        <v>Forward</v>
      </c>
      <c r="T34" s="15">
        <f>VLOOKUP(A34,DOB!A:B,2,FALSE)</f>
        <v>33045</v>
      </c>
      <c r="U34" t="str">
        <f>VLOOKUP(A34,Gender!A:B,2,FALSE)</f>
        <v>Men</v>
      </c>
      <c r="V34" s="23">
        <f t="shared" ca="1" si="6"/>
        <v>33</v>
      </c>
    </row>
    <row r="35" spans="1:22" x14ac:dyDescent="0.3">
      <c r="A35" s="4">
        <v>89</v>
      </c>
      <c r="B35" s="5" t="s">
        <v>292</v>
      </c>
      <c r="C35" s="5" t="s">
        <v>293</v>
      </c>
      <c r="D35" s="5">
        <v>178</v>
      </c>
      <c r="E35" s="6" t="s">
        <v>20</v>
      </c>
      <c r="F35" s="6"/>
      <c r="G35" s="5" t="s">
        <v>295</v>
      </c>
      <c r="H35" t="str" cm="1">
        <f t="array" ref="H35:I35">_xlfn.TEXTSPLIT(E35,"'")</f>
        <v>5</v>
      </c>
      <c r="I35" t="str">
        <v>9</v>
      </c>
      <c r="J35">
        <f t="shared" si="0"/>
        <v>175.26</v>
      </c>
      <c r="K35" s="22">
        <f t="shared" si="1"/>
        <v>1.7525999999999999</v>
      </c>
      <c r="L35" s="23">
        <f t="shared" si="2"/>
        <v>80.739441859999999</v>
      </c>
      <c r="M35" s="23">
        <f t="shared" si="3"/>
        <v>26.285735176595328</v>
      </c>
      <c r="N35" s="23" t="str">
        <f t="shared" si="4"/>
        <v>Overweight</v>
      </c>
      <c r="O35" s="15">
        <f>VLOOKUP(A35,DOB!$A$1:$B$97,2,FALSE)</f>
        <v>32195</v>
      </c>
      <c r="P35" s="20">
        <f t="shared" ca="1" si="5"/>
        <v>425</v>
      </c>
      <c r="Q35" t="str">
        <f>VLOOKUP(A35,'Home Town'!A:B,2,FALSE)</f>
        <v>Vienna</v>
      </c>
      <c r="R35" t="str">
        <f>VLOOKUP(Q35,Country!A:B,2,FALSE)</f>
        <v>USA</v>
      </c>
      <c r="S35" t="str">
        <f>VLOOKUP(B35&amp;" "&amp;C35,Position!A:B,2,FALSE)</f>
        <v>Forward</v>
      </c>
      <c r="T35" s="15">
        <f>VLOOKUP(A35,DOB!A:B,2,FALSE)</f>
        <v>32195</v>
      </c>
      <c r="U35" t="str">
        <f>VLOOKUP(A35,Gender!A:B,2,FALSE)</f>
        <v>Men</v>
      </c>
      <c r="V35" s="23">
        <f t="shared" ca="1" si="6"/>
        <v>35</v>
      </c>
    </row>
    <row r="36" spans="1:22" x14ac:dyDescent="0.3">
      <c r="A36" s="4">
        <v>22</v>
      </c>
      <c r="B36" s="5" t="s">
        <v>89</v>
      </c>
      <c r="C36" s="5" t="s">
        <v>90</v>
      </c>
      <c r="D36" s="5">
        <v>136</v>
      </c>
      <c r="E36" s="6" t="s">
        <v>41</v>
      </c>
      <c r="F36" s="6"/>
      <c r="G36" s="5" t="s">
        <v>16</v>
      </c>
      <c r="H36" t="str" cm="1">
        <f t="array" ref="H36:I36">_xlfn.TEXTSPLIT(E36,"'")</f>
        <v>5</v>
      </c>
      <c r="I36" t="str">
        <v>8</v>
      </c>
      <c r="J36">
        <f t="shared" si="0"/>
        <v>172.72</v>
      </c>
      <c r="K36" s="22">
        <f t="shared" si="1"/>
        <v>1.7272000000000001</v>
      </c>
      <c r="L36" s="23">
        <f t="shared" si="2"/>
        <v>61.688562320000003</v>
      </c>
      <c r="M36" s="23">
        <f t="shared" si="3"/>
        <v>20.678517048210566</v>
      </c>
      <c r="N36" s="23" t="str">
        <f t="shared" si="4"/>
        <v>Normal weight</v>
      </c>
      <c r="O36" s="15">
        <f>VLOOKUP(A36,DOB!$A$1:$B$97,2,FALSE)</f>
        <v>32633</v>
      </c>
      <c r="P36" s="20">
        <f t="shared" ca="1" si="5"/>
        <v>410</v>
      </c>
      <c r="Q36" t="str">
        <f>VLOOKUP(A36,'Home Town'!A:B,2,FALSE)</f>
        <v>Kingston</v>
      </c>
      <c r="R36" t="str">
        <f>VLOOKUP(Q36,Country!A:B,2,FALSE)</f>
        <v>Canada</v>
      </c>
      <c r="S36" t="str">
        <f>VLOOKUP(B36&amp;" "&amp;C36,Position!A:B,2,FALSE)</f>
        <v>Goalie</v>
      </c>
      <c r="T36" s="15">
        <f>VLOOKUP(A36,DOB!A:B,2,FALSE)</f>
        <v>32633</v>
      </c>
      <c r="U36" t="str">
        <f>VLOOKUP(A36,Gender!A:B,2,FALSE)</f>
        <v>Women</v>
      </c>
      <c r="V36" s="23">
        <f t="shared" ca="1" si="6"/>
        <v>34</v>
      </c>
    </row>
    <row r="37" spans="1:22" x14ac:dyDescent="0.3">
      <c r="A37" s="4">
        <v>63</v>
      </c>
      <c r="B37" s="5" t="s">
        <v>218</v>
      </c>
      <c r="C37" s="5" t="s">
        <v>219</v>
      </c>
      <c r="D37" s="5">
        <v>159</v>
      </c>
      <c r="E37" s="6" t="s">
        <v>41</v>
      </c>
      <c r="F37" s="6"/>
      <c r="G37" s="5" t="s">
        <v>181</v>
      </c>
      <c r="H37" t="str" cm="1">
        <f t="array" ref="H37:I37">_xlfn.TEXTSPLIT(E37,"'")</f>
        <v>5</v>
      </c>
      <c r="I37" t="str">
        <v>8</v>
      </c>
      <c r="J37">
        <f t="shared" si="0"/>
        <v>172.72</v>
      </c>
      <c r="K37" s="22">
        <f t="shared" si="1"/>
        <v>1.7272000000000001</v>
      </c>
      <c r="L37" s="23">
        <f t="shared" si="2"/>
        <v>72.121186829999999</v>
      </c>
      <c r="M37" s="23">
        <f t="shared" si="3"/>
        <v>24.175619196069704</v>
      </c>
      <c r="N37" s="23" t="str">
        <f t="shared" si="4"/>
        <v>Normal weight</v>
      </c>
      <c r="O37" s="15">
        <f>VLOOKUP(A37,DOB!$A$1:$B$97,2,FALSE)</f>
        <v>31843</v>
      </c>
      <c r="P37" s="20">
        <f t="shared" ca="1" si="5"/>
        <v>436</v>
      </c>
      <c r="Q37" t="str">
        <f>VLOOKUP(A37,'Home Town'!A:B,2,FALSE)</f>
        <v>Warroad</v>
      </c>
      <c r="R37" t="str">
        <f>VLOOKUP(Q37,Country!A:B,2,FALSE)</f>
        <v>USA</v>
      </c>
      <c r="S37" t="str">
        <f>VLOOKUP(B37&amp;" "&amp;C37,Position!A:B,2,FALSE)</f>
        <v>Forward</v>
      </c>
      <c r="T37" s="15">
        <f>VLOOKUP(A37,DOB!A:B,2,FALSE)</f>
        <v>31843</v>
      </c>
      <c r="U37" t="str">
        <f>VLOOKUP(A37,Gender!A:B,2,FALSE)</f>
        <v>Women</v>
      </c>
      <c r="V37" s="23">
        <f t="shared" ca="1" si="6"/>
        <v>36</v>
      </c>
    </row>
    <row r="38" spans="1:22" x14ac:dyDescent="0.3">
      <c r="A38" s="4">
        <v>24</v>
      </c>
      <c r="B38" s="5" t="s">
        <v>96</v>
      </c>
      <c r="C38" s="5" t="s">
        <v>97</v>
      </c>
      <c r="D38" s="5">
        <v>190</v>
      </c>
      <c r="E38" s="6" t="s">
        <v>98</v>
      </c>
      <c r="F38" s="6"/>
      <c r="G38" s="5" t="s">
        <v>100</v>
      </c>
      <c r="H38" t="str" cm="1">
        <f t="array" ref="H38:I38">_xlfn.TEXTSPLIT(E38,"'")</f>
        <v>5</v>
      </c>
      <c r="I38" t="str">
        <v>11</v>
      </c>
      <c r="J38">
        <f t="shared" si="0"/>
        <v>180.33999999999997</v>
      </c>
      <c r="K38" s="22">
        <f t="shared" si="1"/>
        <v>1.8033999999999999</v>
      </c>
      <c r="L38" s="23">
        <f t="shared" si="2"/>
        <v>86.182550300000003</v>
      </c>
      <c r="M38" s="23">
        <f t="shared" si="3"/>
        <v>26.499349361523564</v>
      </c>
      <c r="N38" s="23" t="str">
        <f t="shared" si="4"/>
        <v>Overweight</v>
      </c>
      <c r="O38" s="15">
        <f>VLOOKUP(A38,DOB!$A$1:$B$97,2,FALSE)</f>
        <v>31778</v>
      </c>
      <c r="P38" s="20">
        <f t="shared" ca="1" si="5"/>
        <v>438</v>
      </c>
      <c r="Q38" t="str">
        <f>VLOOKUP(A38,'Home Town'!A:B,2,FALSE)</f>
        <v>Vancouver</v>
      </c>
      <c r="R38" t="str">
        <f>VLOOKUP(Q38,Country!A:B,2,FALSE)</f>
        <v>Canada</v>
      </c>
      <c r="S38" t="str">
        <f>VLOOKUP(B38&amp;" "&amp;C38,Position!A:B,2,FALSE)</f>
        <v>Forward</v>
      </c>
      <c r="T38" s="15">
        <f>VLOOKUP(A38,DOB!A:B,2,FALSE)</f>
        <v>31778</v>
      </c>
      <c r="U38" t="str">
        <f>VLOOKUP(A38,Gender!A:B,2,FALSE)</f>
        <v>Men</v>
      </c>
      <c r="V38" s="23">
        <f t="shared" ca="1" si="6"/>
        <v>36</v>
      </c>
    </row>
    <row r="39" spans="1:22" x14ac:dyDescent="0.3">
      <c r="A39" s="4">
        <v>10</v>
      </c>
      <c r="B39" s="5" t="s">
        <v>50</v>
      </c>
      <c r="C39" s="5" t="s">
        <v>51</v>
      </c>
      <c r="D39" s="5">
        <v>170</v>
      </c>
      <c r="E39" s="6" t="s">
        <v>14</v>
      </c>
      <c r="F39" s="6"/>
      <c r="G39" s="5" t="s">
        <v>16</v>
      </c>
      <c r="H39" t="str" cm="1">
        <f t="array" ref="H39:I39">_xlfn.TEXTSPLIT(E39,"'")</f>
        <v>5</v>
      </c>
      <c r="I39" t="str">
        <v>7</v>
      </c>
      <c r="J39">
        <f t="shared" si="0"/>
        <v>170.18</v>
      </c>
      <c r="K39" s="22">
        <f t="shared" si="1"/>
        <v>1.7018000000000002</v>
      </c>
      <c r="L39" s="23">
        <f t="shared" si="2"/>
        <v>77.110702900000007</v>
      </c>
      <c r="M39" s="23">
        <f t="shared" si="3"/>
        <v>26.625490875174219</v>
      </c>
      <c r="N39" s="23" t="str">
        <f t="shared" si="4"/>
        <v>Overweight</v>
      </c>
      <c r="O39" s="15">
        <f>VLOOKUP(A39,DOB!$A$1:$B$97,2,FALSE)</f>
        <v>32300</v>
      </c>
      <c r="P39" s="20">
        <f t="shared" ca="1" si="5"/>
        <v>421</v>
      </c>
      <c r="Q39" t="str">
        <f>VLOOKUP(A39,'Home Town'!A:B,2,FALSE)</f>
        <v>Thunder Bay</v>
      </c>
      <c r="R39" t="str">
        <f>VLOOKUP(Q39,Country!A:B,2,FALSE)</f>
        <v>Canada</v>
      </c>
      <c r="S39" t="str">
        <f>VLOOKUP(B39&amp;" "&amp;C39,Position!A:B,2,FALSE)</f>
        <v>Forward</v>
      </c>
      <c r="T39" s="15">
        <f>VLOOKUP(A39,DOB!A:B,2,FALSE)</f>
        <v>32300</v>
      </c>
      <c r="U39" t="str">
        <f>VLOOKUP(A39,Gender!A:B,2,FALSE)</f>
        <v>Women</v>
      </c>
      <c r="V39" s="23">
        <f t="shared" ca="1" si="6"/>
        <v>35</v>
      </c>
    </row>
    <row r="40" spans="1:22" x14ac:dyDescent="0.3">
      <c r="A40" s="4">
        <v>70</v>
      </c>
      <c r="B40" s="5" t="s">
        <v>50</v>
      </c>
      <c r="C40" s="5" t="s">
        <v>238</v>
      </c>
      <c r="D40" s="5">
        <v>140</v>
      </c>
      <c r="E40" s="6" t="s">
        <v>36</v>
      </c>
      <c r="F40" s="6"/>
      <c r="G40" s="5" t="s">
        <v>240</v>
      </c>
      <c r="H40" t="str" cm="1">
        <f t="array" ref="H40:I40">_xlfn.TEXTSPLIT(E40,"'")</f>
        <v>5</v>
      </c>
      <c r="I40" t="str">
        <v>6</v>
      </c>
      <c r="J40">
        <f t="shared" si="0"/>
        <v>167.64</v>
      </c>
      <c r="K40" s="22">
        <f t="shared" si="1"/>
        <v>1.6763999999999999</v>
      </c>
      <c r="L40" s="23">
        <f t="shared" si="2"/>
        <v>63.502931800000006</v>
      </c>
      <c r="M40" s="23">
        <f t="shared" si="3"/>
        <v>22.596359308880238</v>
      </c>
      <c r="N40" s="23" t="str">
        <f t="shared" si="4"/>
        <v>Normal weight</v>
      </c>
      <c r="O40" s="15">
        <f>VLOOKUP(A40,DOB!$A$1:$B$97,2,FALSE)</f>
        <v>34337</v>
      </c>
      <c r="P40" s="20">
        <f t="shared" ca="1" si="5"/>
        <v>354</v>
      </c>
      <c r="Q40" t="str">
        <f>VLOOKUP(A40,'Home Town'!A:B,2,FALSE)</f>
        <v>Rockville</v>
      </c>
      <c r="R40" t="str">
        <f>VLOOKUP(Q40,Country!A:B,2,FALSE)</f>
        <v>USA</v>
      </c>
      <c r="S40" t="str">
        <f>VLOOKUP(B40&amp;" "&amp;C40,Position!A:B,2,FALSE)</f>
        <v>Forward</v>
      </c>
      <c r="T40" s="15">
        <f>VLOOKUP(A40,DOB!A:B,2,FALSE)</f>
        <v>34337</v>
      </c>
      <c r="U40" t="str">
        <f>VLOOKUP(A40,Gender!A:B,2,FALSE)</f>
        <v>Women</v>
      </c>
      <c r="V40" s="23">
        <f t="shared" ca="1" si="6"/>
        <v>29</v>
      </c>
    </row>
    <row r="41" spans="1:22" x14ac:dyDescent="0.3">
      <c r="A41" s="4">
        <v>51</v>
      </c>
      <c r="B41" s="5" t="s">
        <v>178</v>
      </c>
      <c r="C41" s="5" t="s">
        <v>179</v>
      </c>
      <c r="D41" s="5">
        <v>150</v>
      </c>
      <c r="E41" s="6" t="s">
        <v>36</v>
      </c>
      <c r="F41" s="6"/>
      <c r="G41" s="5" t="s">
        <v>181</v>
      </c>
      <c r="H41" t="str" cm="1">
        <f t="array" ref="H41:I41">_xlfn.TEXTSPLIT(E41,"'")</f>
        <v>5</v>
      </c>
      <c r="I41" t="str">
        <v>6</v>
      </c>
      <c r="J41">
        <f t="shared" si="0"/>
        <v>167.64</v>
      </c>
      <c r="K41" s="22">
        <f t="shared" si="1"/>
        <v>1.6763999999999999</v>
      </c>
      <c r="L41" s="23">
        <f t="shared" si="2"/>
        <v>68.038855499999997</v>
      </c>
      <c r="M41" s="23">
        <f t="shared" si="3"/>
        <v>24.210384973800252</v>
      </c>
      <c r="N41" s="23" t="str">
        <f t="shared" si="4"/>
        <v>Normal weight</v>
      </c>
      <c r="O41" s="15">
        <f>VLOOKUP(A41,DOB!$A$1:$B$97,2,FALSE)</f>
        <v>34300</v>
      </c>
      <c r="P41" s="20">
        <f t="shared" ca="1" si="5"/>
        <v>356</v>
      </c>
      <c r="Q41" t="str">
        <f>VLOOKUP(A41,'Home Town'!A:B,2,FALSE)</f>
        <v>Vadnais Heights</v>
      </c>
      <c r="R41" t="str">
        <f>VLOOKUP(Q41,Country!A:B,2,FALSE)</f>
        <v>USA</v>
      </c>
      <c r="S41" t="str">
        <f>VLOOKUP(B41&amp;" "&amp;C41,Position!A:B,2,FALSE)</f>
        <v>Forward</v>
      </c>
      <c r="T41" s="15">
        <f>VLOOKUP(A41,DOB!A:B,2,FALSE)</f>
        <v>34300</v>
      </c>
      <c r="U41" t="str">
        <f>VLOOKUP(A41,Gender!A:B,2,FALSE)</f>
        <v>Women</v>
      </c>
      <c r="V41" s="23">
        <f t="shared" ca="1" si="6"/>
        <v>29</v>
      </c>
    </row>
    <row r="42" spans="1:22" x14ac:dyDescent="0.3">
      <c r="A42" s="4">
        <v>60</v>
      </c>
      <c r="B42" s="5" t="s">
        <v>209</v>
      </c>
      <c r="C42" s="5" t="s">
        <v>210</v>
      </c>
      <c r="D42" s="5">
        <v>175</v>
      </c>
      <c r="E42" s="6" t="s">
        <v>98</v>
      </c>
      <c r="F42" s="6"/>
      <c r="G42" s="5" t="s">
        <v>212</v>
      </c>
      <c r="H42" t="str" cm="1">
        <f t="array" ref="H42:I42">_xlfn.TEXTSPLIT(E42,"'")</f>
        <v>5</v>
      </c>
      <c r="I42" t="str">
        <v>11</v>
      </c>
      <c r="J42">
        <f t="shared" si="0"/>
        <v>180.33999999999997</v>
      </c>
      <c r="K42" s="22">
        <f t="shared" si="1"/>
        <v>1.8033999999999999</v>
      </c>
      <c r="L42" s="23">
        <f t="shared" si="2"/>
        <v>79.378664749999999</v>
      </c>
      <c r="M42" s="23">
        <f t="shared" si="3"/>
        <v>24.407295464561177</v>
      </c>
      <c r="N42" s="23" t="str">
        <f t="shared" si="4"/>
        <v>Normal weight</v>
      </c>
      <c r="O42" s="15">
        <f>VLOOKUP(A42,DOB!$A$1:$B$97,2,FALSE)</f>
        <v>32701</v>
      </c>
      <c r="P42" s="20">
        <f t="shared" ca="1" si="5"/>
        <v>408</v>
      </c>
      <c r="Q42" t="str">
        <f>VLOOKUP(A42,'Home Town'!A:B,2,FALSE)</f>
        <v>Sun Valley</v>
      </c>
      <c r="R42" t="str">
        <f>VLOOKUP(Q42,Country!A:B,2,FALSE)</f>
        <v>USA</v>
      </c>
      <c r="S42" t="str">
        <f>VLOOKUP(B42&amp;" "&amp;C42,Position!A:B,2,FALSE)</f>
        <v>Forward</v>
      </c>
      <c r="T42" s="15">
        <f>VLOOKUP(A42,DOB!A:B,2,FALSE)</f>
        <v>32701</v>
      </c>
      <c r="U42" t="str">
        <f>VLOOKUP(A42,Gender!A:B,2,FALSE)</f>
        <v>Women</v>
      </c>
      <c r="V42" s="23">
        <f t="shared" ca="1" si="6"/>
        <v>34</v>
      </c>
    </row>
    <row r="43" spans="1:22" x14ac:dyDescent="0.3">
      <c r="A43" s="4">
        <v>95</v>
      </c>
      <c r="B43" s="5" t="s">
        <v>311</v>
      </c>
      <c r="C43" s="5" t="s">
        <v>312</v>
      </c>
      <c r="D43" s="5">
        <v>205</v>
      </c>
      <c r="E43" s="6" t="s">
        <v>110</v>
      </c>
      <c r="F43" s="6"/>
      <c r="G43" s="5" t="s">
        <v>205</v>
      </c>
      <c r="H43" t="str" cm="1">
        <f t="array" ref="H43:I43">_xlfn.TEXTSPLIT(E43,"'")</f>
        <v>6</v>
      </c>
      <c r="I43" t="str">
        <v>0</v>
      </c>
      <c r="J43">
        <f t="shared" si="0"/>
        <v>182.88</v>
      </c>
      <c r="K43" s="22">
        <f t="shared" si="1"/>
        <v>1.8288</v>
      </c>
      <c r="L43" s="23">
        <f t="shared" si="2"/>
        <v>92.986435850000007</v>
      </c>
      <c r="M43" s="23">
        <f t="shared" si="3"/>
        <v>27.802712929403484</v>
      </c>
      <c r="N43" s="23" t="str">
        <f t="shared" si="4"/>
        <v>Overweight</v>
      </c>
      <c r="O43" s="15">
        <f>VLOOKUP(A43,DOB!$A$1:$B$97,2,FALSE)</f>
        <v>30733</v>
      </c>
      <c r="P43" s="20">
        <f t="shared" ca="1" si="5"/>
        <v>473</v>
      </c>
      <c r="Q43" t="str">
        <f>VLOOKUP(A43,'Home Town'!A:B,2,FALSE)</f>
        <v>Canton</v>
      </c>
      <c r="R43" t="str">
        <f>VLOOKUP(Q43,Country!A:B,2,FALSE)</f>
        <v>USA</v>
      </c>
      <c r="S43" t="str">
        <f>VLOOKUP(B43&amp;" "&amp;C43,Position!A:B,2,FALSE)</f>
        <v>Defence</v>
      </c>
      <c r="T43" s="15">
        <f>VLOOKUP(A43,DOB!A:B,2,FALSE)</f>
        <v>30733</v>
      </c>
      <c r="U43" t="str">
        <f>VLOOKUP(A43,Gender!A:B,2,FALSE)</f>
        <v>Men</v>
      </c>
      <c r="V43" s="23">
        <f t="shared" ca="1" si="6"/>
        <v>39</v>
      </c>
    </row>
    <row r="44" spans="1:22" x14ac:dyDescent="0.3">
      <c r="A44" s="4">
        <v>4</v>
      </c>
      <c r="B44" s="5" t="s">
        <v>26</v>
      </c>
      <c r="C44" s="5" t="s">
        <v>27</v>
      </c>
      <c r="D44" s="5">
        <v>172</v>
      </c>
      <c r="E44" s="6" t="s">
        <v>24</v>
      </c>
      <c r="F44" s="6"/>
      <c r="G44" s="5" t="s">
        <v>16</v>
      </c>
      <c r="H44" t="str" cm="1">
        <f t="array" ref="H44:I44">_xlfn.TEXTSPLIT(E44,"'")</f>
        <v>5</v>
      </c>
      <c r="I44" t="str">
        <v>10</v>
      </c>
      <c r="J44">
        <f t="shared" si="0"/>
        <v>177.8</v>
      </c>
      <c r="K44" s="22">
        <f t="shared" si="1"/>
        <v>1.7780000000000002</v>
      </c>
      <c r="L44" s="23">
        <f t="shared" si="2"/>
        <v>78.017887639999998</v>
      </c>
      <c r="M44" s="23">
        <f t="shared" si="3"/>
        <v>24.679177081211296</v>
      </c>
      <c r="N44" s="23" t="str">
        <f t="shared" si="4"/>
        <v>Normal weight</v>
      </c>
      <c r="O44" s="15">
        <f>VLOOKUP(A44,DOB!$A$1:$B$97,2,FALSE)</f>
        <v>32674</v>
      </c>
      <c r="P44" s="20">
        <f t="shared" ca="1" si="5"/>
        <v>409</v>
      </c>
      <c r="Q44" t="str">
        <f>VLOOKUP(A44,'Home Town'!A:B,2,FALSE)</f>
        <v>Pickering</v>
      </c>
      <c r="R44" t="str">
        <f>VLOOKUP(Q44,Country!A:B,2,FALSE)</f>
        <v>Canada</v>
      </c>
      <c r="S44" t="str">
        <f>VLOOKUP(B44&amp;" "&amp;C44,Position!A:B,2,FALSE)</f>
        <v>Forward</v>
      </c>
      <c r="T44" s="15">
        <f>VLOOKUP(A44,DOB!A:B,2,FALSE)</f>
        <v>32674</v>
      </c>
      <c r="U44" t="str">
        <f>VLOOKUP(A44,Gender!A:B,2,FALSE)</f>
        <v>Women</v>
      </c>
      <c r="V44" s="23">
        <f t="shared" ca="1" si="6"/>
        <v>34</v>
      </c>
    </row>
    <row r="45" spans="1:22" x14ac:dyDescent="0.3">
      <c r="A45" s="4">
        <v>5</v>
      </c>
      <c r="B45" s="5" t="s">
        <v>29</v>
      </c>
      <c r="C45" s="5" t="s">
        <v>30</v>
      </c>
      <c r="D45" s="5">
        <v>144</v>
      </c>
      <c r="E45" s="6" t="s">
        <v>31</v>
      </c>
      <c r="F45" s="6"/>
      <c r="G45" s="5" t="s">
        <v>33</v>
      </c>
      <c r="H45" t="str" cm="1">
        <f t="array" ref="H45:I45">_xlfn.TEXTSPLIT(E45,"'")</f>
        <v>5</v>
      </c>
      <c r="I45" t="str">
        <v>5</v>
      </c>
      <c r="J45">
        <f t="shared" si="0"/>
        <v>165.1</v>
      </c>
      <c r="K45" s="22">
        <f t="shared" si="1"/>
        <v>1.651</v>
      </c>
      <c r="L45" s="23">
        <f t="shared" si="2"/>
        <v>65.317301280000009</v>
      </c>
      <c r="M45" s="23">
        <f t="shared" si="3"/>
        <v>23.962608158115728</v>
      </c>
      <c r="N45" s="23" t="str">
        <f t="shared" si="4"/>
        <v>Normal weight</v>
      </c>
      <c r="O45" s="15">
        <f>VLOOKUP(A45,DOB!$A$1:$B$97,2,FALSE)</f>
        <v>33670</v>
      </c>
      <c r="P45" s="20">
        <f t="shared" ca="1" si="5"/>
        <v>376</v>
      </c>
      <c r="Q45" t="str">
        <f>VLOOKUP(A45,'Home Town'!A:B,2,FALSE)</f>
        <v>Halifax</v>
      </c>
      <c r="R45" t="str">
        <f>VLOOKUP(Q45,Country!A:B,2,FALSE)</f>
        <v>Canada</v>
      </c>
      <c r="S45" t="str">
        <f>VLOOKUP(B45&amp;" "&amp;C45,Position!A:B,2,FALSE)</f>
        <v>Forward</v>
      </c>
      <c r="T45" s="15">
        <f>VLOOKUP(A45,DOB!A:B,2,FALSE)</f>
        <v>33670</v>
      </c>
      <c r="U45" t="str">
        <f>VLOOKUP(A45,Gender!A:B,2,FALSE)</f>
        <v>Women</v>
      </c>
      <c r="V45" s="23">
        <f t="shared" ca="1" si="6"/>
        <v>31</v>
      </c>
    </row>
    <row r="46" spans="1:22" x14ac:dyDescent="0.3">
      <c r="A46" s="4">
        <v>91</v>
      </c>
      <c r="B46" s="5" t="s">
        <v>299</v>
      </c>
      <c r="C46" s="5" t="s">
        <v>300</v>
      </c>
      <c r="D46" s="5">
        <v>200</v>
      </c>
      <c r="E46" s="6" t="s">
        <v>110</v>
      </c>
      <c r="F46" s="6"/>
      <c r="G46" s="5" t="s">
        <v>205</v>
      </c>
      <c r="H46" t="str" cm="1">
        <f t="array" ref="H46:I46">_xlfn.TEXTSPLIT(E46,"'")</f>
        <v>6</v>
      </c>
      <c r="I46" t="str">
        <v>0</v>
      </c>
      <c r="J46">
        <f t="shared" si="0"/>
        <v>182.88</v>
      </c>
      <c r="K46" s="22">
        <f t="shared" si="1"/>
        <v>1.8288</v>
      </c>
      <c r="L46" s="23">
        <f t="shared" si="2"/>
        <v>90.718474000000001</v>
      </c>
      <c r="M46" s="23">
        <f t="shared" si="3"/>
        <v>27.124597979905836</v>
      </c>
      <c r="N46" s="23" t="str">
        <f t="shared" si="4"/>
        <v>Overweight</v>
      </c>
      <c r="O46" s="15">
        <f>VLOOKUP(A46,DOB!$A$1:$B$97,2,FALSE)</f>
        <v>30294</v>
      </c>
      <c r="P46" s="20">
        <f t="shared" ca="1" si="5"/>
        <v>487</v>
      </c>
      <c r="Q46" t="str">
        <f>VLOOKUP(A46,'Home Town'!A:B,2,FALSE)</f>
        <v>Lapeer</v>
      </c>
      <c r="R46" t="str">
        <f>VLOOKUP(Q46,Country!A:B,2,FALSE)</f>
        <v>USA</v>
      </c>
      <c r="S46" t="str">
        <f>VLOOKUP(B46&amp;" "&amp;C46,Position!A:B,2,FALSE)</f>
        <v>Forward</v>
      </c>
      <c r="T46" s="15">
        <f>VLOOKUP(A46,DOB!A:B,2,FALSE)</f>
        <v>30294</v>
      </c>
      <c r="U46" t="str">
        <f>VLOOKUP(A46,Gender!A:B,2,FALSE)</f>
        <v>Men</v>
      </c>
      <c r="V46" s="23">
        <f t="shared" ca="1" si="6"/>
        <v>40</v>
      </c>
    </row>
    <row r="47" spans="1:22" x14ac:dyDescent="0.3">
      <c r="A47" s="4">
        <v>15</v>
      </c>
      <c r="B47" s="5" t="s">
        <v>66</v>
      </c>
      <c r="C47" s="5" t="s">
        <v>67</v>
      </c>
      <c r="D47" s="5">
        <v>139</v>
      </c>
      <c r="E47" s="6" t="s">
        <v>36</v>
      </c>
      <c r="F47" s="6"/>
      <c r="G47" s="5" t="s">
        <v>43</v>
      </c>
      <c r="H47" t="str" cm="1">
        <f t="array" ref="H47:I47">_xlfn.TEXTSPLIT(E47,"'")</f>
        <v>5</v>
      </c>
      <c r="I47" t="str">
        <v>6</v>
      </c>
      <c r="J47">
        <f t="shared" si="0"/>
        <v>167.64</v>
      </c>
      <c r="K47" s="22">
        <f t="shared" si="1"/>
        <v>1.6763999999999999</v>
      </c>
      <c r="L47" s="23">
        <f t="shared" si="2"/>
        <v>63.049339430000003</v>
      </c>
      <c r="M47" s="23">
        <f t="shared" si="3"/>
        <v>22.434956742388234</v>
      </c>
      <c r="N47" s="23" t="str">
        <f t="shared" si="4"/>
        <v>Normal weight</v>
      </c>
      <c r="O47" s="15">
        <f>VLOOKUP(A47,DOB!$A$1:$B$97,2,FALSE)</f>
        <v>32282</v>
      </c>
      <c r="P47" s="20">
        <f t="shared" ca="1" si="5"/>
        <v>422</v>
      </c>
      <c r="Q47" t="str">
        <f>VLOOKUP(A47,'Home Town'!A:B,2,FALSE)</f>
        <v>Ste. Anne</v>
      </c>
      <c r="R47" t="str">
        <f>VLOOKUP(Q47,Country!A:B,2,FALSE)</f>
        <v>Canada</v>
      </c>
      <c r="S47" t="str">
        <f>VLOOKUP(B47&amp;" "&amp;C47,Position!A:B,2,FALSE)</f>
        <v>Defence</v>
      </c>
      <c r="T47" s="15">
        <f>VLOOKUP(A47,DOB!A:B,2,FALSE)</f>
        <v>32282</v>
      </c>
      <c r="U47" t="str">
        <f>VLOOKUP(A47,Gender!A:B,2,FALSE)</f>
        <v>Women</v>
      </c>
      <c r="V47" s="23">
        <f t="shared" ca="1" si="6"/>
        <v>35</v>
      </c>
    </row>
    <row r="48" spans="1:22" x14ac:dyDescent="0.3">
      <c r="A48" s="4">
        <v>61</v>
      </c>
      <c r="B48" s="5" t="s">
        <v>66</v>
      </c>
      <c r="C48" s="5" t="s">
        <v>213</v>
      </c>
      <c r="D48" s="5">
        <v>150</v>
      </c>
      <c r="E48" s="6" t="s">
        <v>36</v>
      </c>
      <c r="F48" s="6"/>
      <c r="G48" s="5" t="s">
        <v>215</v>
      </c>
      <c r="H48" t="str" cm="1">
        <f t="array" ref="H48:I48">_xlfn.TEXTSPLIT(E48,"'")</f>
        <v>5</v>
      </c>
      <c r="I48" t="str">
        <v>6</v>
      </c>
      <c r="J48">
        <f t="shared" si="0"/>
        <v>167.64</v>
      </c>
      <c r="K48" s="22">
        <f t="shared" si="1"/>
        <v>1.6763999999999999</v>
      </c>
      <c r="L48" s="23">
        <f t="shared" si="2"/>
        <v>68.038855499999997</v>
      </c>
      <c r="M48" s="23">
        <f t="shared" si="3"/>
        <v>24.210384973800252</v>
      </c>
      <c r="N48" s="23" t="str">
        <f t="shared" si="4"/>
        <v>Normal weight</v>
      </c>
      <c r="O48" s="15">
        <f>VLOOKUP(A48,DOB!$A$1:$B$97,2,FALSE)</f>
        <v>32692</v>
      </c>
      <c r="P48" s="20">
        <f t="shared" ca="1" si="5"/>
        <v>408</v>
      </c>
      <c r="Q48" t="str">
        <f>VLOOKUP(A48,'Home Town'!A:B,2,FALSE)</f>
        <v>Grand Forks</v>
      </c>
      <c r="R48" t="str">
        <f>VLOOKUP(Q48,Country!A:B,2,FALSE)</f>
        <v>USA</v>
      </c>
      <c r="S48" t="str">
        <f>VLOOKUP(B48&amp;" "&amp;C48,Position!A:B,2,FALSE)</f>
        <v>Forward</v>
      </c>
      <c r="T48" s="15">
        <f>VLOOKUP(A48,DOB!A:B,2,FALSE)</f>
        <v>32692</v>
      </c>
      <c r="U48" t="str">
        <f>VLOOKUP(A48,Gender!A:B,2,FALSE)</f>
        <v>Women</v>
      </c>
      <c r="V48" s="23">
        <f t="shared" ca="1" si="6"/>
        <v>34</v>
      </c>
    </row>
    <row r="49" spans="1:22" x14ac:dyDescent="0.3">
      <c r="A49" s="4">
        <v>87</v>
      </c>
      <c r="B49" s="5" t="s">
        <v>287</v>
      </c>
      <c r="C49" s="5" t="s">
        <v>288</v>
      </c>
      <c r="D49" s="5">
        <v>195</v>
      </c>
      <c r="E49" s="6" t="s">
        <v>129</v>
      </c>
      <c r="F49" s="6"/>
      <c r="G49" s="5" t="s">
        <v>177</v>
      </c>
      <c r="H49" t="str" cm="1">
        <f t="array" ref="H49:I49">_xlfn.TEXTSPLIT(E49,"'")</f>
        <v>6</v>
      </c>
      <c r="I49" t="str">
        <v>1</v>
      </c>
      <c r="J49">
        <f t="shared" si="0"/>
        <v>185.42000000000002</v>
      </c>
      <c r="K49" s="22">
        <f t="shared" si="1"/>
        <v>1.8542000000000003</v>
      </c>
      <c r="L49" s="23">
        <f t="shared" si="2"/>
        <v>88.450512150000009</v>
      </c>
      <c r="M49" s="23">
        <f t="shared" si="3"/>
        <v>25.72688459929368</v>
      </c>
      <c r="N49" s="23" t="str">
        <f t="shared" si="4"/>
        <v>Overweight</v>
      </c>
      <c r="O49" s="15">
        <f>VLOOKUP(A49,DOB!$A$1:$B$97,2,FALSE)</f>
        <v>31633</v>
      </c>
      <c r="P49" s="20">
        <f t="shared" ca="1" si="5"/>
        <v>443</v>
      </c>
      <c r="Q49" t="str">
        <f>VLOOKUP(A49,'Home Town'!A:B,2,FALSE)</f>
        <v>Boston</v>
      </c>
      <c r="R49" t="str">
        <f>VLOOKUP(Q49,Country!A:B,2,FALSE)</f>
        <v>USA</v>
      </c>
      <c r="S49" t="str">
        <f>VLOOKUP(B49&amp;" "&amp;C49,Position!A:B,2,FALSE)</f>
        <v>Forward</v>
      </c>
      <c r="T49" s="15">
        <f>VLOOKUP(A49,DOB!A:B,2,FALSE)</f>
        <v>31633</v>
      </c>
      <c r="U49" t="str">
        <f>VLOOKUP(A49,Gender!A:B,2,FALSE)</f>
        <v>Men</v>
      </c>
      <c r="V49" s="23">
        <f t="shared" ca="1" si="6"/>
        <v>36</v>
      </c>
    </row>
    <row r="50" spans="1:22" x14ac:dyDescent="0.3">
      <c r="A50" s="4">
        <v>74</v>
      </c>
      <c r="B50" s="5" t="s">
        <v>250</v>
      </c>
      <c r="C50" s="5" t="s">
        <v>251</v>
      </c>
      <c r="D50" s="5">
        <v>195</v>
      </c>
      <c r="E50" s="6" t="s">
        <v>129</v>
      </c>
      <c r="F50" s="6"/>
      <c r="G50" s="5" t="s">
        <v>173</v>
      </c>
      <c r="H50" t="str" cm="1">
        <f t="array" ref="H50:I50">_xlfn.TEXTSPLIT(E50,"'")</f>
        <v>6</v>
      </c>
      <c r="I50" t="str">
        <v>1</v>
      </c>
      <c r="J50">
        <f t="shared" si="0"/>
        <v>185.42000000000002</v>
      </c>
      <c r="K50" s="22">
        <f t="shared" si="1"/>
        <v>1.8542000000000003</v>
      </c>
      <c r="L50" s="23">
        <f t="shared" si="2"/>
        <v>88.450512150000009</v>
      </c>
      <c r="M50" s="23">
        <f t="shared" si="3"/>
        <v>25.72688459929368</v>
      </c>
      <c r="N50" s="23" t="str">
        <f t="shared" si="4"/>
        <v>Overweight</v>
      </c>
      <c r="O50" s="15">
        <f>VLOOKUP(A50,DOB!$A$1:$B$97,2,FALSE)</f>
        <v>32538</v>
      </c>
      <c r="P50" s="20">
        <f t="shared" ca="1" si="5"/>
        <v>414</v>
      </c>
      <c r="Q50" t="str">
        <f>VLOOKUP(A50,'Home Town'!A:B,2,FALSE)</f>
        <v>Ladera Ranch</v>
      </c>
      <c r="R50" t="str">
        <f>VLOOKUP(Q50,Country!A:B,2,FALSE)</f>
        <v>USA</v>
      </c>
      <c r="S50" t="str">
        <f>VLOOKUP(B50&amp;" "&amp;C50,Position!A:B,2,FALSE)</f>
        <v>Defence</v>
      </c>
      <c r="T50" s="15">
        <f>VLOOKUP(A50,DOB!A:B,2,FALSE)</f>
        <v>32538</v>
      </c>
      <c r="U50" t="str">
        <f>VLOOKUP(A50,Gender!A:B,2,FALSE)</f>
        <v>Men</v>
      </c>
      <c r="V50" s="23">
        <f t="shared" ca="1" si="6"/>
        <v>34</v>
      </c>
    </row>
    <row r="51" spans="1:22" x14ac:dyDescent="0.3">
      <c r="A51" s="4">
        <v>81</v>
      </c>
      <c r="B51" s="5" t="s">
        <v>269</v>
      </c>
      <c r="C51" s="5" t="s">
        <v>270</v>
      </c>
      <c r="D51" s="5">
        <v>235</v>
      </c>
      <c r="E51" s="6" t="s">
        <v>271</v>
      </c>
      <c r="F51" s="6"/>
      <c r="G51" s="5" t="s">
        <v>231</v>
      </c>
      <c r="H51" t="str" cm="1">
        <f t="array" ref="H51:I51">_xlfn.TEXTSPLIT(E51,"'")</f>
        <v>6</v>
      </c>
      <c r="I51" t="str">
        <v>5</v>
      </c>
      <c r="J51">
        <f t="shared" si="0"/>
        <v>195.57999999999998</v>
      </c>
      <c r="K51" s="22">
        <f t="shared" si="1"/>
        <v>1.9558</v>
      </c>
      <c r="L51" s="23">
        <f t="shared" si="2"/>
        <v>106.59420695</v>
      </c>
      <c r="M51" s="23">
        <f t="shared" si="3"/>
        <v>27.86664719433335</v>
      </c>
      <c r="N51" s="23" t="str">
        <f t="shared" si="4"/>
        <v>Overweight</v>
      </c>
      <c r="O51" s="15">
        <f>VLOOKUP(A51,DOB!$A$1:$B$97,2,FALSE)</f>
        <v>35477</v>
      </c>
      <c r="P51" s="20">
        <f t="shared" ca="1" si="5"/>
        <v>317</v>
      </c>
      <c r="Q51" t="str">
        <f>VLOOKUP(A51,'Home Town'!A:B,2,FALSE)</f>
        <v>Canton</v>
      </c>
      <c r="R51" t="str">
        <f>VLOOKUP(Q51,Country!A:B,2,FALSE)</f>
        <v>USA</v>
      </c>
      <c r="S51" t="str">
        <f>VLOOKUP(B51&amp;" "&amp;C51,Position!A:B,2,FALSE)</f>
        <v>Forward</v>
      </c>
      <c r="T51" s="15">
        <f>VLOOKUP(A51,DOB!A:B,2,FALSE)</f>
        <v>35477</v>
      </c>
      <c r="U51" t="str">
        <f>VLOOKUP(A51,Gender!A:B,2,FALSE)</f>
        <v>Men</v>
      </c>
      <c r="V51" s="23">
        <f t="shared" ca="1" si="6"/>
        <v>26</v>
      </c>
    </row>
    <row r="52" spans="1:22" x14ac:dyDescent="0.3">
      <c r="A52" s="4">
        <v>48</v>
      </c>
      <c r="B52" s="5" t="s">
        <v>165</v>
      </c>
      <c r="C52" s="5" t="s">
        <v>166</v>
      </c>
      <c r="D52" s="5">
        <v>210</v>
      </c>
      <c r="E52" s="6" t="s">
        <v>129</v>
      </c>
      <c r="F52" s="6"/>
      <c r="G52" s="5" t="s">
        <v>16</v>
      </c>
      <c r="H52" t="str" cm="1">
        <f t="array" ref="H52:I52">_xlfn.TEXTSPLIT(E52,"'")</f>
        <v>6</v>
      </c>
      <c r="I52" t="str">
        <v>1</v>
      </c>
      <c r="J52">
        <f t="shared" si="0"/>
        <v>185.42000000000002</v>
      </c>
      <c r="K52" s="22">
        <f t="shared" si="1"/>
        <v>1.8542000000000003</v>
      </c>
      <c r="L52" s="23">
        <f t="shared" si="2"/>
        <v>95.254397699999998</v>
      </c>
      <c r="M52" s="23">
        <f t="shared" si="3"/>
        <v>27.705875722316268</v>
      </c>
      <c r="N52" s="23" t="str">
        <f t="shared" si="4"/>
        <v>Overweight</v>
      </c>
      <c r="O52" s="15">
        <f>VLOOKUP(A52,DOB!$A$1:$B$97,2,FALSE)</f>
        <v>31654</v>
      </c>
      <c r="P52" s="20">
        <f t="shared" ca="1" si="5"/>
        <v>443</v>
      </c>
      <c r="Q52" t="str">
        <f>VLOOKUP(A52,'Home Town'!A:B,2,FALSE)</f>
        <v>Blyth</v>
      </c>
      <c r="R52" t="str">
        <f>VLOOKUP(Q52,Country!A:B,2,FALSE)</f>
        <v>Canada</v>
      </c>
      <c r="S52" t="str">
        <f>VLOOKUP(B52&amp;" "&amp;C52,Position!A:B,2,FALSE)</f>
        <v>Goalie</v>
      </c>
      <c r="T52" s="15">
        <f>VLOOKUP(A52,DOB!A:B,2,FALSE)</f>
        <v>31654</v>
      </c>
      <c r="U52" t="str">
        <f>VLOOKUP(A52,Gender!A:B,2,FALSE)</f>
        <v>Men</v>
      </c>
      <c r="V52" s="23">
        <f t="shared" ca="1" si="6"/>
        <v>36</v>
      </c>
    </row>
    <row r="53" spans="1:22" x14ac:dyDescent="0.3">
      <c r="A53" s="4">
        <v>50</v>
      </c>
      <c r="B53" s="5" t="s">
        <v>174</v>
      </c>
      <c r="C53" s="5" t="s">
        <v>175</v>
      </c>
      <c r="D53" s="5">
        <v>145</v>
      </c>
      <c r="E53" s="6" t="s">
        <v>14</v>
      </c>
      <c r="F53" s="6"/>
      <c r="G53" s="5" t="s">
        <v>177</v>
      </c>
      <c r="H53" t="str" cm="1">
        <f t="array" ref="H53:I53">_xlfn.TEXTSPLIT(E53,"'")</f>
        <v>5</v>
      </c>
      <c r="I53" t="str">
        <v>7</v>
      </c>
      <c r="J53">
        <f t="shared" si="0"/>
        <v>170.18</v>
      </c>
      <c r="K53" s="22">
        <f t="shared" si="1"/>
        <v>1.7018000000000002</v>
      </c>
      <c r="L53" s="23">
        <f t="shared" si="2"/>
        <v>65.770893650000005</v>
      </c>
      <c r="M53" s="23">
        <f t="shared" si="3"/>
        <v>22.70997751117801</v>
      </c>
      <c r="N53" s="23" t="str">
        <f t="shared" si="4"/>
        <v>Normal weight</v>
      </c>
      <c r="O53" s="15">
        <f>VLOOKUP(A53,DOB!$A$1:$B$97,2,FALSE)</f>
        <v>31889</v>
      </c>
      <c r="P53" s="20">
        <f t="shared" ca="1" si="5"/>
        <v>435</v>
      </c>
      <c r="Q53" t="str">
        <f>VLOOKUP(A53,'Home Town'!A:B,2,FALSE)</f>
        <v>Westfield</v>
      </c>
      <c r="R53" t="str">
        <f>VLOOKUP(Q53,Country!A:B,2,FALSE)</f>
        <v>USA</v>
      </c>
      <c r="S53" t="str">
        <f>VLOOKUP(B53&amp;" "&amp;C53,Position!A:B,2,FALSE)</f>
        <v>Defence</v>
      </c>
      <c r="T53" s="15">
        <f>VLOOKUP(A53,DOB!A:B,2,FALSE)</f>
        <v>31889</v>
      </c>
      <c r="U53" t="str">
        <f>VLOOKUP(A53,Gender!A:B,2,FALSE)</f>
        <v>Women</v>
      </c>
      <c r="V53" s="23">
        <f t="shared" ca="1" si="6"/>
        <v>36</v>
      </c>
    </row>
    <row r="54" spans="1:22" x14ac:dyDescent="0.3">
      <c r="A54" s="4">
        <v>56</v>
      </c>
      <c r="B54" s="5" t="s">
        <v>196</v>
      </c>
      <c r="C54" s="5" t="s">
        <v>197</v>
      </c>
      <c r="D54" s="5">
        <v>142</v>
      </c>
      <c r="E54" s="6" t="s">
        <v>77</v>
      </c>
      <c r="F54" s="6"/>
      <c r="G54" s="5" t="s">
        <v>177</v>
      </c>
      <c r="H54" t="str" cm="1">
        <f t="array" ref="H54:I54">_xlfn.TEXTSPLIT(E54,"'")</f>
        <v>5</v>
      </c>
      <c r="I54" t="str">
        <v>4</v>
      </c>
      <c r="J54">
        <f t="shared" si="0"/>
        <v>162.56</v>
      </c>
      <c r="K54" s="22">
        <f t="shared" si="1"/>
        <v>1.6256000000000002</v>
      </c>
      <c r="L54" s="23">
        <f t="shared" si="2"/>
        <v>64.410116540000004</v>
      </c>
      <c r="M54" s="23">
        <f t="shared" si="3"/>
        <v>24.373994216006007</v>
      </c>
      <c r="N54" s="23" t="str">
        <f t="shared" si="4"/>
        <v>Normal weight</v>
      </c>
      <c r="O54" s="15">
        <f>VLOOKUP(A54,DOB!$A$1:$B$97,2,FALSE)</f>
        <v>34961</v>
      </c>
      <c r="P54" s="20">
        <f t="shared" ca="1" si="5"/>
        <v>334</v>
      </c>
      <c r="Q54" t="str">
        <f>VLOOKUP(A54,'Home Town'!A:B,2,FALSE)</f>
        <v>Burlington</v>
      </c>
      <c r="R54" t="str">
        <f>VLOOKUP(Q54,Country!A:B,2,FALSE)</f>
        <v>USA</v>
      </c>
      <c r="S54" t="str">
        <f>VLOOKUP(B54&amp;" "&amp;C54,Position!A:B,2,FALSE)</f>
        <v>Defence</v>
      </c>
      <c r="T54" s="15">
        <f>VLOOKUP(A54,DOB!A:B,2,FALSE)</f>
        <v>34961</v>
      </c>
      <c r="U54" t="str">
        <f>VLOOKUP(A54,Gender!A:B,2,FALSE)</f>
        <v>Women</v>
      </c>
      <c r="V54" s="23">
        <f t="shared" ca="1" si="6"/>
        <v>27</v>
      </c>
    </row>
    <row r="55" spans="1:22" x14ac:dyDescent="0.3">
      <c r="A55" s="4">
        <v>38</v>
      </c>
      <c r="B55" s="5" t="s">
        <v>142</v>
      </c>
      <c r="C55" s="5" t="s">
        <v>143</v>
      </c>
      <c r="D55" s="5">
        <v>181</v>
      </c>
      <c r="E55" s="6" t="s">
        <v>98</v>
      </c>
      <c r="F55" s="6"/>
      <c r="G55" s="5" t="s">
        <v>81</v>
      </c>
      <c r="H55" t="str" cm="1">
        <f t="array" ref="H55:I55">_xlfn.TEXTSPLIT(E55,"'")</f>
        <v>5</v>
      </c>
      <c r="I55" t="str">
        <v>11</v>
      </c>
      <c r="J55">
        <f t="shared" si="0"/>
        <v>180.33999999999997</v>
      </c>
      <c r="K55" s="22">
        <f t="shared" si="1"/>
        <v>1.8033999999999999</v>
      </c>
      <c r="L55" s="23">
        <f t="shared" si="2"/>
        <v>82.10021897</v>
      </c>
      <c r="M55" s="23">
        <f t="shared" si="3"/>
        <v>25.244117023346131</v>
      </c>
      <c r="N55" s="23" t="str">
        <f t="shared" si="4"/>
        <v>Overweight</v>
      </c>
      <c r="O55" s="15">
        <f>VLOOKUP(A55,DOB!$A$1:$B$97,2,FALSE)</f>
        <v>32102</v>
      </c>
      <c r="P55" s="20">
        <f t="shared" ca="1" si="5"/>
        <v>428</v>
      </c>
      <c r="Q55" t="str">
        <f>VLOOKUP(A55,'Home Town'!A:B,2,FALSE)</f>
        <v>Camrose</v>
      </c>
      <c r="R55" t="str">
        <f>VLOOKUP(Q55,Country!A:B,2,FALSE)</f>
        <v>Canada</v>
      </c>
      <c r="S55" t="str">
        <f>VLOOKUP(B55&amp;" "&amp;C55,Position!A:B,2,FALSE)</f>
        <v>Defence</v>
      </c>
      <c r="T55" s="15">
        <f>VLOOKUP(A55,DOB!A:B,2,FALSE)</f>
        <v>32102</v>
      </c>
      <c r="U55" t="str">
        <f>VLOOKUP(A55,Gender!A:B,2,FALSE)</f>
        <v>Men</v>
      </c>
      <c r="V55" s="23">
        <f t="shared" ca="1" si="6"/>
        <v>35</v>
      </c>
    </row>
    <row r="56" spans="1:22" x14ac:dyDescent="0.3">
      <c r="A56" s="4">
        <v>65</v>
      </c>
      <c r="B56" s="5" t="s">
        <v>109</v>
      </c>
      <c r="C56" s="5" t="s">
        <v>224</v>
      </c>
      <c r="D56" s="5">
        <v>165</v>
      </c>
      <c r="E56" s="6" t="s">
        <v>41</v>
      </c>
      <c r="F56" s="6"/>
      <c r="G56" s="5" t="s">
        <v>181</v>
      </c>
      <c r="H56" t="str" cm="1">
        <f t="array" ref="H56:I56">_xlfn.TEXTSPLIT(E56,"'")</f>
        <v>5</v>
      </c>
      <c r="I56" t="str">
        <v>8</v>
      </c>
      <c r="J56">
        <f t="shared" si="0"/>
        <v>172.72</v>
      </c>
      <c r="K56" s="22">
        <f t="shared" si="1"/>
        <v>1.7272000000000001</v>
      </c>
      <c r="L56" s="23">
        <f t="shared" si="2"/>
        <v>74.842741050000001</v>
      </c>
      <c r="M56" s="23">
        <f t="shared" si="3"/>
        <v>25.087906712902523</v>
      </c>
      <c r="N56" s="23" t="str">
        <f t="shared" si="4"/>
        <v>Overweight</v>
      </c>
      <c r="O56" s="15">
        <f>VLOOKUP(A56,DOB!$A$1:$B$97,2,FALSE)</f>
        <v>35062</v>
      </c>
      <c r="P56" s="20">
        <f t="shared" ca="1" si="5"/>
        <v>331</v>
      </c>
      <c r="Q56" t="str">
        <f>VLOOKUP(A56,'Home Town'!A:B,2,FALSE)</f>
        <v>Plymouth</v>
      </c>
      <c r="R56" t="str">
        <f>VLOOKUP(Q56,Country!A:B,2,FALSE)</f>
        <v>USA</v>
      </c>
      <c r="S56" t="str">
        <f>VLOOKUP(B56&amp;" "&amp;C56,Position!A:B,2,FALSE)</f>
        <v>Forward</v>
      </c>
      <c r="T56" s="15">
        <f>VLOOKUP(A56,DOB!A:B,2,FALSE)</f>
        <v>35062</v>
      </c>
      <c r="U56" t="str">
        <f>VLOOKUP(A56,Gender!A:B,2,FALSE)</f>
        <v>Women</v>
      </c>
      <c r="V56" s="23">
        <f t="shared" ca="1" si="6"/>
        <v>27</v>
      </c>
    </row>
    <row r="57" spans="1:22" x14ac:dyDescent="0.3">
      <c r="A57" s="4">
        <v>53</v>
      </c>
      <c r="B57" s="5" t="s">
        <v>185</v>
      </c>
      <c r="C57" s="5" t="s">
        <v>186</v>
      </c>
      <c r="D57" s="5">
        <v>123</v>
      </c>
      <c r="E57" s="6" t="s">
        <v>187</v>
      </c>
      <c r="F57" s="6"/>
      <c r="G57" s="5" t="s">
        <v>189</v>
      </c>
      <c r="H57" t="str" cm="1">
        <f t="array" ref="H57:I57">_xlfn.TEXTSPLIT(E57,"'")</f>
        <v>5</v>
      </c>
      <c r="I57" t="str">
        <v>2</v>
      </c>
      <c r="J57">
        <f t="shared" si="0"/>
        <v>157.47999999999999</v>
      </c>
      <c r="K57" s="22">
        <f t="shared" si="1"/>
        <v>1.5748</v>
      </c>
      <c r="L57" s="23">
        <f t="shared" si="2"/>
        <v>55.791861510000004</v>
      </c>
      <c r="M57" s="23">
        <f t="shared" si="3"/>
        <v>22.496763344333143</v>
      </c>
      <c r="N57" s="23" t="str">
        <f t="shared" si="4"/>
        <v>Normal weight</v>
      </c>
      <c r="O57" s="15">
        <f>VLOOKUP(A57,DOB!$A$1:$B$97,2,FALSE)</f>
        <v>33749</v>
      </c>
      <c r="P57" s="20">
        <f t="shared" ca="1" si="5"/>
        <v>374</v>
      </c>
      <c r="Q57" t="str">
        <f>VLOOKUP(A57,'Home Town'!A:B,2,FALSE)</f>
        <v>Palos Heights</v>
      </c>
      <c r="R57" t="str">
        <f>VLOOKUP(Q57,Country!A:B,2,FALSE)</f>
        <v>USA</v>
      </c>
      <c r="S57" t="str">
        <f>VLOOKUP(B57&amp;" "&amp;C57,Position!A:B,2,FALSE)</f>
        <v>Forward</v>
      </c>
      <c r="T57" s="15">
        <f>VLOOKUP(A57,DOB!A:B,2,FALSE)</f>
        <v>33749</v>
      </c>
      <c r="U57" t="str">
        <f>VLOOKUP(A57,Gender!A:B,2,FALSE)</f>
        <v>Women</v>
      </c>
      <c r="V57" s="23">
        <f t="shared" ca="1" si="6"/>
        <v>31</v>
      </c>
    </row>
    <row r="58" spans="1:22" x14ac:dyDescent="0.3">
      <c r="A58" s="4">
        <v>47</v>
      </c>
      <c r="B58" s="5" t="s">
        <v>164</v>
      </c>
      <c r="C58" s="5" t="s">
        <v>61</v>
      </c>
      <c r="D58" s="5">
        <v>205</v>
      </c>
      <c r="E58" s="6" t="s">
        <v>119</v>
      </c>
      <c r="F58" s="6"/>
      <c r="G58" s="5" t="s">
        <v>38</v>
      </c>
      <c r="H58" t="str" cm="1">
        <f t="array" ref="H58:I58">_xlfn.TEXTSPLIT(E58,"'")</f>
        <v>6</v>
      </c>
      <c r="I58" t="str">
        <v>2</v>
      </c>
      <c r="J58">
        <f t="shared" si="0"/>
        <v>187.95999999999998</v>
      </c>
      <c r="K58" s="22">
        <f t="shared" si="1"/>
        <v>1.8795999999999999</v>
      </c>
      <c r="L58" s="23">
        <f t="shared" si="2"/>
        <v>92.986435850000007</v>
      </c>
      <c r="M58" s="23">
        <f t="shared" si="3"/>
        <v>26.320172356834856</v>
      </c>
      <c r="N58" s="23" t="str">
        <f t="shared" si="4"/>
        <v>Overweight</v>
      </c>
      <c r="O58" s="15">
        <f>VLOOKUP(A58,DOB!$A$1:$B$97,2,FALSE)</f>
        <v>32975</v>
      </c>
      <c r="P58" s="20">
        <f t="shared" ca="1" si="5"/>
        <v>399</v>
      </c>
      <c r="Q58" t="str">
        <f>VLOOKUP(A58,'Home Town'!A:B,2,FALSE)</f>
        <v>Montreal</v>
      </c>
      <c r="R58" t="str">
        <f>VLOOKUP(Q58,Country!A:B,2,FALSE)</f>
        <v>Canada</v>
      </c>
      <c r="S58" t="str">
        <f>VLOOKUP(B58&amp;" "&amp;C58,Position!A:B,2,FALSE)</f>
        <v>Goalie</v>
      </c>
      <c r="T58" s="15">
        <f>VLOOKUP(A58,DOB!A:B,2,FALSE)</f>
        <v>32975</v>
      </c>
      <c r="U58" t="str">
        <f>VLOOKUP(A58,Gender!A:B,2,FALSE)</f>
        <v>Men</v>
      </c>
      <c r="V58" s="23">
        <f t="shared" ca="1" si="6"/>
        <v>33</v>
      </c>
    </row>
    <row r="59" spans="1:22" x14ac:dyDescent="0.3">
      <c r="A59" s="4">
        <v>3</v>
      </c>
      <c r="B59" s="5" t="s">
        <v>22</v>
      </c>
      <c r="C59" s="5" t="s">
        <v>23</v>
      </c>
      <c r="D59" s="5">
        <v>156</v>
      </c>
      <c r="E59" s="6" t="s">
        <v>24</v>
      </c>
      <c r="F59" s="6"/>
      <c r="G59" s="5" t="s">
        <v>16</v>
      </c>
      <c r="H59" t="str" cm="1">
        <f t="array" ref="H59:I59">_xlfn.TEXTSPLIT(E59,"'")</f>
        <v>5</v>
      </c>
      <c r="I59" t="str">
        <v>10</v>
      </c>
      <c r="J59">
        <f t="shared" si="0"/>
        <v>177.8</v>
      </c>
      <c r="K59" s="22">
        <f t="shared" si="1"/>
        <v>1.7780000000000002</v>
      </c>
      <c r="L59" s="23">
        <f t="shared" si="2"/>
        <v>70.760409719999998</v>
      </c>
      <c r="M59" s="23">
        <f t="shared" si="3"/>
        <v>22.383439678307919</v>
      </c>
      <c r="N59" s="23" t="str">
        <f t="shared" si="4"/>
        <v>Normal weight</v>
      </c>
      <c r="O59" s="15">
        <f>VLOOKUP(A59,DOB!$A$1:$B$97,2,FALSE)</f>
        <v>34459</v>
      </c>
      <c r="P59" s="20">
        <f t="shared" ca="1" si="5"/>
        <v>350</v>
      </c>
      <c r="Q59" t="str">
        <f>VLOOKUP(A59,'Home Town'!A:B,2,FALSE)</f>
        <v>Kleinburg</v>
      </c>
      <c r="R59" t="str">
        <f>VLOOKUP(Q59,Country!A:B,2,FALSE)</f>
        <v>Canada</v>
      </c>
      <c r="S59" t="str">
        <f>VLOOKUP(B59&amp;" "&amp;C59,Position!A:B,2,FALSE)</f>
        <v>Forward</v>
      </c>
      <c r="T59" s="15">
        <f>VLOOKUP(A59,DOB!A:B,2,FALSE)</f>
        <v>34459</v>
      </c>
      <c r="U59" t="str">
        <f>VLOOKUP(A59,Gender!A:B,2,FALSE)</f>
        <v>Women</v>
      </c>
      <c r="V59" s="23">
        <f t="shared" ca="1" si="6"/>
        <v>29</v>
      </c>
    </row>
    <row r="60" spans="1:22" x14ac:dyDescent="0.3">
      <c r="A60" s="4">
        <v>18</v>
      </c>
      <c r="B60" s="5" t="s">
        <v>22</v>
      </c>
      <c r="C60" s="5" t="s">
        <v>76</v>
      </c>
      <c r="D60" s="5">
        <v>137</v>
      </c>
      <c r="E60" s="6" t="s">
        <v>77</v>
      </c>
      <c r="F60" s="6"/>
      <c r="G60" s="5" t="s">
        <v>16</v>
      </c>
      <c r="H60" t="str" cm="1">
        <f t="array" ref="H60:I60">_xlfn.TEXTSPLIT(E60,"'")</f>
        <v>5</v>
      </c>
      <c r="I60" t="str">
        <v>4</v>
      </c>
      <c r="J60">
        <f t="shared" si="0"/>
        <v>162.56</v>
      </c>
      <c r="K60" s="22">
        <f t="shared" si="1"/>
        <v>1.6256000000000002</v>
      </c>
      <c r="L60" s="23">
        <f t="shared" si="2"/>
        <v>62.142154690000005</v>
      </c>
      <c r="M60" s="23">
        <f t="shared" si="3"/>
        <v>23.515754983048051</v>
      </c>
      <c r="N60" s="23" t="str">
        <f t="shared" si="4"/>
        <v>Normal weight</v>
      </c>
      <c r="O60" s="15">
        <f>VLOOKUP(A60,DOB!$A$1:$B$97,2,FALSE)</f>
        <v>33268</v>
      </c>
      <c r="P60" s="20">
        <f t="shared" ca="1" si="5"/>
        <v>390</v>
      </c>
      <c r="Q60" t="str">
        <f>VLOOKUP(A60,'Home Town'!A:B,2,FALSE)</f>
        <v>Hamilton</v>
      </c>
      <c r="R60" t="str">
        <f>VLOOKUP(Q60,Country!A:B,2,FALSE)</f>
        <v>Canada</v>
      </c>
      <c r="S60" t="str">
        <f>VLOOKUP(B60&amp;" "&amp;C60,Position!A:B,2,FALSE)</f>
        <v>Defence</v>
      </c>
      <c r="T60" s="15">
        <f>VLOOKUP(A60,DOB!A:B,2,FALSE)</f>
        <v>33268</v>
      </c>
      <c r="U60" t="str">
        <f>VLOOKUP(A60,Gender!A:B,2,FALSE)</f>
        <v>Women</v>
      </c>
      <c r="V60" s="23">
        <f t="shared" ca="1" si="6"/>
        <v>32</v>
      </c>
    </row>
    <row r="61" spans="1:22" x14ac:dyDescent="0.3">
      <c r="A61" s="4">
        <v>17</v>
      </c>
      <c r="B61" s="5" t="s">
        <v>73</v>
      </c>
      <c r="C61" s="5" t="s">
        <v>74</v>
      </c>
      <c r="D61" s="5">
        <v>167</v>
      </c>
      <c r="E61" s="6" t="s">
        <v>41</v>
      </c>
      <c r="F61" s="6"/>
      <c r="G61" s="5" t="s">
        <v>38</v>
      </c>
      <c r="H61" t="str" cm="1">
        <f t="array" ref="H61:I61">_xlfn.TEXTSPLIT(E61,"'")</f>
        <v>5</v>
      </c>
      <c r="I61" t="str">
        <v>8</v>
      </c>
      <c r="J61">
        <f t="shared" si="0"/>
        <v>172.72</v>
      </c>
      <c r="K61" s="22">
        <f t="shared" si="1"/>
        <v>1.7272000000000001</v>
      </c>
      <c r="L61" s="23">
        <f t="shared" si="2"/>
        <v>75.749925790000006</v>
      </c>
      <c r="M61" s="23">
        <f t="shared" si="3"/>
        <v>25.392002551846797</v>
      </c>
      <c r="N61" s="23" t="str">
        <f t="shared" si="4"/>
        <v>Overweight</v>
      </c>
      <c r="O61" s="15">
        <f>VLOOKUP(A61,DOB!$A$1:$B$97,2,FALSE)</f>
        <v>32975</v>
      </c>
      <c r="P61" s="20">
        <f t="shared" ca="1" si="5"/>
        <v>399</v>
      </c>
      <c r="Q61" t="str">
        <f>VLOOKUP(A61,'Home Town'!A:B,2,FALSE)</f>
        <v>Beaconsfield</v>
      </c>
      <c r="R61" t="str">
        <f>VLOOKUP(Q61,Country!A:B,2,FALSE)</f>
        <v>Canada</v>
      </c>
      <c r="S61" t="str">
        <f>VLOOKUP(B61&amp;" "&amp;C61,Position!A:B,2,FALSE)</f>
        <v>Defence</v>
      </c>
      <c r="T61" s="15">
        <f>VLOOKUP(A61,DOB!A:B,2,FALSE)</f>
        <v>32975</v>
      </c>
      <c r="U61" t="str">
        <f>VLOOKUP(A61,Gender!A:B,2,FALSE)</f>
        <v>Women</v>
      </c>
      <c r="V61" s="23">
        <f t="shared" ca="1" si="6"/>
        <v>33</v>
      </c>
    </row>
    <row r="62" spans="1:22" x14ac:dyDescent="0.3">
      <c r="A62" s="4">
        <v>71</v>
      </c>
      <c r="B62" s="5" t="s">
        <v>145</v>
      </c>
      <c r="C62" s="5" t="s">
        <v>241</v>
      </c>
      <c r="D62" s="5">
        <v>175</v>
      </c>
      <c r="E62" s="6" t="s">
        <v>110</v>
      </c>
      <c r="F62" s="6"/>
      <c r="G62" s="5" t="s">
        <v>181</v>
      </c>
      <c r="H62" t="str" cm="1">
        <f t="array" ref="H62:I62">_xlfn.TEXTSPLIT(E62,"'")</f>
        <v>6</v>
      </c>
      <c r="I62" t="str">
        <v>0</v>
      </c>
      <c r="J62">
        <f t="shared" si="0"/>
        <v>182.88</v>
      </c>
      <c r="K62" s="22">
        <f t="shared" si="1"/>
        <v>1.8288</v>
      </c>
      <c r="L62" s="23">
        <f t="shared" si="2"/>
        <v>79.378664749999999</v>
      </c>
      <c r="M62" s="23">
        <f t="shared" si="3"/>
        <v>23.734023232417606</v>
      </c>
      <c r="N62" s="23" t="str">
        <f t="shared" si="4"/>
        <v>Normal weight</v>
      </c>
      <c r="O62" s="15">
        <f>VLOOKUP(A62,DOB!$A$1:$B$97,2,FALSE)</f>
        <v>34447</v>
      </c>
      <c r="P62" s="20">
        <f t="shared" ca="1" si="5"/>
        <v>351</v>
      </c>
      <c r="Q62" t="str">
        <f>VLOOKUP(A62,'Home Town'!A:B,2,FALSE)</f>
        <v>Roseville</v>
      </c>
      <c r="R62" t="str">
        <f>VLOOKUP(Q62,Country!A:B,2,FALSE)</f>
        <v>USA</v>
      </c>
      <c r="S62" t="str">
        <f>VLOOKUP(B62&amp;" "&amp;C62,Position!A:B,2,FALSE)</f>
        <v>Defence</v>
      </c>
      <c r="T62" s="15">
        <f>VLOOKUP(A62,DOB!A:B,2,FALSE)</f>
        <v>34447</v>
      </c>
      <c r="U62" t="str">
        <f>VLOOKUP(A62,Gender!A:B,2,FALSE)</f>
        <v>Women</v>
      </c>
      <c r="V62" s="23">
        <f t="shared" ca="1" si="6"/>
        <v>29</v>
      </c>
    </row>
    <row r="63" spans="1:22" x14ac:dyDescent="0.3">
      <c r="A63" s="4">
        <v>36</v>
      </c>
      <c r="B63" s="5" t="s">
        <v>137</v>
      </c>
      <c r="C63" s="5" t="s">
        <v>138</v>
      </c>
      <c r="D63" s="5">
        <v>190</v>
      </c>
      <c r="E63" s="6" t="s">
        <v>110</v>
      </c>
      <c r="F63" s="6"/>
      <c r="G63" s="5" t="s">
        <v>59</v>
      </c>
      <c r="H63" t="str" cm="1">
        <f t="array" ref="H63:I63">_xlfn.TEXTSPLIT(E63,"'")</f>
        <v>6</v>
      </c>
      <c r="I63" t="str">
        <v>0</v>
      </c>
      <c r="J63">
        <f t="shared" si="0"/>
        <v>182.88</v>
      </c>
      <c r="K63" s="22">
        <f t="shared" si="1"/>
        <v>1.8288</v>
      </c>
      <c r="L63" s="23">
        <f t="shared" si="2"/>
        <v>86.182550300000003</v>
      </c>
      <c r="M63" s="23">
        <f t="shared" si="3"/>
        <v>25.768368080910545</v>
      </c>
      <c r="N63" s="23" t="str">
        <f t="shared" si="4"/>
        <v>Overweight</v>
      </c>
      <c r="O63" s="15">
        <f>VLOOKUP(A63,DOB!$A$1:$B$97,2,FALSE)</f>
        <v>33436</v>
      </c>
      <c r="P63" s="20">
        <f t="shared" ca="1" si="5"/>
        <v>384</v>
      </c>
      <c r="Q63" t="str">
        <f>VLOOKUP(A63,'Home Town'!A:B,2,FALSE)</f>
        <v>Wakaw</v>
      </c>
      <c r="R63" t="str">
        <f>VLOOKUP(Q63,Country!A:B,2,FALSE)</f>
        <v>Canada</v>
      </c>
      <c r="S63" t="str">
        <f>VLOOKUP(B63&amp;" "&amp;C63,Position!A:B,2,FALSE)</f>
        <v>Forward</v>
      </c>
      <c r="T63" s="15">
        <f>VLOOKUP(A63,DOB!A:B,2,FALSE)</f>
        <v>33436</v>
      </c>
      <c r="U63" t="str">
        <f>VLOOKUP(A63,Gender!A:B,2,FALSE)</f>
        <v>Men</v>
      </c>
      <c r="V63" s="23">
        <f t="shared" ca="1" si="6"/>
        <v>32</v>
      </c>
    </row>
    <row r="64" spans="1:22" x14ac:dyDescent="0.3">
      <c r="A64" s="4">
        <v>69</v>
      </c>
      <c r="B64" s="5" t="s">
        <v>235</v>
      </c>
      <c r="C64" s="5" t="s">
        <v>236</v>
      </c>
      <c r="D64" s="5">
        <v>145</v>
      </c>
      <c r="E64" s="6" t="s">
        <v>31</v>
      </c>
      <c r="F64" s="6"/>
      <c r="G64" s="5" t="s">
        <v>181</v>
      </c>
      <c r="H64" t="str" cm="1">
        <f t="array" ref="H64:I64">_xlfn.TEXTSPLIT(E64,"'")</f>
        <v>5</v>
      </c>
      <c r="I64" t="str">
        <v>5</v>
      </c>
      <c r="J64">
        <f t="shared" si="0"/>
        <v>165.1</v>
      </c>
      <c r="K64" s="22">
        <f t="shared" si="1"/>
        <v>1.651</v>
      </c>
      <c r="L64" s="23">
        <f t="shared" si="2"/>
        <v>65.770893650000005</v>
      </c>
      <c r="M64" s="23">
        <f t="shared" si="3"/>
        <v>24.129015159213751</v>
      </c>
      <c r="N64" s="23" t="str">
        <f t="shared" si="4"/>
        <v>Normal weight</v>
      </c>
      <c r="O64" s="15">
        <f>VLOOKUP(A64,DOB!$A$1:$B$97,2,FALSE)</f>
        <v>35618</v>
      </c>
      <c r="P64" s="20">
        <f t="shared" ca="1" si="5"/>
        <v>312</v>
      </c>
      <c r="Q64" t="str">
        <f>VLOOKUP(A64,'Home Town'!A:B,2,FALSE)</f>
        <v>Andover</v>
      </c>
      <c r="R64" t="str">
        <f>VLOOKUP(Q64,Country!A:B,2,FALSE)</f>
        <v>USA</v>
      </c>
      <c r="S64" t="str">
        <f>VLOOKUP(B64&amp;" "&amp;C64,Position!A:B,2,FALSE)</f>
        <v>Goalie</v>
      </c>
      <c r="T64" s="15">
        <f>VLOOKUP(A64,DOB!A:B,2,FALSE)</f>
        <v>35618</v>
      </c>
      <c r="U64" t="str">
        <f>VLOOKUP(A64,Gender!A:B,2,FALSE)</f>
        <v>Women</v>
      </c>
      <c r="V64" s="23">
        <f t="shared" ca="1" si="6"/>
        <v>26</v>
      </c>
    </row>
    <row r="65" spans="1:22" x14ac:dyDescent="0.3">
      <c r="A65" s="4">
        <v>41</v>
      </c>
      <c r="B65" s="5" t="s">
        <v>150</v>
      </c>
      <c r="C65" s="5" t="s">
        <v>151</v>
      </c>
      <c r="D65" s="5">
        <v>205</v>
      </c>
      <c r="E65" s="6" t="s">
        <v>103</v>
      </c>
      <c r="F65" s="6"/>
      <c r="G65" s="5" t="s">
        <v>38</v>
      </c>
      <c r="H65" t="str" cm="1">
        <f t="array" ref="H65:I65">_xlfn.TEXTSPLIT(E65,"'")</f>
        <v>6</v>
      </c>
      <c r="I65" t="str">
        <v>3</v>
      </c>
      <c r="J65">
        <f t="shared" si="0"/>
        <v>190.5</v>
      </c>
      <c r="K65" s="22">
        <f t="shared" si="1"/>
        <v>1.905</v>
      </c>
      <c r="L65" s="23">
        <f t="shared" si="2"/>
        <v>92.986435850000007</v>
      </c>
      <c r="M65" s="23">
        <f t="shared" si="3"/>
        <v>25.62298023573825</v>
      </c>
      <c r="N65" s="23" t="str">
        <f t="shared" si="4"/>
        <v>Overweight</v>
      </c>
      <c r="O65" s="15">
        <f>VLOOKUP(A65,DOB!$A$1:$B$97,2,FALSE)</f>
        <v>31847</v>
      </c>
      <c r="P65" s="20">
        <f t="shared" ca="1" si="5"/>
        <v>436</v>
      </c>
      <c r="Q65" t="str">
        <f>VLOOKUP(A65,'Home Town'!A:B,2,FALSE)</f>
        <v>L’Île-Bizard</v>
      </c>
      <c r="R65" t="str">
        <f>VLOOKUP(Q65,Country!A:B,2,FALSE)</f>
        <v>Canada</v>
      </c>
      <c r="S65" t="str">
        <f>VLOOKUP(B65&amp;" "&amp;C65,Position!A:B,2,FALSE)</f>
        <v>Defence</v>
      </c>
      <c r="T65" s="15">
        <f>VLOOKUP(A65,DOB!A:B,2,FALSE)</f>
        <v>31847</v>
      </c>
      <c r="U65" t="str">
        <f>VLOOKUP(A65,Gender!A:B,2,FALSE)</f>
        <v>Men</v>
      </c>
      <c r="V65" s="23">
        <f t="shared" ca="1" si="6"/>
        <v>36</v>
      </c>
    </row>
    <row r="66" spans="1:22" x14ac:dyDescent="0.3">
      <c r="A66" s="4">
        <v>13</v>
      </c>
      <c r="B66" s="5" t="s">
        <v>60</v>
      </c>
      <c r="C66" s="5" t="s">
        <v>61</v>
      </c>
      <c r="D66" s="5">
        <v>160</v>
      </c>
      <c r="E66" s="6" t="s">
        <v>14</v>
      </c>
      <c r="F66" s="6"/>
      <c r="G66" s="5" t="s">
        <v>38</v>
      </c>
      <c r="H66" t="str" cm="1">
        <f t="array" ref="H66:I66">_xlfn.TEXTSPLIT(E66,"'")</f>
        <v>5</v>
      </c>
      <c r="I66" t="str">
        <v>7</v>
      </c>
      <c r="J66">
        <f t="shared" si="0"/>
        <v>170.18</v>
      </c>
      <c r="K66" s="22">
        <f t="shared" si="1"/>
        <v>1.7018000000000002</v>
      </c>
      <c r="L66" s="23">
        <f t="shared" si="2"/>
        <v>72.574779200000009</v>
      </c>
      <c r="M66" s="23">
        <f t="shared" si="3"/>
        <v>25.059285529575735</v>
      </c>
      <c r="N66" s="23" t="str">
        <f t="shared" si="4"/>
        <v>Overweight</v>
      </c>
      <c r="O66" s="15">
        <f>VLOOKUP(A66,DOB!$A$1:$B$97,2,FALSE)</f>
        <v>33325</v>
      </c>
      <c r="P66" s="20">
        <f t="shared" ca="1" si="5"/>
        <v>388</v>
      </c>
      <c r="Q66" t="str">
        <f>VLOOKUP(A66,'Home Town'!A:B,2,FALSE)</f>
        <v>Beauceville</v>
      </c>
      <c r="R66" t="str">
        <f>VLOOKUP(Q66,Country!A:B,2,FALSE)</f>
        <v>Canada</v>
      </c>
      <c r="S66" t="str">
        <f>VLOOKUP(B66&amp;" "&amp;C66,Position!A:B,2,FALSE)</f>
        <v>Forward</v>
      </c>
      <c r="T66" s="15">
        <f>VLOOKUP(A66,DOB!A:B,2,FALSE)</f>
        <v>33325</v>
      </c>
      <c r="U66" t="str">
        <f>VLOOKUP(A66,Gender!A:B,2,FALSE)</f>
        <v>Women</v>
      </c>
      <c r="V66" s="23">
        <f t="shared" ca="1" si="6"/>
        <v>32</v>
      </c>
    </row>
    <row r="67" spans="1:22" x14ac:dyDescent="0.3">
      <c r="A67" s="4">
        <v>72</v>
      </c>
      <c r="B67" s="5" t="s">
        <v>243</v>
      </c>
      <c r="C67" s="5" t="s">
        <v>244</v>
      </c>
      <c r="D67" s="5">
        <v>170</v>
      </c>
      <c r="E67" s="6" t="s">
        <v>41</v>
      </c>
      <c r="F67" s="6"/>
      <c r="G67" s="5" t="s">
        <v>246</v>
      </c>
      <c r="H67" t="str" cm="1">
        <f t="array" ref="H67:I67">_xlfn.TEXTSPLIT(E67,"'")</f>
        <v>5</v>
      </c>
      <c r="I67" t="str">
        <v>8</v>
      </c>
      <c r="J67">
        <f t="shared" ref="J67:J97" si="7">CONVERT(H67*12+I67,"in","cm")</f>
        <v>172.72</v>
      </c>
      <c r="K67" s="22">
        <f t="shared" ref="K67:K97" si="8">J67*0.01</f>
        <v>1.7272000000000001</v>
      </c>
      <c r="L67" s="23">
        <f t="shared" ref="L67:L97" si="9" xml:space="preserve"> D67 * 0.45359237</f>
        <v>77.110702900000007</v>
      </c>
      <c r="M67" s="23">
        <f t="shared" ref="M67:M97" si="10">L67/(K67*K67)</f>
        <v>25.848146310263207</v>
      </c>
      <c r="N67" s="23" t="str">
        <f t="shared" ref="N67:N97" si="11">IF(M67 &lt; 18.5, "Underweight", IF(M67 &gt;= 18.5, IF(M67 &lt; 25, "Normal weight", IF(M67 &lt; 30, "Overweight", "Obese"))))</f>
        <v>Overweight</v>
      </c>
      <c r="O67" s="15">
        <f>VLOOKUP(A67,DOB!$A$1:$B$97,2,FALSE)</f>
        <v>32367</v>
      </c>
      <c r="P67" s="20">
        <f t="shared" ref="P67:P97" ca="1" si="12">DATEDIF(O67,TODAY(),"m")</f>
        <v>419</v>
      </c>
      <c r="Q67" t="str">
        <f>VLOOKUP(A67,'Home Town'!A:B,2,FALSE)</f>
        <v>Milford</v>
      </c>
      <c r="R67" t="str">
        <f>VLOOKUP(Q67,Country!A:B,2,FALSE)</f>
        <v>USA</v>
      </c>
      <c r="S67" t="str">
        <f>VLOOKUP(B67&amp;" "&amp;C67,Position!A:B,2,FALSE)</f>
        <v>Forward</v>
      </c>
      <c r="T67" s="15">
        <f>VLOOKUP(A67,DOB!A:B,2,FALSE)</f>
        <v>32367</v>
      </c>
      <c r="U67" t="str">
        <f>VLOOKUP(A67,Gender!A:B,2,FALSE)</f>
        <v>Men</v>
      </c>
      <c r="V67" s="23">
        <f t="shared" ref="V67:V97" ca="1" si="13">DATEDIF(T67,TODAY(),"Y")</f>
        <v>34</v>
      </c>
    </row>
    <row r="68" spans="1:22" x14ac:dyDescent="0.3">
      <c r="A68" s="4">
        <v>33</v>
      </c>
      <c r="B68" s="5" t="s">
        <v>127</v>
      </c>
      <c r="C68" s="5" t="s">
        <v>128</v>
      </c>
      <c r="D68" s="5">
        <v>179</v>
      </c>
      <c r="E68" s="6" t="s">
        <v>129</v>
      </c>
      <c r="F68" s="6"/>
      <c r="G68" s="5" t="s">
        <v>81</v>
      </c>
      <c r="H68" t="str" cm="1">
        <f t="array" ref="H68:I68">_xlfn.TEXTSPLIT(E68,"'")</f>
        <v>6</v>
      </c>
      <c r="I68" t="str">
        <v>1</v>
      </c>
      <c r="J68">
        <f t="shared" si="7"/>
        <v>185.42000000000002</v>
      </c>
      <c r="K68" s="22">
        <f t="shared" si="8"/>
        <v>1.8542000000000003</v>
      </c>
      <c r="L68" s="23">
        <f t="shared" si="9"/>
        <v>81.193034230000009</v>
      </c>
      <c r="M68" s="23">
        <f t="shared" si="10"/>
        <v>23.615960734736252</v>
      </c>
      <c r="N68" s="23" t="str">
        <f t="shared" si="11"/>
        <v>Normal weight</v>
      </c>
      <c r="O68" s="15">
        <f>VLOOKUP(A68,DOB!$A$1:$B$97,2,FALSE)</f>
        <v>31307</v>
      </c>
      <c r="P68" s="20">
        <f t="shared" ca="1" si="12"/>
        <v>454</v>
      </c>
      <c r="Q68" t="str">
        <f>VLOOKUP(A68,'Home Town'!A:B,2,FALSE)</f>
        <v>Cochrane</v>
      </c>
      <c r="R68" t="str">
        <f>VLOOKUP(Q68,Country!A:B,2,FALSE)</f>
        <v>Canada</v>
      </c>
      <c r="S68" t="str">
        <f>VLOOKUP(B68&amp;" "&amp;C68,Position!A:B,2,FALSE)</f>
        <v>Forward</v>
      </c>
      <c r="T68" s="15">
        <f>VLOOKUP(A68,DOB!A:B,2,FALSE)</f>
        <v>31307</v>
      </c>
      <c r="U68" t="str">
        <f>VLOOKUP(A68,Gender!A:B,2,FALSE)</f>
        <v>Men</v>
      </c>
      <c r="V68" s="23">
        <f t="shared" ca="1" si="13"/>
        <v>37</v>
      </c>
    </row>
    <row r="69" spans="1:22" x14ac:dyDescent="0.3">
      <c r="A69" s="4">
        <v>44</v>
      </c>
      <c r="B69" s="5" t="s">
        <v>157</v>
      </c>
      <c r="C69" s="5" t="s">
        <v>158</v>
      </c>
      <c r="D69" s="5">
        <v>185</v>
      </c>
      <c r="E69" s="6" t="s">
        <v>24</v>
      </c>
      <c r="F69" s="6"/>
      <c r="G69" s="5" t="s">
        <v>81</v>
      </c>
      <c r="H69" t="str" cm="1">
        <f t="array" ref="H69:I69">_xlfn.TEXTSPLIT(E69,"'")</f>
        <v>5</v>
      </c>
      <c r="I69" t="str">
        <v>10</v>
      </c>
      <c r="J69">
        <f t="shared" si="7"/>
        <v>177.8</v>
      </c>
      <c r="K69" s="22">
        <f t="shared" si="8"/>
        <v>1.7780000000000002</v>
      </c>
      <c r="L69" s="23">
        <f t="shared" si="9"/>
        <v>83.914588450000011</v>
      </c>
      <c r="M69" s="23">
        <f t="shared" si="10"/>
        <v>26.544463721070294</v>
      </c>
      <c r="N69" s="23" t="str">
        <f t="shared" si="11"/>
        <v>Overweight</v>
      </c>
      <c r="O69" s="15">
        <f>VLOOKUP(A69,DOB!$A$1:$B$97,2,FALSE)</f>
        <v>31583</v>
      </c>
      <c r="P69" s="20">
        <f t="shared" ca="1" si="12"/>
        <v>445</v>
      </c>
      <c r="Q69" t="str">
        <f>VLOOKUP(A69,'Home Town'!A:B,2,FALSE)</f>
        <v>Calgary</v>
      </c>
      <c r="R69" t="str">
        <f>VLOOKUP(Q69,Country!A:B,2,FALSE)</f>
        <v>Canada</v>
      </c>
      <c r="S69" t="str">
        <f>VLOOKUP(B69&amp;" "&amp;C69,Position!A:B,2,FALSE)</f>
        <v>Defence</v>
      </c>
      <c r="T69" s="15">
        <f>VLOOKUP(A69,DOB!A:B,2,FALSE)</f>
        <v>31583</v>
      </c>
      <c r="U69" t="str">
        <f>VLOOKUP(A69,Gender!A:B,2,FALSE)</f>
        <v>Men</v>
      </c>
      <c r="V69" s="23">
        <f t="shared" ca="1" si="13"/>
        <v>37</v>
      </c>
    </row>
    <row r="70" spans="1:22" x14ac:dyDescent="0.3">
      <c r="A70" s="4">
        <v>79</v>
      </c>
      <c r="B70" s="5" t="s">
        <v>263</v>
      </c>
      <c r="C70" s="5" t="s">
        <v>264</v>
      </c>
      <c r="D70" s="5">
        <v>200</v>
      </c>
      <c r="E70" s="6" t="s">
        <v>129</v>
      </c>
      <c r="F70" s="6"/>
      <c r="G70" s="5" t="s">
        <v>231</v>
      </c>
      <c r="H70" t="str" cm="1">
        <f t="array" ref="H70:I70">_xlfn.TEXTSPLIT(E70,"'")</f>
        <v>6</v>
      </c>
      <c r="I70" t="str">
        <v>1</v>
      </c>
      <c r="J70">
        <f t="shared" si="7"/>
        <v>185.42000000000002</v>
      </c>
      <c r="K70" s="22">
        <f t="shared" si="8"/>
        <v>1.8542000000000003</v>
      </c>
      <c r="L70" s="23">
        <f t="shared" si="9"/>
        <v>90.718474000000001</v>
      </c>
      <c r="M70" s="23">
        <f t="shared" si="10"/>
        <v>26.386548306967875</v>
      </c>
      <c r="N70" s="23" t="str">
        <f t="shared" si="11"/>
        <v>Overweight</v>
      </c>
      <c r="O70" s="15">
        <f>VLOOKUP(A70,DOB!$A$1:$B$97,2,FALSE)</f>
        <v>30883</v>
      </c>
      <c r="P70" s="20">
        <f t="shared" ca="1" si="12"/>
        <v>468</v>
      </c>
      <c r="Q70" t="str">
        <f>VLOOKUP(A70,'Home Town'!A:B,2,FALSE)</f>
        <v>Bellmore</v>
      </c>
      <c r="R70" t="str">
        <f>VLOOKUP(Q70,Country!A:B,2,FALSE)</f>
        <v>USA</v>
      </c>
      <c r="S70" t="str">
        <f>VLOOKUP(B70&amp;" "&amp;C70,Position!A:B,2,FALSE)</f>
        <v>Defence</v>
      </c>
      <c r="T70" s="15">
        <f>VLOOKUP(A70,DOB!A:B,2,FALSE)</f>
        <v>30883</v>
      </c>
      <c r="U70" t="str">
        <f>VLOOKUP(A70,Gender!A:B,2,FALSE)</f>
        <v>Men</v>
      </c>
      <c r="V70" s="23">
        <f t="shared" ca="1" si="13"/>
        <v>39</v>
      </c>
    </row>
    <row r="71" spans="1:22" x14ac:dyDescent="0.3">
      <c r="A71" s="4">
        <v>35</v>
      </c>
      <c r="B71" s="5" t="s">
        <v>134</v>
      </c>
      <c r="C71" s="5" t="s">
        <v>135</v>
      </c>
      <c r="D71" s="5">
        <v>216</v>
      </c>
      <c r="E71" s="6" t="s">
        <v>110</v>
      </c>
      <c r="F71" s="6"/>
      <c r="G71" s="5" t="s">
        <v>38</v>
      </c>
      <c r="H71" t="str" cm="1">
        <f t="array" ref="H71:I71">_xlfn.TEXTSPLIT(E71,"'")</f>
        <v>6</v>
      </c>
      <c r="I71" t="str">
        <v>0</v>
      </c>
      <c r="J71">
        <f t="shared" si="7"/>
        <v>182.88</v>
      </c>
      <c r="K71" s="22">
        <f t="shared" si="8"/>
        <v>1.8288</v>
      </c>
      <c r="L71" s="23">
        <f t="shared" si="9"/>
        <v>97.97595192</v>
      </c>
      <c r="M71" s="23">
        <f t="shared" si="10"/>
        <v>29.294565818298302</v>
      </c>
      <c r="N71" s="23" t="str">
        <f t="shared" si="11"/>
        <v>Overweight</v>
      </c>
      <c r="O71" s="15">
        <f>VLOOKUP(A71,DOB!$A$1:$B$97,2,FALSE)</f>
        <v>31135</v>
      </c>
      <c r="P71" s="20">
        <f t="shared" ca="1" si="12"/>
        <v>460</v>
      </c>
      <c r="Q71" t="str">
        <f>VLOOKUP(A71,'Home Town'!A:B,2,FALSE)</f>
        <v>Brossard</v>
      </c>
      <c r="R71" t="str">
        <f>VLOOKUP(Q71,Country!A:B,2,FALSE)</f>
        <v>Canada</v>
      </c>
      <c r="S71" t="str">
        <f>VLOOKUP(B71&amp;" "&amp;C71,Position!A:B,2,FALSE)</f>
        <v>Forward</v>
      </c>
      <c r="T71" s="15">
        <f>VLOOKUP(A71,DOB!A:B,2,FALSE)</f>
        <v>31135</v>
      </c>
      <c r="U71" t="str">
        <f>VLOOKUP(A71,Gender!A:B,2,FALSE)</f>
        <v>Men</v>
      </c>
      <c r="V71" s="23">
        <f t="shared" ca="1" si="13"/>
        <v>38</v>
      </c>
    </row>
    <row r="72" spans="1:22" x14ac:dyDescent="0.3">
      <c r="A72" s="4">
        <v>45</v>
      </c>
      <c r="B72" s="5" t="s">
        <v>134</v>
      </c>
      <c r="C72" s="5" t="s">
        <v>159</v>
      </c>
      <c r="D72" s="5">
        <v>198</v>
      </c>
      <c r="E72" s="6" t="s">
        <v>110</v>
      </c>
      <c r="F72" s="6"/>
      <c r="G72" s="5" t="s">
        <v>38</v>
      </c>
      <c r="H72" t="str" cm="1">
        <f t="array" ref="H72:I72">_xlfn.TEXTSPLIT(E72,"'")</f>
        <v>6</v>
      </c>
      <c r="I72" t="str">
        <v>0</v>
      </c>
      <c r="J72">
        <f t="shared" si="7"/>
        <v>182.88</v>
      </c>
      <c r="K72" s="22">
        <f t="shared" si="8"/>
        <v>1.8288</v>
      </c>
      <c r="L72" s="23">
        <f t="shared" si="9"/>
        <v>89.811289260000009</v>
      </c>
      <c r="M72" s="23">
        <f t="shared" si="10"/>
        <v>26.853352000106781</v>
      </c>
      <c r="N72" s="23" t="str">
        <f t="shared" si="11"/>
        <v>Overweight</v>
      </c>
      <c r="O72" s="15">
        <f>VLOOKUP(A72,DOB!$A$1:$B$97,2,FALSE)</f>
        <v>31921</v>
      </c>
      <c r="P72" s="20">
        <f t="shared" ca="1" si="12"/>
        <v>434</v>
      </c>
      <c r="Q72" t="str">
        <f>VLOOKUP(A72,'Home Town'!A:B,2,FALSE)</f>
        <v>Montreal</v>
      </c>
      <c r="R72" t="str">
        <f>VLOOKUP(Q72,Country!A:B,2,FALSE)</f>
        <v>Canada</v>
      </c>
      <c r="S72" t="str">
        <f>VLOOKUP(B72&amp;" "&amp;C72,Position!A:B,2,FALSE)</f>
        <v>Defence</v>
      </c>
      <c r="T72" s="15">
        <f>VLOOKUP(A72,DOB!A:B,2,FALSE)</f>
        <v>31921</v>
      </c>
      <c r="U72" t="str">
        <f>VLOOKUP(A72,Gender!A:B,2,FALSE)</f>
        <v>Men</v>
      </c>
      <c r="V72" s="23">
        <f t="shared" ca="1" si="13"/>
        <v>36</v>
      </c>
    </row>
    <row r="73" spans="1:22" x14ac:dyDescent="0.3">
      <c r="A73" s="4">
        <v>19</v>
      </c>
      <c r="B73" s="5" t="s">
        <v>78</v>
      </c>
      <c r="C73" s="5" t="s">
        <v>79</v>
      </c>
      <c r="D73" s="5">
        <v>139</v>
      </c>
      <c r="E73" s="6" t="s">
        <v>20</v>
      </c>
      <c r="F73" s="6"/>
      <c r="G73" s="5" t="s">
        <v>81</v>
      </c>
      <c r="H73" t="str" cm="1">
        <f t="array" ref="H73:I73">_xlfn.TEXTSPLIT(E73,"'")</f>
        <v>5</v>
      </c>
      <c r="I73" t="str">
        <v>9</v>
      </c>
      <c r="J73">
        <f t="shared" si="7"/>
        <v>175.26</v>
      </c>
      <c r="K73" s="22">
        <f t="shared" si="8"/>
        <v>1.7525999999999999</v>
      </c>
      <c r="L73" s="23">
        <f t="shared" si="9"/>
        <v>63.049339430000003</v>
      </c>
      <c r="M73" s="23">
        <f t="shared" si="10"/>
        <v>20.526501064869386</v>
      </c>
      <c r="N73" s="23" t="str">
        <f t="shared" si="11"/>
        <v>Normal weight</v>
      </c>
      <c r="O73" s="15">
        <f>VLOOKUP(A73,DOB!$A$1:$B$97,2,FALSE)</f>
        <v>31051</v>
      </c>
      <c r="P73" s="20">
        <f t="shared" ca="1" si="12"/>
        <v>462</v>
      </c>
      <c r="Q73" t="str">
        <f>VLOOKUP(A73,'Home Town'!A:B,2,FALSE)</f>
        <v>St. Albert</v>
      </c>
      <c r="R73" t="str">
        <f>VLOOKUP(Q73,Country!A:B,2,FALSE)</f>
        <v>Canada</v>
      </c>
      <c r="S73" t="str">
        <f>VLOOKUP(B73&amp;" "&amp;C73,Position!A:B,2,FALSE)</f>
        <v>Defence</v>
      </c>
      <c r="T73" s="15">
        <f>VLOOKUP(A73,DOB!A:B,2,FALSE)</f>
        <v>31051</v>
      </c>
      <c r="U73" t="str">
        <f>VLOOKUP(A73,Gender!A:B,2,FALSE)</f>
        <v>Women</v>
      </c>
      <c r="V73" s="23">
        <f t="shared" ca="1" si="13"/>
        <v>38</v>
      </c>
    </row>
    <row r="74" spans="1:22" x14ac:dyDescent="0.3">
      <c r="A74" s="4">
        <v>58</v>
      </c>
      <c r="B74" s="5" t="s">
        <v>202</v>
      </c>
      <c r="C74" s="5" t="s">
        <v>203</v>
      </c>
      <c r="D74" s="5">
        <v>160</v>
      </c>
      <c r="E74" s="6" t="s">
        <v>98</v>
      </c>
      <c r="F74" s="6"/>
      <c r="G74" s="5" t="s">
        <v>205</v>
      </c>
      <c r="H74" t="str" cm="1">
        <f t="array" ref="H74:I74">_xlfn.TEXTSPLIT(E74,"'")</f>
        <v>5</v>
      </c>
      <c r="I74" t="str">
        <v>11</v>
      </c>
      <c r="J74">
        <f t="shared" si="7"/>
        <v>180.33999999999997</v>
      </c>
      <c r="K74" s="22">
        <f t="shared" si="8"/>
        <v>1.8033999999999999</v>
      </c>
      <c r="L74" s="23">
        <f t="shared" si="9"/>
        <v>72.574779200000009</v>
      </c>
      <c r="M74" s="23">
        <f t="shared" si="10"/>
        <v>22.315241567598793</v>
      </c>
      <c r="N74" s="23" t="str">
        <f t="shared" si="11"/>
        <v>Normal weight</v>
      </c>
      <c r="O74" s="15">
        <f>VLOOKUP(A74,DOB!$A$1:$B$97,2,FALSE)</f>
        <v>35186</v>
      </c>
      <c r="P74" s="20">
        <f t="shared" ca="1" si="12"/>
        <v>326</v>
      </c>
      <c r="Q74" t="str">
        <f>VLOOKUP(A74,'Home Town'!A:B,2,FALSE)</f>
        <v>Farmington</v>
      </c>
      <c r="R74" t="str">
        <f>VLOOKUP(Q74,Country!A:B,2,FALSE)</f>
        <v>USA</v>
      </c>
      <c r="S74" t="str">
        <f>VLOOKUP(B74&amp;" "&amp;C74,Position!A:B,2,FALSE)</f>
        <v>Defence</v>
      </c>
      <c r="T74" s="15">
        <f>VLOOKUP(A74,DOB!A:B,2,FALSE)</f>
        <v>35186</v>
      </c>
      <c r="U74" t="str">
        <f>VLOOKUP(A74,Gender!A:B,2,FALSE)</f>
        <v>Women</v>
      </c>
      <c r="V74" s="23">
        <f t="shared" ca="1" si="13"/>
        <v>27</v>
      </c>
    </row>
    <row r="75" spans="1:22" x14ac:dyDescent="0.3">
      <c r="A75" s="4">
        <v>1</v>
      </c>
      <c r="B75" s="5" t="s">
        <v>12</v>
      </c>
      <c r="C75" s="5" t="s">
        <v>13</v>
      </c>
      <c r="D75" s="5">
        <v>148</v>
      </c>
      <c r="E75" s="6" t="s">
        <v>14</v>
      </c>
      <c r="F75" s="6"/>
      <c r="G75" s="5" t="s">
        <v>16</v>
      </c>
      <c r="H75" t="str" cm="1">
        <f t="array" ref="H75:I75">_xlfn.TEXTSPLIT(E75,"'")</f>
        <v>5</v>
      </c>
      <c r="I75" t="str">
        <v>7</v>
      </c>
      <c r="J75">
        <f t="shared" si="7"/>
        <v>170.18</v>
      </c>
      <c r="K75" s="22">
        <f t="shared" si="8"/>
        <v>1.7018000000000002</v>
      </c>
      <c r="L75" s="23">
        <f t="shared" si="9"/>
        <v>67.131670760000006</v>
      </c>
      <c r="M75" s="23">
        <f t="shared" si="10"/>
        <v>23.179839114857554</v>
      </c>
      <c r="N75" s="23" t="str">
        <f t="shared" si="11"/>
        <v>Normal weight</v>
      </c>
      <c r="O75" s="15">
        <f>VLOOKUP(A75,DOB!$A$1:$B$97,2,FALSE)</f>
        <v>31820</v>
      </c>
      <c r="P75" s="20">
        <f t="shared" ca="1" si="12"/>
        <v>437</v>
      </c>
      <c r="Q75" t="str">
        <f>VLOOKUP(A75,'Home Town'!A:B,2,FALSE)</f>
        <v>Ruthven</v>
      </c>
      <c r="R75" t="str">
        <f>VLOOKUP(Q75,Country!A:B,2,FALSE)</f>
        <v>Canada</v>
      </c>
      <c r="S75" t="str">
        <f>VLOOKUP(B75&amp;" "&amp;C75,Position!A:B,2,FALSE)</f>
        <v>Forward</v>
      </c>
      <c r="T75" s="15">
        <f>VLOOKUP(A75,DOB!A:B,2,FALSE)</f>
        <v>31820</v>
      </c>
      <c r="U75" t="str">
        <f>VLOOKUP(A75,Gender!A:B,2,FALSE)</f>
        <v>Women</v>
      </c>
      <c r="V75" s="23">
        <f t="shared" ca="1" si="13"/>
        <v>36</v>
      </c>
    </row>
    <row r="76" spans="1:22" x14ac:dyDescent="0.3">
      <c r="A76" s="4">
        <v>55</v>
      </c>
      <c r="B76" s="5" t="s">
        <v>12</v>
      </c>
      <c r="C76" s="5" t="s">
        <v>194</v>
      </c>
      <c r="D76" s="5">
        <v>164</v>
      </c>
      <c r="E76" s="6" t="s">
        <v>24</v>
      </c>
      <c r="F76" s="6"/>
      <c r="G76" s="5" t="s">
        <v>177</v>
      </c>
      <c r="H76" t="str" cm="1">
        <f t="array" ref="H76:I76">_xlfn.TEXTSPLIT(E76,"'")</f>
        <v>5</v>
      </c>
      <c r="I76" t="str">
        <v>10</v>
      </c>
      <c r="J76">
        <f t="shared" si="7"/>
        <v>177.8</v>
      </c>
      <c r="K76" s="22">
        <f t="shared" si="8"/>
        <v>1.7780000000000002</v>
      </c>
      <c r="L76" s="23">
        <f t="shared" si="9"/>
        <v>74.389148680000005</v>
      </c>
      <c r="M76" s="23">
        <f t="shared" si="10"/>
        <v>23.531308379759611</v>
      </c>
      <c r="N76" s="23" t="str">
        <f t="shared" si="11"/>
        <v>Normal weight</v>
      </c>
      <c r="O76" s="15">
        <f>VLOOKUP(A76,DOB!$A$1:$B$97,2,FALSE)</f>
        <v>32023</v>
      </c>
      <c r="P76" s="20">
        <f t="shared" ca="1" si="12"/>
        <v>430</v>
      </c>
      <c r="Q76" t="str">
        <f>VLOOKUP(A76,'Home Town'!A:B,2,FALSE)</f>
        <v>Danvers</v>
      </c>
      <c r="R76" t="str">
        <f>VLOOKUP(Q76,Country!A:B,2,FALSE)</f>
        <v>USA</v>
      </c>
      <c r="S76" t="str">
        <f>VLOOKUP(B76&amp;" "&amp;C76,Position!A:B,2,FALSE)</f>
        <v>Forward</v>
      </c>
      <c r="T76" s="15">
        <f>VLOOKUP(A76,DOB!A:B,2,FALSE)</f>
        <v>32023</v>
      </c>
      <c r="U76" t="str">
        <f>VLOOKUP(A76,Gender!A:B,2,FALSE)</f>
        <v>Women</v>
      </c>
      <c r="V76" s="23">
        <f t="shared" ca="1" si="13"/>
        <v>35</v>
      </c>
    </row>
    <row r="77" spans="1:22" x14ac:dyDescent="0.3">
      <c r="A77" s="4">
        <v>6</v>
      </c>
      <c r="B77" s="5" t="s">
        <v>34</v>
      </c>
      <c r="C77" s="5" t="s">
        <v>35</v>
      </c>
      <c r="D77" s="5">
        <v>159</v>
      </c>
      <c r="E77" s="6" t="s">
        <v>36</v>
      </c>
      <c r="F77" s="6"/>
      <c r="G77" s="5" t="s">
        <v>38</v>
      </c>
      <c r="H77" t="str" cm="1">
        <f t="array" ref="H77:I77">_xlfn.TEXTSPLIT(E77,"'")</f>
        <v>5</v>
      </c>
      <c r="I77" t="str">
        <v>6</v>
      </c>
      <c r="J77">
        <f t="shared" si="7"/>
        <v>167.64</v>
      </c>
      <c r="K77" s="22">
        <f t="shared" si="8"/>
        <v>1.6763999999999999</v>
      </c>
      <c r="L77" s="23">
        <f t="shared" si="9"/>
        <v>72.121186829999999</v>
      </c>
      <c r="M77" s="23">
        <f t="shared" si="10"/>
        <v>25.663008072228269</v>
      </c>
      <c r="N77" s="23" t="str">
        <f t="shared" si="11"/>
        <v>Overweight</v>
      </c>
      <c r="O77" s="15">
        <f>VLOOKUP(A77,DOB!$A$1:$B$97,2,FALSE)</f>
        <v>33610</v>
      </c>
      <c r="P77" s="20">
        <f t="shared" ca="1" si="12"/>
        <v>378</v>
      </c>
      <c r="Q77" t="str">
        <f>VLOOKUP(A77,'Home Town'!A:B,2,FALSE)</f>
        <v>Valleyfield</v>
      </c>
      <c r="R77" t="str">
        <f>VLOOKUP(Q77,Country!A:B,2,FALSE)</f>
        <v>Canada</v>
      </c>
      <c r="S77" t="str">
        <f>VLOOKUP(B77&amp;" "&amp;C77,Position!A:B,2,FALSE)</f>
        <v>Forward</v>
      </c>
      <c r="T77" s="15">
        <f>VLOOKUP(A77,DOB!A:B,2,FALSE)</f>
        <v>33610</v>
      </c>
      <c r="U77" t="str">
        <f>VLOOKUP(A77,Gender!A:B,2,FALSE)</f>
        <v>Women</v>
      </c>
      <c r="V77" s="23">
        <f t="shared" ca="1" si="13"/>
        <v>31</v>
      </c>
    </row>
    <row r="78" spans="1:22" x14ac:dyDescent="0.3">
      <c r="A78" s="4">
        <v>62</v>
      </c>
      <c r="B78" s="5" t="s">
        <v>216</v>
      </c>
      <c r="C78" s="5" t="s">
        <v>217</v>
      </c>
      <c r="D78" s="5">
        <v>147</v>
      </c>
      <c r="E78" s="6" t="s">
        <v>36</v>
      </c>
      <c r="F78" s="6"/>
      <c r="G78" s="5" t="s">
        <v>215</v>
      </c>
      <c r="H78" t="str" cm="1">
        <f t="array" ref="H78:I78">_xlfn.TEXTSPLIT(E78,"'")</f>
        <v>5</v>
      </c>
      <c r="I78" t="str">
        <v>6</v>
      </c>
      <c r="J78">
        <f t="shared" si="7"/>
        <v>167.64</v>
      </c>
      <c r="K78" s="22">
        <f t="shared" si="8"/>
        <v>1.6763999999999999</v>
      </c>
      <c r="L78" s="23">
        <f t="shared" si="9"/>
        <v>66.67807839000001</v>
      </c>
      <c r="M78" s="23">
        <f t="shared" si="10"/>
        <v>23.72617727432425</v>
      </c>
      <c r="N78" s="23" t="str">
        <f t="shared" si="11"/>
        <v>Normal weight</v>
      </c>
      <c r="O78" s="15">
        <f>VLOOKUP(A78,DOB!$A$1:$B$97,2,FALSE)</f>
        <v>32692</v>
      </c>
      <c r="P78" s="20">
        <f t="shared" ca="1" si="12"/>
        <v>408</v>
      </c>
      <c r="Q78" t="str">
        <f>VLOOKUP(A78,'Home Town'!A:B,2,FALSE)</f>
        <v>Grand Forks</v>
      </c>
      <c r="R78" t="str">
        <f>VLOOKUP(Q78,Country!A:B,2,FALSE)</f>
        <v>USA</v>
      </c>
      <c r="S78" t="str">
        <f>VLOOKUP(B78&amp;" "&amp;C78,Position!A:B,2,FALSE)</f>
        <v>Forward</v>
      </c>
      <c r="T78" s="15">
        <f>VLOOKUP(A78,DOB!A:B,2,FALSE)</f>
        <v>32692</v>
      </c>
      <c r="U78" t="str">
        <f>VLOOKUP(A78,Gender!A:B,2,FALSE)</f>
        <v>Women</v>
      </c>
      <c r="V78" s="23">
        <f t="shared" ca="1" si="13"/>
        <v>34</v>
      </c>
    </row>
    <row r="79" spans="1:22" x14ac:dyDescent="0.3">
      <c r="A79" s="4">
        <v>11</v>
      </c>
      <c r="B79" s="5" t="s">
        <v>53</v>
      </c>
      <c r="C79" s="5" t="s">
        <v>54</v>
      </c>
      <c r="D79" s="5">
        <v>180</v>
      </c>
      <c r="E79" s="6" t="s">
        <v>24</v>
      </c>
      <c r="F79" s="6"/>
      <c r="G79" s="5" t="s">
        <v>16</v>
      </c>
      <c r="H79" t="str" cm="1">
        <f t="array" ref="H79:I79">_xlfn.TEXTSPLIT(E79,"'")</f>
        <v>5</v>
      </c>
      <c r="I79" t="str">
        <v>10</v>
      </c>
      <c r="J79">
        <f t="shared" si="7"/>
        <v>177.8</v>
      </c>
      <c r="K79" s="22">
        <f t="shared" si="8"/>
        <v>1.7780000000000002</v>
      </c>
      <c r="L79" s="23">
        <f t="shared" si="9"/>
        <v>81.646626600000005</v>
      </c>
      <c r="M79" s="23">
        <f t="shared" si="10"/>
        <v>25.827045782662985</v>
      </c>
      <c r="N79" s="23" t="str">
        <f t="shared" si="11"/>
        <v>Overweight</v>
      </c>
      <c r="O79" s="15">
        <f>VLOOKUP(A79,DOB!$A$1:$B$97,2,FALSE)</f>
        <v>33163</v>
      </c>
      <c r="P79" s="20">
        <f t="shared" ca="1" si="12"/>
        <v>393</v>
      </c>
      <c r="Q79" t="str">
        <f>VLOOKUP(A79,'Home Town'!A:B,2,FALSE)</f>
        <v>Scarborough</v>
      </c>
      <c r="R79" t="str">
        <f>VLOOKUP(Q79,Country!A:B,2,FALSE)</f>
        <v>Canada</v>
      </c>
      <c r="S79" t="str">
        <f>VLOOKUP(B79&amp;" "&amp;C79,Position!A:B,2,FALSE)</f>
        <v>Forward</v>
      </c>
      <c r="T79" s="15">
        <f>VLOOKUP(A79,DOB!A:B,2,FALSE)</f>
        <v>33163</v>
      </c>
      <c r="U79" t="str">
        <f>VLOOKUP(A79,Gender!A:B,2,FALSE)</f>
        <v>Women</v>
      </c>
      <c r="V79" s="23">
        <f t="shared" ca="1" si="13"/>
        <v>32</v>
      </c>
    </row>
    <row r="80" spans="1:22" x14ac:dyDescent="0.3">
      <c r="A80" s="4">
        <v>57</v>
      </c>
      <c r="B80" s="5" t="s">
        <v>198</v>
      </c>
      <c r="C80" s="5" t="s">
        <v>199</v>
      </c>
      <c r="D80" s="5">
        <v>155</v>
      </c>
      <c r="E80" s="6" t="s">
        <v>14</v>
      </c>
      <c r="F80" s="6"/>
      <c r="G80" s="5" t="s">
        <v>201</v>
      </c>
      <c r="H80" t="str" cm="1">
        <f t="array" ref="H80:I80">_xlfn.TEXTSPLIT(E80,"'")</f>
        <v>5</v>
      </c>
      <c r="I80" t="str">
        <v>7</v>
      </c>
      <c r="J80">
        <f t="shared" si="7"/>
        <v>170.18</v>
      </c>
      <c r="K80" s="22">
        <f t="shared" si="8"/>
        <v>1.7018000000000002</v>
      </c>
      <c r="L80" s="23">
        <f t="shared" si="9"/>
        <v>70.306817350000003</v>
      </c>
      <c r="M80" s="23">
        <f t="shared" si="10"/>
        <v>24.276182856776494</v>
      </c>
      <c r="N80" s="23" t="str">
        <f t="shared" si="11"/>
        <v>Normal weight</v>
      </c>
      <c r="O80" s="15">
        <f>VLOOKUP(A80,DOB!$A$1:$B$97,2,FALSE)</f>
        <v>34508</v>
      </c>
      <c r="P80" s="20">
        <f t="shared" ca="1" si="12"/>
        <v>349</v>
      </c>
      <c r="Q80" t="str">
        <f>VLOOKUP(A80,'Home Town'!A:B,2,FALSE)</f>
        <v>Lakewood</v>
      </c>
      <c r="R80" t="str">
        <f>VLOOKUP(Q80,Country!A:B,2,FALSE)</f>
        <v>USA</v>
      </c>
      <c r="S80" t="str">
        <f>VLOOKUP(B80&amp;" "&amp;C80,Position!A:B,2,FALSE)</f>
        <v>Goalie</v>
      </c>
      <c r="T80" s="15">
        <f>VLOOKUP(A80,DOB!A:B,2,FALSE)</f>
        <v>34508</v>
      </c>
      <c r="U80" t="str">
        <f>VLOOKUP(A80,Gender!A:B,2,FALSE)</f>
        <v>Women</v>
      </c>
      <c r="V80" s="23">
        <f t="shared" ca="1" si="13"/>
        <v>29</v>
      </c>
    </row>
    <row r="81" spans="1:22" x14ac:dyDescent="0.3">
      <c r="A81" s="4">
        <v>94</v>
      </c>
      <c r="B81" s="5" t="s">
        <v>307</v>
      </c>
      <c r="C81" s="5" t="s">
        <v>308</v>
      </c>
      <c r="D81" s="5">
        <v>215</v>
      </c>
      <c r="E81" s="6" t="s">
        <v>309</v>
      </c>
      <c r="F81" s="6"/>
      <c r="G81" s="5" t="s">
        <v>177</v>
      </c>
      <c r="H81" t="str" cm="1">
        <f t="array" ref="H81:I81">_xlfn.TEXTSPLIT(E81,"'")</f>
        <v>6</v>
      </c>
      <c r="I81" t="str">
        <v>4</v>
      </c>
      <c r="J81">
        <f t="shared" si="7"/>
        <v>193.04</v>
      </c>
      <c r="K81" s="22">
        <f t="shared" si="8"/>
        <v>1.9303999999999999</v>
      </c>
      <c r="L81" s="23">
        <f t="shared" si="9"/>
        <v>97.522359550000004</v>
      </c>
      <c r="M81" s="23">
        <f t="shared" si="10"/>
        <v>26.170353120224942</v>
      </c>
      <c r="N81" s="23" t="str">
        <f t="shared" si="11"/>
        <v>Overweight</v>
      </c>
      <c r="O81" s="15">
        <f>VLOOKUP(A81,DOB!$A$1:$B$97,2,FALSE)</f>
        <v>30189</v>
      </c>
      <c r="P81" s="20">
        <f t="shared" ca="1" si="12"/>
        <v>491</v>
      </c>
      <c r="Q81" t="str">
        <f>VLOOKUP(A81,'Home Town'!A:B,2,FALSE)</f>
        <v>Brighton</v>
      </c>
      <c r="R81" t="str">
        <f>VLOOKUP(Q81,Country!A:B,2,FALSE)</f>
        <v>USA</v>
      </c>
      <c r="S81" t="str">
        <f>VLOOKUP(B81&amp;" "&amp;C81,Position!A:B,2,FALSE)</f>
        <v>Defence</v>
      </c>
      <c r="T81" s="15">
        <f>VLOOKUP(A81,DOB!A:B,2,FALSE)</f>
        <v>30189</v>
      </c>
      <c r="U81" t="str">
        <f>VLOOKUP(A81,Gender!A:B,2,FALSE)</f>
        <v>Men</v>
      </c>
      <c r="V81" s="23">
        <f t="shared" ca="1" si="13"/>
        <v>40</v>
      </c>
    </row>
    <row r="82" spans="1:22" x14ac:dyDescent="0.3">
      <c r="A82" s="4">
        <v>30</v>
      </c>
      <c r="B82" s="5" t="s">
        <v>117</v>
      </c>
      <c r="C82" s="5" t="s">
        <v>118</v>
      </c>
      <c r="D82" s="5">
        <v>190</v>
      </c>
      <c r="E82" s="6" t="s">
        <v>119</v>
      </c>
      <c r="F82" s="6"/>
      <c r="G82" s="5" t="s">
        <v>43</v>
      </c>
      <c r="H82" t="str" cm="1">
        <f t="array" ref="H82:I82">_xlfn.TEXTSPLIT(E82,"'")</f>
        <v>6</v>
      </c>
      <c r="I82" t="str">
        <v>2</v>
      </c>
      <c r="J82">
        <f t="shared" si="7"/>
        <v>187.95999999999998</v>
      </c>
      <c r="K82" s="22">
        <f t="shared" si="8"/>
        <v>1.8795999999999999</v>
      </c>
      <c r="L82" s="23">
        <f t="shared" si="9"/>
        <v>86.182550300000003</v>
      </c>
      <c r="M82" s="23">
        <f t="shared" si="10"/>
        <v>24.394306086822546</v>
      </c>
      <c r="N82" s="23" t="str">
        <f t="shared" si="11"/>
        <v>Normal weight</v>
      </c>
      <c r="O82" s="15">
        <f>VLOOKUP(A82,DOB!$A$1:$B$97,2,FALSE)</f>
        <v>33624</v>
      </c>
      <c r="P82" s="20">
        <f t="shared" ca="1" si="12"/>
        <v>378</v>
      </c>
      <c r="Q82" t="str">
        <f>VLOOKUP(A82,'Home Town'!A:B,2,FALSE)</f>
        <v>Oakbank</v>
      </c>
      <c r="R82" t="str">
        <f>VLOOKUP(Q82,Country!A:B,2,FALSE)</f>
        <v>Canada</v>
      </c>
      <c r="S82" t="str">
        <f>VLOOKUP(B82&amp;" "&amp;C82,Position!A:B,2,FALSE)</f>
        <v>Forward</v>
      </c>
      <c r="T82" s="15">
        <f>VLOOKUP(A82,DOB!A:B,2,FALSE)</f>
        <v>33624</v>
      </c>
      <c r="U82" t="str">
        <f>VLOOKUP(A82,Gender!A:B,2,FALSE)</f>
        <v>Men</v>
      </c>
      <c r="V82" s="23">
        <f t="shared" ca="1" si="13"/>
        <v>31</v>
      </c>
    </row>
    <row r="83" spans="1:22" x14ac:dyDescent="0.3">
      <c r="A83" s="4">
        <v>2</v>
      </c>
      <c r="B83" s="5" t="s">
        <v>18</v>
      </c>
      <c r="C83" s="5" t="s">
        <v>19</v>
      </c>
      <c r="D83" s="5">
        <v>148</v>
      </c>
      <c r="E83" s="6" t="s">
        <v>20</v>
      </c>
      <c r="F83" s="6"/>
      <c r="G83" s="5" t="s">
        <v>16</v>
      </c>
      <c r="H83" t="str" cm="1">
        <f t="array" ref="H83:I83">_xlfn.TEXTSPLIT(E83,"'")</f>
        <v>5</v>
      </c>
      <c r="I83" t="str">
        <v>9</v>
      </c>
      <c r="J83">
        <f t="shared" si="7"/>
        <v>175.26</v>
      </c>
      <c r="K83" s="22">
        <f t="shared" si="8"/>
        <v>1.7525999999999999</v>
      </c>
      <c r="L83" s="23">
        <f t="shared" si="9"/>
        <v>67.131670760000006</v>
      </c>
      <c r="M83" s="23">
        <f t="shared" si="10"/>
        <v>21.855555090652295</v>
      </c>
      <c r="N83" s="23" t="str">
        <f t="shared" si="11"/>
        <v>Normal weight</v>
      </c>
      <c r="O83" s="15">
        <f>VLOOKUP(A83,DOB!$A$1:$B$97,2,FALSE)</f>
        <v>32775</v>
      </c>
      <c r="P83" s="20">
        <f t="shared" ca="1" si="12"/>
        <v>406</v>
      </c>
      <c r="Q83" t="str">
        <f>VLOOKUP(A83,'Home Town'!A:B,2,FALSE)</f>
        <v>Sudbury</v>
      </c>
      <c r="R83" t="str">
        <f>VLOOKUP(Q83,Country!A:B,2,FALSE)</f>
        <v>Canada</v>
      </c>
      <c r="S83" t="str">
        <f>VLOOKUP(B83&amp;" "&amp;C83,Position!A:B,2,FALSE)</f>
        <v>Forward</v>
      </c>
      <c r="T83" s="15">
        <f>VLOOKUP(A83,DOB!A:B,2,FALSE)</f>
        <v>32775</v>
      </c>
      <c r="U83" t="str">
        <f>VLOOKUP(A83,Gender!A:B,2,FALSE)</f>
        <v>Women</v>
      </c>
      <c r="V83" s="23">
        <f t="shared" ca="1" si="13"/>
        <v>33</v>
      </c>
    </row>
    <row r="84" spans="1:22" x14ac:dyDescent="0.3">
      <c r="A84" s="4">
        <v>20</v>
      </c>
      <c r="B84" s="5" t="s">
        <v>82</v>
      </c>
      <c r="C84" s="5" t="s">
        <v>83</v>
      </c>
      <c r="D84" s="5">
        <v>144</v>
      </c>
      <c r="E84" s="6" t="s">
        <v>36</v>
      </c>
      <c r="F84" s="6"/>
      <c r="G84" s="5" t="s">
        <v>16</v>
      </c>
      <c r="H84" t="str" cm="1">
        <f t="array" ref="H84:I84">_xlfn.TEXTSPLIT(E84,"'")</f>
        <v>5</v>
      </c>
      <c r="I84" t="str">
        <v>6</v>
      </c>
      <c r="J84">
        <f t="shared" si="7"/>
        <v>167.64</v>
      </c>
      <c r="K84" s="22">
        <f t="shared" si="8"/>
        <v>1.6763999999999999</v>
      </c>
      <c r="L84" s="23">
        <f t="shared" si="9"/>
        <v>65.317301280000009</v>
      </c>
      <c r="M84" s="23">
        <f t="shared" si="10"/>
        <v>23.241969574848245</v>
      </c>
      <c r="N84" s="23" t="str">
        <f t="shared" si="11"/>
        <v>Normal weight</v>
      </c>
      <c r="O84" s="15">
        <f>VLOOKUP(A84,DOB!$A$1:$B$97,2,FALSE)</f>
        <v>34613</v>
      </c>
      <c r="P84" s="20">
        <f t="shared" ca="1" si="12"/>
        <v>345</v>
      </c>
      <c r="Q84" t="str">
        <f>VLOOKUP(A84,'Home Town'!A:B,2,FALSE)</f>
        <v>Burlington</v>
      </c>
      <c r="R84" t="str">
        <f>VLOOKUP(Q84,Country!A:B,2,FALSE)</f>
        <v>USA</v>
      </c>
      <c r="S84" t="str">
        <f>VLOOKUP(B84&amp;" "&amp;C84,Position!A:B,2,FALSE)</f>
        <v>Defence</v>
      </c>
      <c r="T84" s="15">
        <f>VLOOKUP(A84,DOB!A:B,2,FALSE)</f>
        <v>34613</v>
      </c>
      <c r="U84" t="str">
        <f>VLOOKUP(A84,Gender!A:B,2,FALSE)</f>
        <v>Women</v>
      </c>
      <c r="V84" s="23">
        <f t="shared" ca="1" si="13"/>
        <v>28</v>
      </c>
    </row>
    <row r="85" spans="1:22" x14ac:dyDescent="0.3">
      <c r="A85" s="4">
        <v>31</v>
      </c>
      <c r="B85" s="5" t="s">
        <v>121</v>
      </c>
      <c r="C85" s="5" t="s">
        <v>122</v>
      </c>
      <c r="D85" s="5">
        <v>216</v>
      </c>
      <c r="E85" s="6" t="s">
        <v>119</v>
      </c>
      <c r="F85" s="6"/>
      <c r="G85" s="5" t="s">
        <v>81</v>
      </c>
      <c r="H85" t="str" cm="1">
        <f t="array" ref="H85:I85">_xlfn.TEXTSPLIT(E85,"'")</f>
        <v>6</v>
      </c>
      <c r="I85" t="str">
        <v>2</v>
      </c>
      <c r="J85">
        <f t="shared" si="7"/>
        <v>187.95999999999998</v>
      </c>
      <c r="K85" s="22">
        <f t="shared" si="8"/>
        <v>1.8795999999999999</v>
      </c>
      <c r="L85" s="23">
        <f t="shared" si="9"/>
        <v>97.97595192</v>
      </c>
      <c r="M85" s="23">
        <f t="shared" si="10"/>
        <v>27.732474288177212</v>
      </c>
      <c r="N85" s="23" t="str">
        <f t="shared" si="11"/>
        <v>Overweight</v>
      </c>
      <c r="O85" s="15">
        <f>VLOOKUP(A85,DOB!$A$1:$B$97,2,FALSE)</f>
        <v>29930</v>
      </c>
      <c r="P85" s="20">
        <f t="shared" ca="1" si="12"/>
        <v>499</v>
      </c>
      <c r="Q85" t="str">
        <f>VLOOKUP(A85,'Home Town'!A:B,2,FALSE)</f>
        <v>Lac La Biche</v>
      </c>
      <c r="R85" t="str">
        <f>VLOOKUP(Q85,Country!A:B,2,FALSE)</f>
        <v>Canada</v>
      </c>
      <c r="S85" t="str">
        <f>VLOOKUP(B85&amp;" "&amp;C85,Position!A:B,2,FALSE)</f>
        <v>Forward</v>
      </c>
      <c r="T85" s="15">
        <f>VLOOKUP(A85,DOB!A:B,2,FALSE)</f>
        <v>29930</v>
      </c>
      <c r="U85" t="str">
        <f>VLOOKUP(A85,Gender!A:B,2,FALSE)</f>
        <v>Men</v>
      </c>
      <c r="V85" s="23">
        <f t="shared" ca="1" si="13"/>
        <v>41</v>
      </c>
    </row>
    <row r="86" spans="1:22" x14ac:dyDescent="0.3">
      <c r="A86" s="4">
        <v>28</v>
      </c>
      <c r="B86" s="5" t="s">
        <v>111</v>
      </c>
      <c r="C86" s="5" t="s">
        <v>112</v>
      </c>
      <c r="D86" s="5">
        <v>214</v>
      </c>
      <c r="E86" s="6" t="s">
        <v>103</v>
      </c>
      <c r="F86" s="6"/>
      <c r="G86" s="5" t="s">
        <v>81</v>
      </c>
      <c r="H86" t="str" cm="1">
        <f t="array" ref="H86:I86">_xlfn.TEXTSPLIT(E86,"'")</f>
        <v>6</v>
      </c>
      <c r="I86" t="str">
        <v>3</v>
      </c>
      <c r="J86">
        <f t="shared" si="7"/>
        <v>190.5</v>
      </c>
      <c r="K86" s="22">
        <f t="shared" si="8"/>
        <v>1.905</v>
      </c>
      <c r="L86" s="23">
        <f t="shared" si="9"/>
        <v>97.068767180000009</v>
      </c>
      <c r="M86" s="23">
        <f t="shared" si="10"/>
        <v>26.747891563160906</v>
      </c>
      <c r="N86" s="23" t="str">
        <f t="shared" si="11"/>
        <v>Overweight</v>
      </c>
      <c r="O86" s="15">
        <f>VLOOKUP(A86,DOB!$A$1:$B$97,2,FALSE)</f>
        <v>31636</v>
      </c>
      <c r="P86" s="20">
        <f t="shared" ca="1" si="12"/>
        <v>443</v>
      </c>
      <c r="Q86" t="str">
        <f>VLOOKUP(A86,'Home Town'!A:B,2,FALSE)</f>
        <v>Lethbridge</v>
      </c>
      <c r="R86" t="str">
        <f>VLOOKUP(Q86,Country!A:B,2,FALSE)</f>
        <v>Canada</v>
      </c>
      <c r="S86" t="str">
        <f>VLOOKUP(B86&amp;" "&amp;C86,Position!A:B,2,FALSE)</f>
        <v>Forward</v>
      </c>
      <c r="T86" s="15">
        <f>VLOOKUP(A86,DOB!A:B,2,FALSE)</f>
        <v>31636</v>
      </c>
      <c r="U86" t="str">
        <f>VLOOKUP(A86,Gender!A:B,2,FALSE)</f>
        <v>Men</v>
      </c>
      <c r="V86" s="23">
        <f t="shared" ca="1" si="13"/>
        <v>36</v>
      </c>
    </row>
    <row r="87" spans="1:22" x14ac:dyDescent="0.3">
      <c r="A87" s="4">
        <v>78</v>
      </c>
      <c r="B87" s="5" t="s">
        <v>260</v>
      </c>
      <c r="C87" s="5" t="s">
        <v>261</v>
      </c>
      <c r="D87" s="5">
        <v>196</v>
      </c>
      <c r="E87" s="6" t="s">
        <v>129</v>
      </c>
      <c r="F87" s="6"/>
      <c r="G87" s="5" t="s">
        <v>177</v>
      </c>
      <c r="H87" t="str" cm="1">
        <f t="array" ref="H87:I87">_xlfn.TEXTSPLIT(E87,"'")</f>
        <v>6</v>
      </c>
      <c r="I87" t="str">
        <v>1</v>
      </c>
      <c r="J87">
        <f t="shared" si="7"/>
        <v>185.42000000000002</v>
      </c>
      <c r="K87" s="22">
        <f t="shared" si="8"/>
        <v>1.8542000000000003</v>
      </c>
      <c r="L87" s="23">
        <f t="shared" si="9"/>
        <v>88.904104520000004</v>
      </c>
      <c r="M87" s="23">
        <f t="shared" si="10"/>
        <v>25.858817340828519</v>
      </c>
      <c r="N87" s="23" t="str">
        <f t="shared" si="11"/>
        <v>Overweight</v>
      </c>
      <c r="O87" s="15">
        <f>VLOOKUP(A87,DOB!$A$1:$B$97,2,FALSE)</f>
        <v>35164</v>
      </c>
      <c r="P87" s="20">
        <f t="shared" ca="1" si="12"/>
        <v>327</v>
      </c>
      <c r="Q87" t="str">
        <f>VLOOKUP(A87,'Home Town'!A:B,2,FALSE)</f>
        <v>Scituate</v>
      </c>
      <c r="R87" t="str">
        <f>VLOOKUP(Q87,Country!A:B,2,FALSE)</f>
        <v>USA</v>
      </c>
      <c r="S87" t="str">
        <f>VLOOKUP(B87&amp;" "&amp;C87,Position!A:B,2,FALSE)</f>
        <v>Forward</v>
      </c>
      <c r="T87" s="15">
        <f>VLOOKUP(A87,DOB!A:B,2,FALSE)</f>
        <v>35164</v>
      </c>
      <c r="U87" t="str">
        <f>VLOOKUP(A87,Gender!A:B,2,FALSE)</f>
        <v>Men</v>
      </c>
      <c r="V87" s="23">
        <f t="shared" ca="1" si="13"/>
        <v>27</v>
      </c>
    </row>
    <row r="88" spans="1:22" x14ac:dyDescent="0.3">
      <c r="A88" s="4">
        <v>82</v>
      </c>
      <c r="B88" s="5" t="s">
        <v>260</v>
      </c>
      <c r="C88" s="5" t="s">
        <v>273</v>
      </c>
      <c r="D88" s="5">
        <v>170</v>
      </c>
      <c r="E88" s="6" t="s">
        <v>20</v>
      </c>
      <c r="F88" s="6"/>
      <c r="G88" s="5" t="s">
        <v>275</v>
      </c>
      <c r="H88" t="str" cm="1">
        <f t="array" ref="H88:I88">_xlfn.TEXTSPLIT(E88,"'")</f>
        <v>5</v>
      </c>
      <c r="I88" t="str">
        <v>9</v>
      </c>
      <c r="J88">
        <f t="shared" si="7"/>
        <v>175.26</v>
      </c>
      <c r="K88" s="22">
        <f t="shared" si="8"/>
        <v>1.7525999999999999</v>
      </c>
      <c r="L88" s="23">
        <f t="shared" si="9"/>
        <v>77.110702900000007</v>
      </c>
      <c r="M88" s="23">
        <f t="shared" si="10"/>
        <v>25.104353820343857</v>
      </c>
      <c r="N88" s="23" t="str">
        <f t="shared" si="11"/>
        <v>Overweight</v>
      </c>
      <c r="O88" s="15">
        <f>VLOOKUP(A88,DOB!$A$1:$B$97,2,FALSE)</f>
        <v>31275</v>
      </c>
      <c r="P88" s="20">
        <f t="shared" ca="1" si="12"/>
        <v>455</v>
      </c>
      <c r="Q88" t="str">
        <f>VLOOKUP(A88,'Home Town'!A:B,2,FALSE)</f>
        <v>Bensalem</v>
      </c>
      <c r="R88" t="str">
        <f>VLOOKUP(Q88,Country!A:B,2,FALSE)</f>
        <v>USA</v>
      </c>
      <c r="S88" t="str">
        <f>VLOOKUP(B88&amp;" "&amp;C88,Position!A:B,2,FALSE)</f>
        <v>Defence</v>
      </c>
      <c r="T88" s="15">
        <f>VLOOKUP(A88,DOB!A:B,2,FALSE)</f>
        <v>31275</v>
      </c>
      <c r="U88" t="str">
        <f>VLOOKUP(A88,Gender!A:B,2,FALSE)</f>
        <v>Men</v>
      </c>
      <c r="V88" s="23">
        <f t="shared" ca="1" si="13"/>
        <v>37</v>
      </c>
    </row>
    <row r="89" spans="1:22" x14ac:dyDescent="0.3">
      <c r="A89" s="4">
        <v>92</v>
      </c>
      <c r="B89" s="5" t="s">
        <v>260</v>
      </c>
      <c r="C89" s="5" t="s">
        <v>302</v>
      </c>
      <c r="D89" s="5">
        <v>210</v>
      </c>
      <c r="E89" s="6" t="s">
        <v>103</v>
      </c>
      <c r="F89" s="6"/>
      <c r="G89" s="5" t="s">
        <v>181</v>
      </c>
      <c r="H89" t="str" cm="1">
        <f t="array" ref="H89:I89">_xlfn.TEXTSPLIT(E89,"'")</f>
        <v>6</v>
      </c>
      <c r="I89" t="str">
        <v>3</v>
      </c>
      <c r="J89">
        <f t="shared" si="7"/>
        <v>190.5</v>
      </c>
      <c r="K89" s="22">
        <f t="shared" si="8"/>
        <v>1.905</v>
      </c>
      <c r="L89" s="23">
        <f t="shared" si="9"/>
        <v>95.254397699999998</v>
      </c>
      <c r="M89" s="23">
        <f t="shared" si="10"/>
        <v>26.247930973195281</v>
      </c>
      <c r="N89" s="23" t="str">
        <f t="shared" si="11"/>
        <v>Overweight</v>
      </c>
      <c r="O89" s="15">
        <f>VLOOKUP(A89,DOB!$A$1:$B$97,2,FALSE)</f>
        <v>31880</v>
      </c>
      <c r="P89" s="20">
        <f t="shared" ca="1" si="12"/>
        <v>435</v>
      </c>
      <c r="Q89" t="str">
        <f>VLOOKUP(A89,'Home Town'!A:B,2,FALSE)</f>
        <v>Bloomington</v>
      </c>
      <c r="R89" t="str">
        <f>VLOOKUP(Q89,Country!A:B,2,FALSE)</f>
        <v>USA</v>
      </c>
      <c r="S89" t="str">
        <f>VLOOKUP(B89&amp;" "&amp;C89,Position!A:B,2,FALSE)</f>
        <v>Forward</v>
      </c>
      <c r="T89" s="15">
        <f>VLOOKUP(A89,DOB!A:B,2,FALSE)</f>
        <v>31880</v>
      </c>
      <c r="U89" t="str">
        <f>VLOOKUP(A89,Gender!A:B,2,FALSE)</f>
        <v>Men</v>
      </c>
      <c r="V89" s="23">
        <f t="shared" ca="1" si="13"/>
        <v>36</v>
      </c>
    </row>
    <row r="90" spans="1:22" x14ac:dyDescent="0.3">
      <c r="A90" s="4">
        <v>96</v>
      </c>
      <c r="B90" s="5" t="s">
        <v>260</v>
      </c>
      <c r="C90" s="5" t="s">
        <v>313</v>
      </c>
      <c r="D90" s="5">
        <v>203</v>
      </c>
      <c r="E90" s="6" t="s">
        <v>110</v>
      </c>
      <c r="F90" s="6"/>
      <c r="G90" s="5" t="s">
        <v>275</v>
      </c>
      <c r="H90" t="str" cm="1">
        <f t="array" ref="H90:I90">_xlfn.TEXTSPLIT(E90,"'")</f>
        <v>6</v>
      </c>
      <c r="I90" t="str">
        <v>0</v>
      </c>
      <c r="J90">
        <f t="shared" si="7"/>
        <v>182.88</v>
      </c>
      <c r="K90" s="22">
        <f t="shared" si="8"/>
        <v>1.8288</v>
      </c>
      <c r="L90" s="23">
        <f t="shared" si="9"/>
        <v>92.079251110000001</v>
      </c>
      <c r="M90" s="23">
        <f t="shared" si="10"/>
        <v>27.531466949604425</v>
      </c>
      <c r="N90" s="23" t="str">
        <f t="shared" si="11"/>
        <v>Overweight</v>
      </c>
      <c r="O90" s="15">
        <f>VLOOKUP(A90,DOB!$A$1:$B$97,2,FALSE)</f>
        <v>31727</v>
      </c>
      <c r="P90" s="20">
        <f t="shared" ca="1" si="12"/>
        <v>440</v>
      </c>
      <c r="Q90" t="str">
        <f>VLOOKUP(A90,'Home Town'!A:B,2,FALSE)</f>
        <v>Erie</v>
      </c>
      <c r="R90" t="str">
        <f>VLOOKUP(Q90,Country!A:B,2,FALSE)</f>
        <v>USA</v>
      </c>
      <c r="S90" t="str">
        <f>VLOOKUP(B90&amp;" "&amp;C90,Position!A:B,2,FALSE)</f>
        <v>Goalie</v>
      </c>
      <c r="T90" s="15">
        <f>VLOOKUP(A90,DOB!A:B,2,FALSE)</f>
        <v>31727</v>
      </c>
      <c r="U90" t="str">
        <f>VLOOKUP(A90,Gender!A:B,2,FALSE)</f>
        <v>Men</v>
      </c>
      <c r="V90" s="23">
        <f t="shared" ca="1" si="13"/>
        <v>36</v>
      </c>
    </row>
    <row r="91" spans="1:22" x14ac:dyDescent="0.3">
      <c r="A91" s="4">
        <v>9</v>
      </c>
      <c r="B91" s="5" t="s">
        <v>47</v>
      </c>
      <c r="C91" s="5" t="s">
        <v>48</v>
      </c>
      <c r="D91" s="5">
        <v>140</v>
      </c>
      <c r="E91" s="6" t="s">
        <v>41</v>
      </c>
      <c r="F91" s="6"/>
      <c r="G91" s="5" t="s">
        <v>16</v>
      </c>
      <c r="H91" t="str" cm="1">
        <f t="array" ref="H91:I91">_xlfn.TEXTSPLIT(E91,"'")</f>
        <v>5</v>
      </c>
      <c r="I91" t="str">
        <v>8</v>
      </c>
      <c r="J91">
        <f t="shared" si="7"/>
        <v>172.72</v>
      </c>
      <c r="K91" s="22">
        <f t="shared" si="8"/>
        <v>1.7272000000000001</v>
      </c>
      <c r="L91" s="23">
        <f t="shared" si="9"/>
        <v>63.502931800000006</v>
      </c>
      <c r="M91" s="23">
        <f t="shared" si="10"/>
        <v>21.286708726099114</v>
      </c>
      <c r="N91" s="23" t="str">
        <f t="shared" si="11"/>
        <v>Normal weight</v>
      </c>
      <c r="O91" s="15">
        <f>VLOOKUP(A91,DOB!$A$1:$B$97,2,FALSE)</f>
        <v>34703</v>
      </c>
      <c r="P91" s="20">
        <f t="shared" ca="1" si="12"/>
        <v>342</v>
      </c>
      <c r="Q91" t="str">
        <f>VLOOKUP(A91,'Home Town'!A:B,2,FALSE)</f>
        <v>Hamilton</v>
      </c>
      <c r="R91" t="str">
        <f>VLOOKUP(Q91,Country!A:B,2,FALSE)</f>
        <v>Canada</v>
      </c>
      <c r="S91" t="str">
        <f>VLOOKUP(B91&amp;" "&amp;C91,Position!A:B,2,FALSE)</f>
        <v>Forward</v>
      </c>
      <c r="T91" s="15">
        <f>VLOOKUP(A91,DOB!A:B,2,FALSE)</f>
        <v>34703</v>
      </c>
      <c r="U91" t="str">
        <f>VLOOKUP(A91,Gender!A:B,2,FALSE)</f>
        <v>Women</v>
      </c>
      <c r="V91" s="23">
        <f t="shared" ca="1" si="13"/>
        <v>28</v>
      </c>
    </row>
    <row r="92" spans="1:22" x14ac:dyDescent="0.3">
      <c r="A92" s="4">
        <v>21</v>
      </c>
      <c r="B92" s="5" t="s">
        <v>85</v>
      </c>
      <c r="C92" s="5" t="s">
        <v>86</v>
      </c>
      <c r="D92" s="5">
        <v>146</v>
      </c>
      <c r="E92" s="6" t="s">
        <v>41</v>
      </c>
      <c r="F92" s="6"/>
      <c r="G92" s="5" t="s">
        <v>81</v>
      </c>
      <c r="H92" t="str" cm="1">
        <f t="array" ref="H92:I92">_xlfn.TEXTSPLIT(E92,"'")</f>
        <v>5</v>
      </c>
      <c r="I92" t="str">
        <v>8</v>
      </c>
      <c r="J92">
        <f t="shared" si="7"/>
        <v>172.72</v>
      </c>
      <c r="K92" s="22">
        <f t="shared" si="8"/>
        <v>1.7272000000000001</v>
      </c>
      <c r="L92" s="23">
        <f t="shared" si="9"/>
        <v>66.224486020000001</v>
      </c>
      <c r="M92" s="23">
        <f t="shared" si="10"/>
        <v>22.19899624293193</v>
      </c>
      <c r="N92" s="23" t="str">
        <f t="shared" si="11"/>
        <v>Normal weight</v>
      </c>
      <c r="O92" s="15">
        <f>VLOOKUP(A92,DOB!$A$1:$B$97,2,FALSE)</f>
        <v>31630</v>
      </c>
      <c r="P92" s="20">
        <f t="shared" ca="1" si="12"/>
        <v>443</v>
      </c>
      <c r="Q92" t="str">
        <f>VLOOKUP(A92,'Home Town'!A:B,2,FALSE)</f>
        <v>Edmonton</v>
      </c>
      <c r="R92" t="str">
        <f>VLOOKUP(Q92,Country!A:B,2,FALSE)</f>
        <v>Canada</v>
      </c>
      <c r="S92" t="str">
        <f>VLOOKUP(B92&amp;" "&amp;C92,Position!A:B,2,FALSE)</f>
        <v>Goalie</v>
      </c>
      <c r="T92" s="15">
        <f>VLOOKUP(A92,DOB!A:B,2,FALSE)</f>
        <v>31630</v>
      </c>
      <c r="U92" t="str">
        <f>VLOOKUP(A92,Gender!A:B,2,FALSE)</f>
        <v>Women</v>
      </c>
      <c r="V92" s="23">
        <f t="shared" ca="1" si="13"/>
        <v>36</v>
      </c>
    </row>
    <row r="93" spans="1:22" x14ac:dyDescent="0.3">
      <c r="A93" s="4">
        <v>64</v>
      </c>
      <c r="B93" s="5" t="s">
        <v>221</v>
      </c>
      <c r="C93" s="5" t="s">
        <v>222</v>
      </c>
      <c r="D93" s="5">
        <v>140</v>
      </c>
      <c r="E93" s="6" t="s">
        <v>31</v>
      </c>
      <c r="F93" s="6"/>
      <c r="G93" s="5" t="s">
        <v>181</v>
      </c>
      <c r="H93" t="str" cm="1">
        <f t="array" ref="H93:I93">_xlfn.TEXTSPLIT(E93,"'")</f>
        <v>5</v>
      </c>
      <c r="I93" t="str">
        <v>5</v>
      </c>
      <c r="J93">
        <f t="shared" si="7"/>
        <v>165.1</v>
      </c>
      <c r="K93" s="22">
        <f t="shared" si="8"/>
        <v>1.651</v>
      </c>
      <c r="L93" s="23">
        <f t="shared" si="9"/>
        <v>63.502931800000006</v>
      </c>
      <c r="M93" s="23">
        <f t="shared" si="10"/>
        <v>23.296980153723624</v>
      </c>
      <c r="N93" s="23" t="str">
        <f t="shared" si="11"/>
        <v>Normal weight</v>
      </c>
      <c r="O93" s="15">
        <f>VLOOKUP(A93,DOB!$A$1:$B$97,2,FALSE)</f>
        <v>34856</v>
      </c>
      <c r="P93" s="20">
        <f t="shared" ca="1" si="12"/>
        <v>337</v>
      </c>
      <c r="Q93" t="str">
        <f>VLOOKUP(A93,'Home Town'!A:B,2,FALSE)</f>
        <v>Minnetonka</v>
      </c>
      <c r="R93" t="str">
        <f>VLOOKUP(Q93,Country!A:B,2,FALSE)</f>
        <v>USA</v>
      </c>
      <c r="S93" t="str">
        <f>VLOOKUP(B93&amp;" "&amp;C93,Position!A:B,2,FALSE)</f>
        <v>Defence</v>
      </c>
      <c r="T93" s="15">
        <f>VLOOKUP(A93,DOB!A:B,2,FALSE)</f>
        <v>34856</v>
      </c>
      <c r="U93" t="str">
        <f>VLOOKUP(A93,Gender!A:B,2,FALSE)</f>
        <v>Women</v>
      </c>
      <c r="V93" s="23">
        <f t="shared" ca="1" si="13"/>
        <v>28</v>
      </c>
    </row>
    <row r="94" spans="1:22" x14ac:dyDescent="0.3">
      <c r="A94" s="4">
        <v>42</v>
      </c>
      <c r="B94" s="5" t="s">
        <v>153</v>
      </c>
      <c r="C94" s="5" t="s">
        <v>154</v>
      </c>
      <c r="D94" s="5">
        <v>190</v>
      </c>
      <c r="E94" s="6" t="s">
        <v>129</v>
      </c>
      <c r="F94" s="6"/>
      <c r="G94" s="5" t="s">
        <v>100</v>
      </c>
      <c r="H94" t="str" cm="1">
        <f t="array" ref="H94:I94">_xlfn.TEXTSPLIT(E94,"'")</f>
        <v>6</v>
      </c>
      <c r="I94" t="str">
        <v>1</v>
      </c>
      <c r="J94">
        <f t="shared" si="7"/>
        <v>185.42000000000002</v>
      </c>
      <c r="K94" s="22">
        <f t="shared" si="8"/>
        <v>1.8542000000000003</v>
      </c>
      <c r="L94" s="23">
        <f t="shared" si="9"/>
        <v>86.182550300000003</v>
      </c>
      <c r="M94" s="23">
        <f t="shared" si="10"/>
        <v>25.067220891619481</v>
      </c>
      <c r="N94" s="23" t="str">
        <f t="shared" si="11"/>
        <v>Overweight</v>
      </c>
      <c r="O94" s="15">
        <f>VLOOKUP(A94,DOB!$A$1:$B$97,2,FALSE)</f>
        <v>33268</v>
      </c>
      <c r="P94" s="20">
        <f t="shared" ca="1" si="12"/>
        <v>390</v>
      </c>
      <c r="Q94" t="str">
        <f>VLOOKUP(A94,'Home Town'!A:B,2,FALSE)</f>
        <v>Vancouver</v>
      </c>
      <c r="R94" t="str">
        <f>VLOOKUP(Q94,Country!A:B,2,FALSE)</f>
        <v>Canada</v>
      </c>
      <c r="S94" t="str">
        <f>VLOOKUP(B94&amp;" "&amp;C94,Position!A:B,2,FALSE)</f>
        <v>Defence</v>
      </c>
      <c r="T94" s="15">
        <f>VLOOKUP(A94,DOB!A:B,2,FALSE)</f>
        <v>33268</v>
      </c>
      <c r="U94" t="str">
        <f>VLOOKUP(A94,Gender!A:B,2,FALSE)</f>
        <v>Men</v>
      </c>
      <c r="V94" s="23">
        <f t="shared" ca="1" si="13"/>
        <v>32</v>
      </c>
    </row>
    <row r="95" spans="1:22" x14ac:dyDescent="0.3">
      <c r="A95" s="4">
        <v>93</v>
      </c>
      <c r="B95" s="5" t="s">
        <v>304</v>
      </c>
      <c r="C95" s="5" t="s">
        <v>305</v>
      </c>
      <c r="D95" s="5">
        <v>179</v>
      </c>
      <c r="E95" s="6" t="s">
        <v>110</v>
      </c>
      <c r="F95" s="6"/>
      <c r="G95" s="5" t="s">
        <v>201</v>
      </c>
      <c r="H95" t="str" cm="1">
        <f t="array" ref="H95:I95">_xlfn.TEXTSPLIT(E95,"'")</f>
        <v>6</v>
      </c>
      <c r="I95" t="str">
        <v>0</v>
      </c>
      <c r="J95">
        <f t="shared" si="7"/>
        <v>182.88</v>
      </c>
      <c r="K95" s="22">
        <f t="shared" si="8"/>
        <v>1.8288</v>
      </c>
      <c r="L95" s="23">
        <f t="shared" si="9"/>
        <v>81.193034230000009</v>
      </c>
      <c r="M95" s="23">
        <f t="shared" si="10"/>
        <v>24.276515192015726</v>
      </c>
      <c r="N95" s="23" t="str">
        <f t="shared" si="11"/>
        <v>Normal weight</v>
      </c>
      <c r="O95" s="15">
        <f>VLOOKUP(A95,DOB!$A$1:$B$97,2,FALSE)</f>
        <v>35683</v>
      </c>
      <c r="P95" s="20">
        <f t="shared" ca="1" si="12"/>
        <v>310</v>
      </c>
      <c r="Q95" t="str">
        <f>VLOOKUP(A95,'Home Town'!A:B,2,FALSE)</f>
        <v>Highlands Ranch</v>
      </c>
      <c r="R95" t="str">
        <f>VLOOKUP(Q95,Country!A:B,2,FALSE)</f>
        <v>USA</v>
      </c>
      <c r="S95" t="str">
        <f>VLOOKUP(B95&amp;" "&amp;C95,Position!A:B,2,FALSE)</f>
        <v>Forward</v>
      </c>
      <c r="T95" s="15">
        <f>VLOOKUP(A95,DOB!A:B,2,FALSE)</f>
        <v>35683</v>
      </c>
      <c r="U95" t="str">
        <f>VLOOKUP(A95,Gender!A:B,2,FALSE)</f>
        <v>Men</v>
      </c>
      <c r="V95" s="23">
        <f t="shared" ca="1" si="13"/>
        <v>25</v>
      </c>
    </row>
    <row r="96" spans="1:22" x14ac:dyDescent="0.3">
      <c r="A96" s="4">
        <v>75</v>
      </c>
      <c r="B96" s="5" t="s">
        <v>253</v>
      </c>
      <c r="C96" s="5" t="s">
        <v>254</v>
      </c>
      <c r="D96" s="5">
        <v>195</v>
      </c>
      <c r="E96" s="6" t="s">
        <v>119</v>
      </c>
      <c r="F96" s="6"/>
      <c r="G96" s="5" t="s">
        <v>181</v>
      </c>
      <c r="H96" t="str" cm="1">
        <f t="array" ref="H96:I96">_xlfn.TEXTSPLIT(E96,"'")</f>
        <v>6</v>
      </c>
      <c r="I96" t="str">
        <v>2</v>
      </c>
      <c r="J96">
        <f t="shared" si="7"/>
        <v>187.95999999999998</v>
      </c>
      <c r="K96" s="22">
        <f t="shared" si="8"/>
        <v>1.8795999999999999</v>
      </c>
      <c r="L96" s="23">
        <f t="shared" si="9"/>
        <v>88.450512150000009</v>
      </c>
      <c r="M96" s="23">
        <f t="shared" si="10"/>
        <v>25.036261510159985</v>
      </c>
      <c r="N96" s="23" t="str">
        <f t="shared" si="11"/>
        <v>Overweight</v>
      </c>
      <c r="O96" s="15">
        <f>VLOOKUP(A96,DOB!$A$1:$B$97,2,FALSE)</f>
        <v>35418</v>
      </c>
      <c r="P96" s="20">
        <f t="shared" ca="1" si="12"/>
        <v>319</v>
      </c>
      <c r="Q96" t="str">
        <f>VLOOKUP(A96,'Home Town'!A:B,2,FALSE)</f>
        <v>Moorhead</v>
      </c>
      <c r="R96" t="str">
        <f>VLOOKUP(Q96,Country!A:B,2,FALSE)</f>
        <v>USA</v>
      </c>
      <c r="S96" t="str">
        <f>VLOOKUP(B96&amp;" "&amp;C96,Position!A:B,2,FALSE)</f>
        <v>Defence</v>
      </c>
      <c r="T96" s="15">
        <f>VLOOKUP(A96,DOB!A:B,2,FALSE)</f>
        <v>35418</v>
      </c>
      <c r="U96" t="str">
        <f>VLOOKUP(A96,Gender!A:B,2,FALSE)</f>
        <v>Men</v>
      </c>
      <c r="V96" s="23">
        <f t="shared" ca="1" si="13"/>
        <v>26</v>
      </c>
    </row>
    <row r="97" spans="1:22" x14ac:dyDescent="0.3">
      <c r="A97" s="8">
        <v>25</v>
      </c>
      <c r="B97" s="9" t="s">
        <v>101</v>
      </c>
      <c r="C97" s="9" t="s">
        <v>102</v>
      </c>
      <c r="D97" s="9">
        <v>220</v>
      </c>
      <c r="E97" s="10" t="s">
        <v>103</v>
      </c>
      <c r="F97" s="10"/>
      <c r="G97" s="9" t="s">
        <v>16</v>
      </c>
      <c r="H97" t="str" cm="1">
        <f t="array" ref="H97:I97">_xlfn.TEXTSPLIT(E97,"'")</f>
        <v>6</v>
      </c>
      <c r="I97" t="str">
        <v>3</v>
      </c>
      <c r="J97">
        <f t="shared" si="7"/>
        <v>190.5</v>
      </c>
      <c r="K97" s="22">
        <f t="shared" si="8"/>
        <v>1.905</v>
      </c>
      <c r="L97" s="23">
        <f t="shared" si="9"/>
        <v>99.79032140000001</v>
      </c>
      <c r="M97" s="23">
        <f t="shared" si="10"/>
        <v>27.497832448109342</v>
      </c>
      <c r="N97" s="23" t="str">
        <f t="shared" si="11"/>
        <v>Overweight</v>
      </c>
      <c r="O97" s="15">
        <f>VLOOKUP(A97,DOB!$A$1:$B$97,2,FALSE)</f>
        <v>31467</v>
      </c>
      <c r="P97" s="20">
        <f t="shared" ca="1" si="12"/>
        <v>449</v>
      </c>
      <c r="Q97" t="str">
        <f>VLOOKUP(A97,'Home Town'!A:B,2,FALSE)</f>
        <v>Toronto</v>
      </c>
      <c r="R97" t="str">
        <f>VLOOKUP(Q97,Country!A:B,2,FALSE)</f>
        <v>Canada</v>
      </c>
      <c r="S97" t="str">
        <f>VLOOKUP(B97&amp;" "&amp;C97,Position!A:B,2,FALSE)</f>
        <v>Forward</v>
      </c>
      <c r="T97" s="15">
        <f>VLOOKUP(A97,DOB!A:B,2,FALSE)</f>
        <v>31467</v>
      </c>
      <c r="U97" t="str">
        <f>VLOOKUP(A97,Gender!A:B,2,FALSE)</f>
        <v>Men</v>
      </c>
      <c r="V97" s="23">
        <f t="shared" ca="1" si="13"/>
        <v>37</v>
      </c>
    </row>
  </sheetData>
  <sortState ref="A2:K97">
    <sortCondition ref="B2:B9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G19" sqref="G19"/>
    </sheetView>
  </sheetViews>
  <sheetFormatPr defaultRowHeight="14.4" x14ac:dyDescent="0.3"/>
  <cols>
    <col min="1" max="1" width="5.109375" bestFit="1" customWidth="1"/>
    <col min="2" max="2" width="15.5546875" bestFit="1" customWidth="1"/>
  </cols>
  <sheetData>
    <row r="1" spans="1:2" x14ac:dyDescent="0.3">
      <c r="A1" s="1" t="s">
        <v>0</v>
      </c>
      <c r="B1" s="2" t="s">
        <v>7</v>
      </c>
    </row>
    <row r="2" spans="1:2" x14ac:dyDescent="0.3">
      <c r="A2" s="4">
        <v>68</v>
      </c>
      <c r="B2" s="5" t="s">
        <v>234</v>
      </c>
    </row>
    <row r="3" spans="1:2" x14ac:dyDescent="0.3">
      <c r="A3" s="4">
        <v>59</v>
      </c>
      <c r="B3" s="5" t="s">
        <v>208</v>
      </c>
    </row>
    <row r="4" spans="1:2" x14ac:dyDescent="0.3">
      <c r="A4" s="4">
        <v>66</v>
      </c>
      <c r="B4" s="5" t="s">
        <v>227</v>
      </c>
    </row>
    <row r="5" spans="1:2" x14ac:dyDescent="0.3">
      <c r="A5" s="4">
        <v>32</v>
      </c>
      <c r="B5" s="5" t="s">
        <v>126</v>
      </c>
    </row>
    <row r="6" spans="1:2" x14ac:dyDescent="0.3">
      <c r="A6" s="4">
        <v>23</v>
      </c>
      <c r="B6" s="5" t="s">
        <v>94</v>
      </c>
    </row>
    <row r="7" spans="1:2" x14ac:dyDescent="0.3">
      <c r="A7" s="4">
        <v>7</v>
      </c>
      <c r="B7" s="5" t="s">
        <v>42</v>
      </c>
    </row>
    <row r="8" spans="1:2" x14ac:dyDescent="0.3">
      <c r="A8" s="4">
        <v>46</v>
      </c>
      <c r="B8" s="5" t="s">
        <v>163</v>
      </c>
    </row>
    <row r="9" spans="1:2" x14ac:dyDescent="0.3">
      <c r="A9" s="4">
        <v>14</v>
      </c>
      <c r="B9" s="5" t="s">
        <v>65</v>
      </c>
    </row>
    <row r="10" spans="1:2" x14ac:dyDescent="0.3">
      <c r="A10" s="4">
        <v>77</v>
      </c>
      <c r="B10" s="5" t="s">
        <v>259</v>
      </c>
    </row>
    <row r="11" spans="1:2" x14ac:dyDescent="0.3">
      <c r="A11" s="4">
        <v>90</v>
      </c>
      <c r="B11" s="5" t="s">
        <v>297</v>
      </c>
    </row>
    <row r="12" spans="1:2" x14ac:dyDescent="0.3">
      <c r="A12" s="4">
        <v>29</v>
      </c>
      <c r="B12" s="5" t="s">
        <v>116</v>
      </c>
    </row>
    <row r="13" spans="1:2" x14ac:dyDescent="0.3">
      <c r="A13" s="4">
        <v>86</v>
      </c>
      <c r="B13" s="5" t="s">
        <v>285</v>
      </c>
    </row>
    <row r="14" spans="1:2" x14ac:dyDescent="0.3">
      <c r="A14" s="4">
        <v>80</v>
      </c>
      <c r="B14" s="5" t="s">
        <v>268</v>
      </c>
    </row>
    <row r="15" spans="1:2" x14ac:dyDescent="0.3">
      <c r="A15" s="4">
        <v>88</v>
      </c>
      <c r="B15" s="5" t="s">
        <v>291</v>
      </c>
    </row>
    <row r="16" spans="1:2" x14ac:dyDescent="0.3">
      <c r="A16" s="4">
        <v>54</v>
      </c>
      <c r="B16" s="5" t="s">
        <v>192</v>
      </c>
    </row>
    <row r="17" spans="1:2" x14ac:dyDescent="0.3">
      <c r="A17" s="4">
        <v>8</v>
      </c>
      <c r="B17" s="5" t="s">
        <v>46</v>
      </c>
    </row>
    <row r="18" spans="1:2" x14ac:dyDescent="0.3">
      <c r="A18" s="4">
        <v>16</v>
      </c>
      <c r="B18" s="5" t="s">
        <v>72</v>
      </c>
    </row>
    <row r="19" spans="1:2" x14ac:dyDescent="0.3">
      <c r="A19" s="4">
        <v>85</v>
      </c>
      <c r="B19" s="5" t="s">
        <v>282</v>
      </c>
    </row>
    <row r="20" spans="1:2" x14ac:dyDescent="0.3">
      <c r="A20" s="4">
        <v>49</v>
      </c>
      <c r="B20" s="5" t="s">
        <v>172</v>
      </c>
    </row>
    <row r="21" spans="1:2" x14ac:dyDescent="0.3">
      <c r="A21" s="4">
        <v>73</v>
      </c>
      <c r="B21" s="5" t="s">
        <v>249</v>
      </c>
    </row>
    <row r="22" spans="1:2" x14ac:dyDescent="0.3">
      <c r="A22" s="4">
        <v>83</v>
      </c>
      <c r="B22" s="5" t="s">
        <v>277</v>
      </c>
    </row>
    <row r="23" spans="1:2" x14ac:dyDescent="0.3">
      <c r="A23" s="4">
        <v>40</v>
      </c>
      <c r="B23" s="5" t="s">
        <v>149</v>
      </c>
    </row>
    <row r="24" spans="1:2" x14ac:dyDescent="0.3">
      <c r="A24" s="4">
        <v>27</v>
      </c>
      <c r="B24" s="5" t="s">
        <v>104</v>
      </c>
    </row>
    <row r="25" spans="1:2" x14ac:dyDescent="0.3">
      <c r="A25" s="4">
        <v>39</v>
      </c>
      <c r="B25" s="5" t="s">
        <v>146</v>
      </c>
    </row>
    <row r="26" spans="1:2" x14ac:dyDescent="0.3">
      <c r="A26" s="4">
        <v>76</v>
      </c>
      <c r="B26" s="5" t="s">
        <v>256</v>
      </c>
    </row>
    <row r="27" spans="1:2" x14ac:dyDescent="0.3">
      <c r="A27" s="4">
        <v>37</v>
      </c>
      <c r="B27" s="5" t="s">
        <v>104</v>
      </c>
    </row>
    <row r="28" spans="1:2" x14ac:dyDescent="0.3">
      <c r="A28" s="4">
        <v>43</v>
      </c>
      <c r="B28" s="5" t="s">
        <v>46</v>
      </c>
    </row>
    <row r="29" spans="1:2" x14ac:dyDescent="0.3">
      <c r="A29" s="4">
        <v>52</v>
      </c>
      <c r="B29" s="5" t="s">
        <v>184</v>
      </c>
    </row>
    <row r="30" spans="1:2" x14ac:dyDescent="0.3">
      <c r="A30" s="4">
        <v>84</v>
      </c>
      <c r="B30" s="5" t="s">
        <v>230</v>
      </c>
    </row>
    <row r="31" spans="1:2" x14ac:dyDescent="0.3">
      <c r="A31" s="4">
        <v>26</v>
      </c>
      <c r="B31" s="5" t="s">
        <v>107</v>
      </c>
    </row>
    <row r="32" spans="1:2" x14ac:dyDescent="0.3">
      <c r="A32" s="4">
        <v>12</v>
      </c>
      <c r="B32" s="5" t="s">
        <v>58</v>
      </c>
    </row>
    <row r="33" spans="1:2" x14ac:dyDescent="0.3">
      <c r="A33" s="4">
        <v>67</v>
      </c>
      <c r="B33" s="5" t="s">
        <v>230</v>
      </c>
    </row>
    <row r="34" spans="1:2" x14ac:dyDescent="0.3">
      <c r="A34" s="4">
        <v>34</v>
      </c>
      <c r="B34" s="5" t="s">
        <v>133</v>
      </c>
    </row>
    <row r="35" spans="1:2" x14ac:dyDescent="0.3">
      <c r="A35" s="4">
        <v>89</v>
      </c>
      <c r="B35" s="5" t="s">
        <v>294</v>
      </c>
    </row>
    <row r="36" spans="1:2" x14ac:dyDescent="0.3">
      <c r="A36" s="4">
        <v>22</v>
      </c>
      <c r="B36" s="5" t="s">
        <v>91</v>
      </c>
    </row>
    <row r="37" spans="1:2" x14ac:dyDescent="0.3">
      <c r="A37" s="4">
        <v>63</v>
      </c>
      <c r="B37" s="5" t="s">
        <v>220</v>
      </c>
    </row>
    <row r="38" spans="1:2" x14ac:dyDescent="0.3">
      <c r="A38" s="4">
        <v>24</v>
      </c>
      <c r="B38" s="5" t="s">
        <v>99</v>
      </c>
    </row>
    <row r="39" spans="1:2" x14ac:dyDescent="0.3">
      <c r="A39" s="4">
        <v>10</v>
      </c>
      <c r="B39" s="5" t="s">
        <v>52</v>
      </c>
    </row>
    <row r="40" spans="1:2" x14ac:dyDescent="0.3">
      <c r="A40" s="4">
        <v>70</v>
      </c>
      <c r="B40" s="5" t="s">
        <v>239</v>
      </c>
    </row>
    <row r="41" spans="1:2" x14ac:dyDescent="0.3">
      <c r="A41" s="4">
        <v>51</v>
      </c>
      <c r="B41" s="5" t="s">
        <v>180</v>
      </c>
    </row>
    <row r="42" spans="1:2" x14ac:dyDescent="0.3">
      <c r="A42" s="4">
        <v>60</v>
      </c>
      <c r="B42" s="5" t="s">
        <v>211</v>
      </c>
    </row>
    <row r="43" spans="1:2" x14ac:dyDescent="0.3">
      <c r="A43" s="4">
        <v>95</v>
      </c>
      <c r="B43" s="5" t="s">
        <v>272</v>
      </c>
    </row>
    <row r="44" spans="1:2" x14ac:dyDescent="0.3">
      <c r="A44" s="4">
        <v>4</v>
      </c>
      <c r="B44" s="5" t="s">
        <v>28</v>
      </c>
    </row>
    <row r="45" spans="1:2" x14ac:dyDescent="0.3">
      <c r="A45" s="4">
        <v>5</v>
      </c>
      <c r="B45" s="5" t="s">
        <v>32</v>
      </c>
    </row>
    <row r="46" spans="1:2" x14ac:dyDescent="0.3">
      <c r="A46" s="4">
        <v>91</v>
      </c>
      <c r="B46" s="5" t="s">
        <v>301</v>
      </c>
    </row>
    <row r="47" spans="1:2" x14ac:dyDescent="0.3">
      <c r="A47" s="4">
        <v>15</v>
      </c>
      <c r="B47" s="5" t="s">
        <v>68</v>
      </c>
    </row>
    <row r="48" spans="1:2" x14ac:dyDescent="0.3">
      <c r="A48" s="4">
        <v>61</v>
      </c>
      <c r="B48" s="5" t="s">
        <v>214</v>
      </c>
    </row>
    <row r="49" spans="1:2" x14ac:dyDescent="0.3">
      <c r="A49" s="4">
        <v>87</v>
      </c>
      <c r="B49" s="5" t="s">
        <v>289</v>
      </c>
    </row>
    <row r="50" spans="1:2" x14ac:dyDescent="0.3">
      <c r="A50" s="4">
        <v>74</v>
      </c>
      <c r="B50" s="5" t="s">
        <v>252</v>
      </c>
    </row>
    <row r="51" spans="1:2" x14ac:dyDescent="0.3">
      <c r="A51" s="4">
        <v>81</v>
      </c>
      <c r="B51" s="5" t="s">
        <v>272</v>
      </c>
    </row>
    <row r="52" spans="1:2" x14ac:dyDescent="0.3">
      <c r="A52" s="4">
        <v>48</v>
      </c>
      <c r="B52" s="5" t="s">
        <v>167</v>
      </c>
    </row>
    <row r="53" spans="1:2" x14ac:dyDescent="0.3">
      <c r="A53" s="4">
        <v>50</v>
      </c>
      <c r="B53" s="5" t="s">
        <v>176</v>
      </c>
    </row>
    <row r="54" spans="1:2" x14ac:dyDescent="0.3">
      <c r="A54" s="4">
        <v>56</v>
      </c>
      <c r="B54" s="5" t="s">
        <v>84</v>
      </c>
    </row>
    <row r="55" spans="1:2" x14ac:dyDescent="0.3">
      <c r="A55" s="4">
        <v>38</v>
      </c>
      <c r="B55" s="5" t="s">
        <v>144</v>
      </c>
    </row>
    <row r="56" spans="1:2" x14ac:dyDescent="0.3">
      <c r="A56" s="4">
        <v>65</v>
      </c>
      <c r="B56" s="5" t="s">
        <v>184</v>
      </c>
    </row>
    <row r="57" spans="1:2" x14ac:dyDescent="0.3">
      <c r="A57" s="4">
        <v>53</v>
      </c>
      <c r="B57" s="5" t="s">
        <v>188</v>
      </c>
    </row>
    <row r="58" spans="1:2" x14ac:dyDescent="0.3">
      <c r="A58" s="4">
        <v>47</v>
      </c>
      <c r="B58" s="5" t="s">
        <v>160</v>
      </c>
    </row>
    <row r="59" spans="1:2" x14ac:dyDescent="0.3">
      <c r="A59" s="4">
        <v>3</v>
      </c>
      <c r="B59" s="5" t="s">
        <v>25</v>
      </c>
    </row>
    <row r="60" spans="1:2" x14ac:dyDescent="0.3">
      <c r="A60" s="4">
        <v>18</v>
      </c>
      <c r="B60" s="5" t="s">
        <v>49</v>
      </c>
    </row>
    <row r="61" spans="1:2" x14ac:dyDescent="0.3">
      <c r="A61" s="4">
        <v>17</v>
      </c>
      <c r="B61" s="5" t="s">
        <v>75</v>
      </c>
    </row>
    <row r="62" spans="1:2" x14ac:dyDescent="0.3">
      <c r="A62" s="4">
        <v>71</v>
      </c>
      <c r="B62" s="5" t="s">
        <v>242</v>
      </c>
    </row>
    <row r="63" spans="1:2" x14ac:dyDescent="0.3">
      <c r="A63" s="4">
        <v>36</v>
      </c>
      <c r="B63" s="5" t="s">
        <v>139</v>
      </c>
    </row>
    <row r="64" spans="1:2" x14ac:dyDescent="0.3">
      <c r="A64" s="4">
        <v>69</v>
      </c>
      <c r="B64" s="5" t="s">
        <v>237</v>
      </c>
    </row>
    <row r="65" spans="1:2" x14ac:dyDescent="0.3">
      <c r="A65" s="4">
        <v>41</v>
      </c>
      <c r="B65" s="5" t="s">
        <v>152</v>
      </c>
    </row>
    <row r="66" spans="1:2" x14ac:dyDescent="0.3">
      <c r="A66" s="4">
        <v>13</v>
      </c>
      <c r="B66" s="5" t="s">
        <v>62</v>
      </c>
    </row>
    <row r="67" spans="1:2" x14ac:dyDescent="0.3">
      <c r="A67" s="4">
        <v>72</v>
      </c>
      <c r="B67" s="5" t="s">
        <v>245</v>
      </c>
    </row>
    <row r="68" spans="1:2" x14ac:dyDescent="0.3">
      <c r="A68" s="4">
        <v>33</v>
      </c>
      <c r="B68" s="5" t="s">
        <v>130</v>
      </c>
    </row>
    <row r="69" spans="1:2" x14ac:dyDescent="0.3">
      <c r="A69" s="4">
        <v>44</v>
      </c>
      <c r="B69" s="5" t="s">
        <v>116</v>
      </c>
    </row>
    <row r="70" spans="1:2" x14ac:dyDescent="0.3">
      <c r="A70" s="4">
        <v>79</v>
      </c>
      <c r="B70" s="5" t="s">
        <v>265</v>
      </c>
    </row>
    <row r="71" spans="1:2" x14ac:dyDescent="0.3">
      <c r="A71" s="4">
        <v>35</v>
      </c>
      <c r="B71" s="5" t="s">
        <v>136</v>
      </c>
    </row>
    <row r="72" spans="1:2" x14ac:dyDescent="0.3">
      <c r="A72" s="4">
        <v>45</v>
      </c>
      <c r="B72" s="5" t="s">
        <v>160</v>
      </c>
    </row>
    <row r="73" spans="1:2" x14ac:dyDescent="0.3">
      <c r="A73" s="4">
        <v>19</v>
      </c>
      <c r="B73" s="5" t="s">
        <v>80</v>
      </c>
    </row>
    <row r="74" spans="1:2" x14ac:dyDescent="0.3">
      <c r="A74" s="4">
        <v>58</v>
      </c>
      <c r="B74" s="5" t="s">
        <v>204</v>
      </c>
    </row>
    <row r="75" spans="1:2" x14ac:dyDescent="0.3">
      <c r="A75" s="4">
        <v>1</v>
      </c>
      <c r="B75" s="5" t="s">
        <v>15</v>
      </c>
    </row>
    <row r="76" spans="1:2" x14ac:dyDescent="0.3">
      <c r="A76" s="4">
        <v>55</v>
      </c>
      <c r="B76" s="5" t="s">
        <v>195</v>
      </c>
    </row>
    <row r="77" spans="1:2" x14ac:dyDescent="0.3">
      <c r="A77" s="4">
        <v>6</v>
      </c>
      <c r="B77" s="5" t="s">
        <v>37</v>
      </c>
    </row>
    <row r="78" spans="1:2" x14ac:dyDescent="0.3">
      <c r="A78" s="4">
        <v>62</v>
      </c>
      <c r="B78" s="5" t="s">
        <v>214</v>
      </c>
    </row>
    <row r="79" spans="1:2" x14ac:dyDescent="0.3">
      <c r="A79" s="4">
        <v>11</v>
      </c>
      <c r="B79" s="5" t="s">
        <v>55</v>
      </c>
    </row>
    <row r="80" spans="1:2" x14ac:dyDescent="0.3">
      <c r="A80" s="4">
        <v>57</v>
      </c>
      <c r="B80" s="5" t="s">
        <v>200</v>
      </c>
    </row>
    <row r="81" spans="1:2" x14ac:dyDescent="0.3">
      <c r="A81" s="4">
        <v>94</v>
      </c>
      <c r="B81" s="5" t="s">
        <v>310</v>
      </c>
    </row>
    <row r="82" spans="1:2" x14ac:dyDescent="0.3">
      <c r="A82" s="4">
        <v>30</v>
      </c>
      <c r="B82" s="5" t="s">
        <v>120</v>
      </c>
    </row>
    <row r="83" spans="1:2" x14ac:dyDescent="0.3">
      <c r="A83" s="4">
        <v>2</v>
      </c>
      <c r="B83" s="5" t="s">
        <v>21</v>
      </c>
    </row>
    <row r="84" spans="1:2" x14ac:dyDescent="0.3">
      <c r="A84" s="4">
        <v>20</v>
      </c>
      <c r="B84" s="5" t="s">
        <v>84</v>
      </c>
    </row>
    <row r="85" spans="1:2" x14ac:dyDescent="0.3">
      <c r="A85" s="4">
        <v>31</v>
      </c>
      <c r="B85" s="5" t="s">
        <v>123</v>
      </c>
    </row>
    <row r="86" spans="1:2" x14ac:dyDescent="0.3">
      <c r="A86" s="4">
        <v>28</v>
      </c>
      <c r="B86" s="5" t="s">
        <v>113</v>
      </c>
    </row>
    <row r="87" spans="1:2" x14ac:dyDescent="0.3">
      <c r="A87" s="4">
        <v>78</v>
      </c>
      <c r="B87" s="5" t="s">
        <v>262</v>
      </c>
    </row>
    <row r="88" spans="1:2" x14ac:dyDescent="0.3">
      <c r="A88" s="4">
        <v>82</v>
      </c>
      <c r="B88" s="5" t="s">
        <v>274</v>
      </c>
    </row>
    <row r="89" spans="1:2" x14ac:dyDescent="0.3">
      <c r="A89" s="4">
        <v>92</v>
      </c>
      <c r="B89" s="5" t="s">
        <v>303</v>
      </c>
    </row>
    <row r="90" spans="1:2" x14ac:dyDescent="0.3">
      <c r="A90" s="4">
        <v>96</v>
      </c>
      <c r="B90" s="5" t="s">
        <v>314</v>
      </c>
    </row>
    <row r="91" spans="1:2" x14ac:dyDescent="0.3">
      <c r="A91" s="4">
        <v>9</v>
      </c>
      <c r="B91" s="5" t="s">
        <v>49</v>
      </c>
    </row>
    <row r="92" spans="1:2" x14ac:dyDescent="0.3">
      <c r="A92" s="4">
        <v>21</v>
      </c>
      <c r="B92" s="5" t="s">
        <v>87</v>
      </c>
    </row>
    <row r="93" spans="1:2" x14ac:dyDescent="0.3">
      <c r="A93" s="4">
        <v>64</v>
      </c>
      <c r="B93" s="5" t="s">
        <v>223</v>
      </c>
    </row>
    <row r="94" spans="1:2" x14ac:dyDescent="0.3">
      <c r="A94" s="4">
        <v>42</v>
      </c>
      <c r="B94" s="5" t="s">
        <v>99</v>
      </c>
    </row>
    <row r="95" spans="1:2" x14ac:dyDescent="0.3">
      <c r="A95" s="4">
        <v>93</v>
      </c>
      <c r="B95" s="5" t="s">
        <v>306</v>
      </c>
    </row>
    <row r="96" spans="1:2" x14ac:dyDescent="0.3">
      <c r="A96" s="4">
        <v>75</v>
      </c>
      <c r="B96" s="5" t="s">
        <v>255</v>
      </c>
    </row>
    <row r="97" spans="1:2" x14ac:dyDescent="0.3">
      <c r="A97" s="8">
        <v>25</v>
      </c>
      <c r="B97" s="9" t="s">
        <v>104</v>
      </c>
    </row>
  </sheetData>
  <autoFilter ref="A1:B9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I12" sqref="I12"/>
    </sheetView>
  </sheetViews>
  <sheetFormatPr defaultRowHeight="14.4" x14ac:dyDescent="0.3"/>
  <cols>
    <col min="1" max="1" width="15.5546875" bestFit="1" customWidth="1"/>
    <col min="2" max="2" width="8" bestFit="1" customWidth="1"/>
  </cols>
  <sheetData>
    <row r="1" spans="1:2" x14ac:dyDescent="0.3">
      <c r="A1" s="2" t="s">
        <v>7</v>
      </c>
      <c r="B1" s="2" t="s">
        <v>1</v>
      </c>
    </row>
    <row r="2" spans="1:2" x14ac:dyDescent="0.3">
      <c r="A2" s="5" t="s">
        <v>234</v>
      </c>
      <c r="B2" t="s">
        <v>168</v>
      </c>
    </row>
    <row r="3" spans="1:2" x14ac:dyDescent="0.3">
      <c r="A3" s="5" t="s">
        <v>208</v>
      </c>
      <c r="B3" t="s">
        <v>168</v>
      </c>
    </row>
    <row r="4" spans="1:2" x14ac:dyDescent="0.3">
      <c r="A4" s="5" t="s">
        <v>227</v>
      </c>
      <c r="B4" t="s">
        <v>168</v>
      </c>
    </row>
    <row r="5" spans="1:2" x14ac:dyDescent="0.3">
      <c r="A5" s="5" t="s">
        <v>126</v>
      </c>
      <c r="B5" t="s">
        <v>11</v>
      </c>
    </row>
    <row r="6" spans="1:2" x14ac:dyDescent="0.3">
      <c r="A6" s="5" t="s">
        <v>94</v>
      </c>
      <c r="B6" t="s">
        <v>11</v>
      </c>
    </row>
    <row r="7" spans="1:2" x14ac:dyDescent="0.3">
      <c r="A7" s="5" t="s">
        <v>42</v>
      </c>
      <c r="B7" t="s">
        <v>11</v>
      </c>
    </row>
    <row r="8" spans="1:2" x14ac:dyDescent="0.3">
      <c r="A8" s="5" t="s">
        <v>163</v>
      </c>
      <c r="B8" t="s">
        <v>11</v>
      </c>
    </row>
    <row r="9" spans="1:2" x14ac:dyDescent="0.3">
      <c r="A9" s="5" t="s">
        <v>65</v>
      </c>
      <c r="B9" t="s">
        <v>11</v>
      </c>
    </row>
    <row r="10" spans="1:2" x14ac:dyDescent="0.3">
      <c r="A10" s="5" t="s">
        <v>259</v>
      </c>
      <c r="B10" t="s">
        <v>168</v>
      </c>
    </row>
    <row r="11" spans="1:2" x14ac:dyDescent="0.3">
      <c r="A11" s="5" t="s">
        <v>297</v>
      </c>
      <c r="B11" t="s">
        <v>168</v>
      </c>
    </row>
    <row r="12" spans="1:2" x14ac:dyDescent="0.3">
      <c r="A12" s="5" t="s">
        <v>116</v>
      </c>
      <c r="B12" t="s">
        <v>11</v>
      </c>
    </row>
    <row r="13" spans="1:2" x14ac:dyDescent="0.3">
      <c r="A13" s="5" t="s">
        <v>285</v>
      </c>
      <c r="B13" t="s">
        <v>168</v>
      </c>
    </row>
    <row r="14" spans="1:2" x14ac:dyDescent="0.3">
      <c r="A14" s="5" t="s">
        <v>268</v>
      </c>
      <c r="B14" t="s">
        <v>168</v>
      </c>
    </row>
    <row r="15" spans="1:2" x14ac:dyDescent="0.3">
      <c r="A15" s="5" t="s">
        <v>291</v>
      </c>
      <c r="B15" t="s">
        <v>168</v>
      </c>
    </row>
    <row r="16" spans="1:2" x14ac:dyDescent="0.3">
      <c r="A16" s="5" t="s">
        <v>192</v>
      </c>
      <c r="B16" t="s">
        <v>168</v>
      </c>
    </row>
    <row r="17" spans="1:2" x14ac:dyDescent="0.3">
      <c r="A17" s="5" t="s">
        <v>46</v>
      </c>
      <c r="B17" t="s">
        <v>11</v>
      </c>
    </row>
    <row r="18" spans="1:2" x14ac:dyDescent="0.3">
      <c r="A18" s="5" t="s">
        <v>72</v>
      </c>
      <c r="B18" t="s">
        <v>11</v>
      </c>
    </row>
    <row r="19" spans="1:2" x14ac:dyDescent="0.3">
      <c r="A19" s="5" t="s">
        <v>282</v>
      </c>
      <c r="B19" t="s">
        <v>168</v>
      </c>
    </row>
    <row r="20" spans="1:2" x14ac:dyDescent="0.3">
      <c r="A20" s="5" t="s">
        <v>172</v>
      </c>
      <c r="B20" t="s">
        <v>168</v>
      </c>
    </row>
    <row r="21" spans="1:2" x14ac:dyDescent="0.3">
      <c r="A21" s="5" t="s">
        <v>249</v>
      </c>
      <c r="B21" t="s">
        <v>168</v>
      </c>
    </row>
    <row r="22" spans="1:2" x14ac:dyDescent="0.3">
      <c r="A22" s="5" t="s">
        <v>277</v>
      </c>
      <c r="B22" t="s">
        <v>168</v>
      </c>
    </row>
    <row r="23" spans="1:2" x14ac:dyDescent="0.3">
      <c r="A23" s="5" t="s">
        <v>149</v>
      </c>
      <c r="B23" t="s">
        <v>11</v>
      </c>
    </row>
    <row r="24" spans="1:2" x14ac:dyDescent="0.3">
      <c r="A24" s="5" t="s">
        <v>104</v>
      </c>
      <c r="B24" t="s">
        <v>11</v>
      </c>
    </row>
    <row r="25" spans="1:2" x14ac:dyDescent="0.3">
      <c r="A25" s="5" t="s">
        <v>146</v>
      </c>
      <c r="B25" t="s">
        <v>11</v>
      </c>
    </row>
    <row r="26" spans="1:2" x14ac:dyDescent="0.3">
      <c r="A26" s="5" t="s">
        <v>256</v>
      </c>
      <c r="B26" t="s">
        <v>168</v>
      </c>
    </row>
    <row r="27" spans="1:2" x14ac:dyDescent="0.3">
      <c r="A27" s="5" t="s">
        <v>184</v>
      </c>
      <c r="B27" t="s">
        <v>168</v>
      </c>
    </row>
    <row r="28" spans="1:2" x14ac:dyDescent="0.3">
      <c r="A28" s="5" t="s">
        <v>230</v>
      </c>
      <c r="B28" t="s">
        <v>168</v>
      </c>
    </row>
    <row r="29" spans="1:2" x14ac:dyDescent="0.3">
      <c r="A29" s="5" t="s">
        <v>107</v>
      </c>
      <c r="B29" t="s">
        <v>11</v>
      </c>
    </row>
    <row r="30" spans="1:2" x14ac:dyDescent="0.3">
      <c r="A30" s="5" t="s">
        <v>58</v>
      </c>
      <c r="B30" t="s">
        <v>11</v>
      </c>
    </row>
    <row r="31" spans="1:2" x14ac:dyDescent="0.3">
      <c r="A31" s="5" t="s">
        <v>133</v>
      </c>
      <c r="B31" t="s">
        <v>11</v>
      </c>
    </row>
    <row r="32" spans="1:2" x14ac:dyDescent="0.3">
      <c r="A32" s="5" t="s">
        <v>294</v>
      </c>
      <c r="B32" t="s">
        <v>168</v>
      </c>
    </row>
    <row r="33" spans="1:2" x14ac:dyDescent="0.3">
      <c r="A33" s="5" t="s">
        <v>91</v>
      </c>
      <c r="B33" t="s">
        <v>11</v>
      </c>
    </row>
    <row r="34" spans="1:2" x14ac:dyDescent="0.3">
      <c r="A34" s="5" t="s">
        <v>220</v>
      </c>
      <c r="B34" t="s">
        <v>168</v>
      </c>
    </row>
    <row r="35" spans="1:2" x14ac:dyDescent="0.3">
      <c r="A35" s="5" t="s">
        <v>99</v>
      </c>
      <c r="B35" t="s">
        <v>11</v>
      </c>
    </row>
    <row r="36" spans="1:2" x14ac:dyDescent="0.3">
      <c r="A36" s="5" t="s">
        <v>52</v>
      </c>
      <c r="B36" t="s">
        <v>11</v>
      </c>
    </row>
    <row r="37" spans="1:2" x14ac:dyDescent="0.3">
      <c r="A37" s="5" t="s">
        <v>239</v>
      </c>
      <c r="B37" t="s">
        <v>168</v>
      </c>
    </row>
    <row r="38" spans="1:2" x14ac:dyDescent="0.3">
      <c r="A38" s="5" t="s">
        <v>180</v>
      </c>
      <c r="B38" t="s">
        <v>168</v>
      </c>
    </row>
    <row r="39" spans="1:2" x14ac:dyDescent="0.3">
      <c r="A39" s="5" t="s">
        <v>211</v>
      </c>
      <c r="B39" t="s">
        <v>168</v>
      </c>
    </row>
    <row r="40" spans="1:2" x14ac:dyDescent="0.3">
      <c r="A40" s="5" t="s">
        <v>272</v>
      </c>
      <c r="B40" t="s">
        <v>168</v>
      </c>
    </row>
    <row r="41" spans="1:2" x14ac:dyDescent="0.3">
      <c r="A41" s="5" t="s">
        <v>28</v>
      </c>
      <c r="B41" t="s">
        <v>11</v>
      </c>
    </row>
    <row r="42" spans="1:2" x14ac:dyDescent="0.3">
      <c r="A42" s="5" t="s">
        <v>32</v>
      </c>
      <c r="B42" t="s">
        <v>11</v>
      </c>
    </row>
    <row r="43" spans="1:2" x14ac:dyDescent="0.3">
      <c r="A43" s="5" t="s">
        <v>301</v>
      </c>
      <c r="B43" t="s">
        <v>168</v>
      </c>
    </row>
    <row r="44" spans="1:2" x14ac:dyDescent="0.3">
      <c r="A44" s="5" t="s">
        <v>68</v>
      </c>
      <c r="B44" t="s">
        <v>11</v>
      </c>
    </row>
    <row r="45" spans="1:2" x14ac:dyDescent="0.3">
      <c r="A45" s="5" t="s">
        <v>214</v>
      </c>
      <c r="B45" t="s">
        <v>168</v>
      </c>
    </row>
    <row r="46" spans="1:2" x14ac:dyDescent="0.3">
      <c r="A46" s="5" t="s">
        <v>289</v>
      </c>
      <c r="B46" t="s">
        <v>168</v>
      </c>
    </row>
    <row r="47" spans="1:2" x14ac:dyDescent="0.3">
      <c r="A47" s="5" t="s">
        <v>252</v>
      </c>
      <c r="B47" t="s">
        <v>168</v>
      </c>
    </row>
    <row r="48" spans="1:2" x14ac:dyDescent="0.3">
      <c r="A48" s="5" t="s">
        <v>167</v>
      </c>
      <c r="B48" t="s">
        <v>11</v>
      </c>
    </row>
    <row r="49" spans="1:2" x14ac:dyDescent="0.3">
      <c r="A49" s="5" t="s">
        <v>176</v>
      </c>
      <c r="B49" t="s">
        <v>168</v>
      </c>
    </row>
    <row r="50" spans="1:2" x14ac:dyDescent="0.3">
      <c r="A50" s="5" t="s">
        <v>84</v>
      </c>
      <c r="B50" t="s">
        <v>168</v>
      </c>
    </row>
    <row r="51" spans="1:2" x14ac:dyDescent="0.3">
      <c r="A51" s="5" t="s">
        <v>144</v>
      </c>
      <c r="B51" t="s">
        <v>11</v>
      </c>
    </row>
    <row r="52" spans="1:2" x14ac:dyDescent="0.3">
      <c r="A52" s="5" t="s">
        <v>188</v>
      </c>
      <c r="B52" t="s">
        <v>168</v>
      </c>
    </row>
    <row r="53" spans="1:2" x14ac:dyDescent="0.3">
      <c r="A53" s="5" t="s">
        <v>160</v>
      </c>
      <c r="B53" t="s">
        <v>11</v>
      </c>
    </row>
    <row r="54" spans="1:2" x14ac:dyDescent="0.3">
      <c r="A54" s="5" t="s">
        <v>25</v>
      </c>
      <c r="B54" t="s">
        <v>11</v>
      </c>
    </row>
    <row r="55" spans="1:2" x14ac:dyDescent="0.3">
      <c r="A55" s="5" t="s">
        <v>49</v>
      </c>
      <c r="B55" t="s">
        <v>11</v>
      </c>
    </row>
    <row r="56" spans="1:2" x14ac:dyDescent="0.3">
      <c r="A56" s="5" t="s">
        <v>75</v>
      </c>
      <c r="B56" t="s">
        <v>11</v>
      </c>
    </row>
    <row r="57" spans="1:2" x14ac:dyDescent="0.3">
      <c r="A57" s="5" t="s">
        <v>242</v>
      </c>
      <c r="B57" t="s">
        <v>168</v>
      </c>
    </row>
    <row r="58" spans="1:2" x14ac:dyDescent="0.3">
      <c r="A58" s="5" t="s">
        <v>139</v>
      </c>
      <c r="B58" t="s">
        <v>11</v>
      </c>
    </row>
    <row r="59" spans="1:2" x14ac:dyDescent="0.3">
      <c r="A59" s="5" t="s">
        <v>237</v>
      </c>
      <c r="B59" t="s">
        <v>168</v>
      </c>
    </row>
    <row r="60" spans="1:2" x14ac:dyDescent="0.3">
      <c r="A60" s="5" t="s">
        <v>152</v>
      </c>
      <c r="B60" t="s">
        <v>11</v>
      </c>
    </row>
    <row r="61" spans="1:2" x14ac:dyDescent="0.3">
      <c r="A61" s="5" t="s">
        <v>62</v>
      </c>
      <c r="B61" t="s">
        <v>11</v>
      </c>
    </row>
    <row r="62" spans="1:2" x14ac:dyDescent="0.3">
      <c r="A62" s="5" t="s">
        <v>245</v>
      </c>
      <c r="B62" t="s">
        <v>168</v>
      </c>
    </row>
    <row r="63" spans="1:2" x14ac:dyDescent="0.3">
      <c r="A63" s="5" t="s">
        <v>130</v>
      </c>
      <c r="B63" t="s">
        <v>11</v>
      </c>
    </row>
    <row r="64" spans="1:2" x14ac:dyDescent="0.3">
      <c r="A64" s="5" t="s">
        <v>265</v>
      </c>
      <c r="B64" t="s">
        <v>168</v>
      </c>
    </row>
    <row r="65" spans="1:2" x14ac:dyDescent="0.3">
      <c r="A65" s="5" t="s">
        <v>136</v>
      </c>
      <c r="B65" t="s">
        <v>11</v>
      </c>
    </row>
    <row r="66" spans="1:2" x14ac:dyDescent="0.3">
      <c r="A66" s="5" t="s">
        <v>80</v>
      </c>
      <c r="B66" t="s">
        <v>11</v>
      </c>
    </row>
    <row r="67" spans="1:2" x14ac:dyDescent="0.3">
      <c r="A67" s="5" t="s">
        <v>204</v>
      </c>
      <c r="B67" t="s">
        <v>168</v>
      </c>
    </row>
    <row r="68" spans="1:2" x14ac:dyDescent="0.3">
      <c r="A68" s="5" t="s">
        <v>15</v>
      </c>
      <c r="B68" t="s">
        <v>11</v>
      </c>
    </row>
    <row r="69" spans="1:2" x14ac:dyDescent="0.3">
      <c r="A69" s="5" t="s">
        <v>195</v>
      </c>
      <c r="B69" t="s">
        <v>168</v>
      </c>
    </row>
    <row r="70" spans="1:2" x14ac:dyDescent="0.3">
      <c r="A70" s="5" t="s">
        <v>37</v>
      </c>
      <c r="B70" t="s">
        <v>11</v>
      </c>
    </row>
    <row r="71" spans="1:2" x14ac:dyDescent="0.3">
      <c r="A71" s="5" t="s">
        <v>55</v>
      </c>
      <c r="B71" t="s">
        <v>11</v>
      </c>
    </row>
    <row r="72" spans="1:2" x14ac:dyDescent="0.3">
      <c r="A72" s="5" t="s">
        <v>200</v>
      </c>
      <c r="B72" t="s">
        <v>168</v>
      </c>
    </row>
    <row r="73" spans="1:2" x14ac:dyDescent="0.3">
      <c r="A73" s="5" t="s">
        <v>310</v>
      </c>
      <c r="B73" t="s">
        <v>168</v>
      </c>
    </row>
    <row r="74" spans="1:2" x14ac:dyDescent="0.3">
      <c r="A74" s="5" t="s">
        <v>120</v>
      </c>
      <c r="B74" t="s">
        <v>11</v>
      </c>
    </row>
    <row r="75" spans="1:2" x14ac:dyDescent="0.3">
      <c r="A75" s="5" t="s">
        <v>21</v>
      </c>
      <c r="B75" t="s">
        <v>11</v>
      </c>
    </row>
    <row r="76" spans="1:2" x14ac:dyDescent="0.3">
      <c r="A76" s="5" t="s">
        <v>84</v>
      </c>
      <c r="B76" t="s">
        <v>11</v>
      </c>
    </row>
    <row r="77" spans="1:2" x14ac:dyDescent="0.3">
      <c r="A77" s="5" t="s">
        <v>123</v>
      </c>
      <c r="B77" t="s">
        <v>11</v>
      </c>
    </row>
    <row r="78" spans="1:2" x14ac:dyDescent="0.3">
      <c r="A78" s="5" t="s">
        <v>113</v>
      </c>
      <c r="B78" t="s">
        <v>11</v>
      </c>
    </row>
    <row r="79" spans="1:2" x14ac:dyDescent="0.3">
      <c r="A79" s="5" t="s">
        <v>262</v>
      </c>
      <c r="B79" t="s">
        <v>168</v>
      </c>
    </row>
    <row r="80" spans="1:2" x14ac:dyDescent="0.3">
      <c r="A80" s="5" t="s">
        <v>274</v>
      </c>
      <c r="B80" t="s">
        <v>168</v>
      </c>
    </row>
    <row r="81" spans="1:2" x14ac:dyDescent="0.3">
      <c r="A81" s="5" t="s">
        <v>303</v>
      </c>
      <c r="B81" t="s">
        <v>168</v>
      </c>
    </row>
    <row r="82" spans="1:2" x14ac:dyDescent="0.3">
      <c r="A82" s="5" t="s">
        <v>314</v>
      </c>
      <c r="B82" t="s">
        <v>168</v>
      </c>
    </row>
    <row r="83" spans="1:2" x14ac:dyDescent="0.3">
      <c r="A83" s="5" t="s">
        <v>87</v>
      </c>
      <c r="B83" t="s">
        <v>11</v>
      </c>
    </row>
    <row r="84" spans="1:2" x14ac:dyDescent="0.3">
      <c r="A84" s="5" t="s">
        <v>223</v>
      </c>
      <c r="B84" t="s">
        <v>168</v>
      </c>
    </row>
    <row r="85" spans="1:2" x14ac:dyDescent="0.3">
      <c r="A85" s="5" t="s">
        <v>306</v>
      </c>
      <c r="B85" t="s">
        <v>168</v>
      </c>
    </row>
    <row r="86" spans="1:2" x14ac:dyDescent="0.3">
      <c r="A86" s="5" t="s">
        <v>255</v>
      </c>
      <c r="B86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F16" sqref="F16"/>
    </sheetView>
  </sheetViews>
  <sheetFormatPr defaultRowHeight="14.4" x14ac:dyDescent="0.3"/>
  <cols>
    <col min="1" max="1" width="26.44140625" bestFit="1" customWidth="1"/>
    <col min="2" max="2" width="8.44140625" bestFit="1" customWidth="1"/>
  </cols>
  <sheetData>
    <row r="1" spans="1:2" x14ac:dyDescent="0.3">
      <c r="A1" s="2" t="s">
        <v>315</v>
      </c>
      <c r="B1" s="2" t="s">
        <v>9</v>
      </c>
    </row>
    <row r="2" spans="1:2" x14ac:dyDescent="0.3">
      <c r="A2" s="5" t="s">
        <v>316</v>
      </c>
      <c r="B2" s="5" t="s">
        <v>88</v>
      </c>
    </row>
    <row r="3" spans="1:2" x14ac:dyDescent="0.3">
      <c r="A3" s="5" t="s">
        <v>317</v>
      </c>
      <c r="B3" s="5" t="s">
        <v>17</v>
      </c>
    </row>
    <row r="4" spans="1:2" x14ac:dyDescent="0.3">
      <c r="A4" s="5" t="s">
        <v>318</v>
      </c>
      <c r="B4" s="5" t="s">
        <v>17</v>
      </c>
    </row>
    <row r="5" spans="1:2" x14ac:dyDescent="0.3">
      <c r="A5" s="5" t="s">
        <v>319</v>
      </c>
      <c r="B5" s="5" t="s">
        <v>17</v>
      </c>
    </row>
    <row r="6" spans="1:2" x14ac:dyDescent="0.3">
      <c r="A6" s="5" t="s">
        <v>320</v>
      </c>
      <c r="B6" s="5" t="s">
        <v>88</v>
      </c>
    </row>
    <row r="7" spans="1:2" x14ac:dyDescent="0.3">
      <c r="A7" s="5" t="s">
        <v>321</v>
      </c>
      <c r="B7" s="5" t="s">
        <v>17</v>
      </c>
    </row>
    <row r="8" spans="1:2" x14ac:dyDescent="0.3">
      <c r="A8" s="5" t="s">
        <v>322</v>
      </c>
      <c r="B8" s="5" t="s">
        <v>88</v>
      </c>
    </row>
    <row r="9" spans="1:2" x14ac:dyDescent="0.3">
      <c r="A9" s="5" t="s">
        <v>323</v>
      </c>
      <c r="B9" s="5" t="s">
        <v>17</v>
      </c>
    </row>
    <row r="10" spans="1:2" x14ac:dyDescent="0.3">
      <c r="A10" s="5" t="s">
        <v>324</v>
      </c>
      <c r="B10" s="5" t="s">
        <v>17</v>
      </c>
    </row>
    <row r="11" spans="1:2" x14ac:dyDescent="0.3">
      <c r="A11" s="5" t="s">
        <v>325</v>
      </c>
      <c r="B11" s="5" t="s">
        <v>69</v>
      </c>
    </row>
    <row r="12" spans="1:2" x14ac:dyDescent="0.3">
      <c r="A12" s="5" t="s">
        <v>326</v>
      </c>
      <c r="B12" s="5" t="s">
        <v>17</v>
      </c>
    </row>
    <row r="13" spans="1:2" x14ac:dyDescent="0.3">
      <c r="A13" s="5" t="s">
        <v>327</v>
      </c>
      <c r="B13" s="5" t="s">
        <v>88</v>
      </c>
    </row>
    <row r="14" spans="1:2" x14ac:dyDescent="0.3">
      <c r="A14" s="5" t="s">
        <v>328</v>
      </c>
      <c r="B14" s="5" t="s">
        <v>17</v>
      </c>
    </row>
    <row r="15" spans="1:2" x14ac:dyDescent="0.3">
      <c r="A15" s="5" t="s">
        <v>329</v>
      </c>
      <c r="B15" s="5" t="s">
        <v>17</v>
      </c>
    </row>
    <row r="16" spans="1:2" x14ac:dyDescent="0.3">
      <c r="A16" s="5" t="s">
        <v>330</v>
      </c>
      <c r="B16" s="5" t="s">
        <v>17</v>
      </c>
    </row>
    <row r="17" spans="1:2" x14ac:dyDescent="0.3">
      <c r="A17" s="5" t="s">
        <v>331</v>
      </c>
      <c r="B17" s="5" t="s">
        <v>17</v>
      </c>
    </row>
    <row r="18" spans="1:2" x14ac:dyDescent="0.3">
      <c r="A18" s="5" t="s">
        <v>332</v>
      </c>
      <c r="B18" s="5" t="s">
        <v>69</v>
      </c>
    </row>
    <row r="19" spans="1:2" x14ac:dyDescent="0.3">
      <c r="A19" s="5" t="s">
        <v>333</v>
      </c>
      <c r="B19" s="5" t="s">
        <v>17</v>
      </c>
    </row>
    <row r="20" spans="1:2" x14ac:dyDescent="0.3">
      <c r="A20" s="5" t="s">
        <v>334</v>
      </c>
      <c r="B20" s="5" t="s">
        <v>69</v>
      </c>
    </row>
    <row r="21" spans="1:2" x14ac:dyDescent="0.3">
      <c r="A21" s="5" t="s">
        <v>335</v>
      </c>
      <c r="B21" s="5" t="s">
        <v>69</v>
      </c>
    </row>
    <row r="22" spans="1:2" x14ac:dyDescent="0.3">
      <c r="A22" s="5" t="s">
        <v>336</v>
      </c>
      <c r="B22" s="5" t="s">
        <v>17</v>
      </c>
    </row>
    <row r="23" spans="1:2" x14ac:dyDescent="0.3">
      <c r="A23" s="5" t="s">
        <v>337</v>
      </c>
      <c r="B23" s="5" t="s">
        <v>69</v>
      </c>
    </row>
    <row r="24" spans="1:2" x14ac:dyDescent="0.3">
      <c r="A24" s="5" t="s">
        <v>338</v>
      </c>
      <c r="B24" s="5" t="s">
        <v>17</v>
      </c>
    </row>
    <row r="25" spans="1:2" x14ac:dyDescent="0.3">
      <c r="A25" s="5" t="s">
        <v>339</v>
      </c>
      <c r="B25" s="5" t="s">
        <v>69</v>
      </c>
    </row>
    <row r="26" spans="1:2" x14ac:dyDescent="0.3">
      <c r="A26" s="5" t="s">
        <v>340</v>
      </c>
      <c r="B26" s="5" t="s">
        <v>17</v>
      </c>
    </row>
    <row r="27" spans="1:2" x14ac:dyDescent="0.3">
      <c r="A27" s="5" t="s">
        <v>341</v>
      </c>
      <c r="B27" s="5" t="s">
        <v>17</v>
      </c>
    </row>
    <row r="28" spans="1:2" x14ac:dyDescent="0.3">
      <c r="A28" s="5" t="s">
        <v>342</v>
      </c>
      <c r="B28" s="5" t="s">
        <v>69</v>
      </c>
    </row>
    <row r="29" spans="1:2" x14ac:dyDescent="0.3">
      <c r="A29" s="5" t="s">
        <v>343</v>
      </c>
      <c r="B29" s="5" t="s">
        <v>17</v>
      </c>
    </row>
    <row r="30" spans="1:2" x14ac:dyDescent="0.3">
      <c r="A30" s="5" t="s">
        <v>344</v>
      </c>
      <c r="B30" s="5" t="s">
        <v>88</v>
      </c>
    </row>
    <row r="31" spans="1:2" x14ac:dyDescent="0.3">
      <c r="A31" s="5" t="s">
        <v>345</v>
      </c>
      <c r="B31" s="5" t="s">
        <v>17</v>
      </c>
    </row>
    <row r="32" spans="1:2" x14ac:dyDescent="0.3">
      <c r="A32" s="5" t="s">
        <v>346</v>
      </c>
      <c r="B32" s="5" t="s">
        <v>17</v>
      </c>
    </row>
    <row r="33" spans="1:2" x14ac:dyDescent="0.3">
      <c r="A33" s="5" t="s">
        <v>347</v>
      </c>
      <c r="B33" s="5" t="s">
        <v>69</v>
      </c>
    </row>
    <row r="34" spans="1:2" x14ac:dyDescent="0.3">
      <c r="A34" s="5" t="s">
        <v>348</v>
      </c>
      <c r="B34" s="5" t="s">
        <v>17</v>
      </c>
    </row>
    <row r="35" spans="1:2" x14ac:dyDescent="0.3">
      <c r="A35" s="5" t="s">
        <v>349</v>
      </c>
      <c r="B35" s="5" t="s">
        <v>17</v>
      </c>
    </row>
    <row r="36" spans="1:2" x14ac:dyDescent="0.3">
      <c r="A36" s="5" t="s">
        <v>350</v>
      </c>
      <c r="B36" s="5" t="s">
        <v>88</v>
      </c>
    </row>
    <row r="37" spans="1:2" x14ac:dyDescent="0.3">
      <c r="A37" s="5" t="s">
        <v>351</v>
      </c>
      <c r="B37" s="5" t="s">
        <v>17</v>
      </c>
    </row>
    <row r="38" spans="1:2" x14ac:dyDescent="0.3">
      <c r="A38" s="5" t="s">
        <v>352</v>
      </c>
      <c r="B38" s="5" t="s">
        <v>17</v>
      </c>
    </row>
    <row r="39" spans="1:2" x14ac:dyDescent="0.3">
      <c r="A39" s="5" t="s">
        <v>353</v>
      </c>
      <c r="B39" s="5" t="s">
        <v>17</v>
      </c>
    </row>
    <row r="40" spans="1:2" x14ac:dyDescent="0.3">
      <c r="A40" s="5" t="s">
        <v>354</v>
      </c>
      <c r="B40" s="5" t="s">
        <v>17</v>
      </c>
    </row>
    <row r="41" spans="1:2" x14ac:dyDescent="0.3">
      <c r="A41" s="5" t="s">
        <v>355</v>
      </c>
      <c r="B41" s="5" t="s">
        <v>17</v>
      </c>
    </row>
    <row r="42" spans="1:2" x14ac:dyDescent="0.3">
      <c r="A42" s="5" t="s">
        <v>356</v>
      </c>
      <c r="B42" s="5" t="s">
        <v>17</v>
      </c>
    </row>
    <row r="43" spans="1:2" x14ac:dyDescent="0.3">
      <c r="A43" s="5" t="s">
        <v>357</v>
      </c>
      <c r="B43" s="5" t="s">
        <v>69</v>
      </c>
    </row>
    <row r="44" spans="1:2" x14ac:dyDescent="0.3">
      <c r="A44" s="5" t="s">
        <v>358</v>
      </c>
      <c r="B44" s="5" t="s">
        <v>17</v>
      </c>
    </row>
    <row r="45" spans="1:2" x14ac:dyDescent="0.3">
      <c r="A45" s="5" t="s">
        <v>359</v>
      </c>
      <c r="B45" s="5" t="s">
        <v>17</v>
      </c>
    </row>
    <row r="46" spans="1:2" x14ac:dyDescent="0.3">
      <c r="A46" s="5" t="s">
        <v>360</v>
      </c>
      <c r="B46" s="5" t="s">
        <v>17</v>
      </c>
    </row>
    <row r="47" spans="1:2" x14ac:dyDescent="0.3">
      <c r="A47" s="5" t="s">
        <v>361</v>
      </c>
      <c r="B47" s="5" t="s">
        <v>69</v>
      </c>
    </row>
    <row r="48" spans="1:2" x14ac:dyDescent="0.3">
      <c r="A48" s="5" t="s">
        <v>362</v>
      </c>
      <c r="B48" s="5" t="s">
        <v>17</v>
      </c>
    </row>
    <row r="49" spans="1:2" x14ac:dyDescent="0.3">
      <c r="A49" s="5" t="s">
        <v>363</v>
      </c>
      <c r="B49" s="5" t="s">
        <v>17</v>
      </c>
    </row>
    <row r="50" spans="1:2" x14ac:dyDescent="0.3">
      <c r="A50" s="5" t="s">
        <v>364</v>
      </c>
      <c r="B50" s="5" t="s">
        <v>69</v>
      </c>
    </row>
    <row r="51" spans="1:2" x14ac:dyDescent="0.3">
      <c r="A51" s="5" t="s">
        <v>365</v>
      </c>
      <c r="B51" s="5" t="s">
        <v>17</v>
      </c>
    </row>
    <row r="52" spans="1:2" x14ac:dyDescent="0.3">
      <c r="A52" s="5" t="s">
        <v>366</v>
      </c>
      <c r="B52" s="5" t="s">
        <v>88</v>
      </c>
    </row>
    <row r="53" spans="1:2" x14ac:dyDescent="0.3">
      <c r="A53" s="5" t="s">
        <v>367</v>
      </c>
      <c r="B53" s="5" t="s">
        <v>69</v>
      </c>
    </row>
    <row r="54" spans="1:2" x14ac:dyDescent="0.3">
      <c r="A54" s="5" t="s">
        <v>368</v>
      </c>
      <c r="B54" s="5" t="s">
        <v>69</v>
      </c>
    </row>
    <row r="55" spans="1:2" x14ac:dyDescent="0.3">
      <c r="A55" s="5" t="s">
        <v>369</v>
      </c>
      <c r="B55" s="5" t="s">
        <v>69</v>
      </c>
    </row>
    <row r="56" spans="1:2" x14ac:dyDescent="0.3">
      <c r="A56" s="5" t="s">
        <v>370</v>
      </c>
      <c r="B56" s="5" t="s">
        <v>17</v>
      </c>
    </row>
    <row r="57" spans="1:2" x14ac:dyDescent="0.3">
      <c r="A57" s="5" t="s">
        <v>371</v>
      </c>
      <c r="B57" s="5" t="s">
        <v>17</v>
      </c>
    </row>
    <row r="58" spans="1:2" x14ac:dyDescent="0.3">
      <c r="A58" s="5" t="s">
        <v>372</v>
      </c>
      <c r="B58" s="5" t="s">
        <v>88</v>
      </c>
    </row>
    <row r="59" spans="1:2" x14ac:dyDescent="0.3">
      <c r="A59" s="5" t="s">
        <v>373</v>
      </c>
      <c r="B59" s="5" t="s">
        <v>17</v>
      </c>
    </row>
    <row r="60" spans="1:2" x14ac:dyDescent="0.3">
      <c r="A60" s="5" t="s">
        <v>374</v>
      </c>
      <c r="B60" s="5" t="s">
        <v>69</v>
      </c>
    </row>
    <row r="61" spans="1:2" x14ac:dyDescent="0.3">
      <c r="A61" s="5" t="s">
        <v>375</v>
      </c>
      <c r="B61" s="5" t="s">
        <v>69</v>
      </c>
    </row>
    <row r="62" spans="1:2" x14ac:dyDescent="0.3">
      <c r="A62" s="5" t="s">
        <v>376</v>
      </c>
      <c r="B62" s="5" t="s">
        <v>69</v>
      </c>
    </row>
    <row r="63" spans="1:2" x14ac:dyDescent="0.3">
      <c r="A63" s="5" t="s">
        <v>377</v>
      </c>
      <c r="B63" s="5" t="s">
        <v>17</v>
      </c>
    </row>
    <row r="64" spans="1:2" x14ac:dyDescent="0.3">
      <c r="A64" s="5" t="s">
        <v>378</v>
      </c>
      <c r="B64" s="5" t="s">
        <v>88</v>
      </c>
    </row>
    <row r="65" spans="1:2" x14ac:dyDescent="0.3">
      <c r="A65" s="5" t="s">
        <v>379</v>
      </c>
      <c r="B65" s="5" t="s">
        <v>69</v>
      </c>
    </row>
    <row r="66" spans="1:2" x14ac:dyDescent="0.3">
      <c r="A66" s="5" t="s">
        <v>380</v>
      </c>
      <c r="B66" s="5" t="s">
        <v>17</v>
      </c>
    </row>
    <row r="67" spans="1:2" x14ac:dyDescent="0.3">
      <c r="A67" s="5" t="s">
        <v>381</v>
      </c>
      <c r="B67" s="5" t="s">
        <v>17</v>
      </c>
    </row>
    <row r="68" spans="1:2" x14ac:dyDescent="0.3">
      <c r="A68" s="5" t="s">
        <v>382</v>
      </c>
      <c r="B68" s="5" t="s">
        <v>17</v>
      </c>
    </row>
    <row r="69" spans="1:2" x14ac:dyDescent="0.3">
      <c r="A69" s="5" t="s">
        <v>383</v>
      </c>
      <c r="B69" s="5" t="s">
        <v>69</v>
      </c>
    </row>
    <row r="70" spans="1:2" x14ac:dyDescent="0.3">
      <c r="A70" s="5" t="s">
        <v>384</v>
      </c>
      <c r="B70" s="5" t="s">
        <v>69</v>
      </c>
    </row>
    <row r="71" spans="1:2" x14ac:dyDescent="0.3">
      <c r="A71" s="5" t="s">
        <v>385</v>
      </c>
      <c r="B71" s="5" t="s">
        <v>17</v>
      </c>
    </row>
    <row r="72" spans="1:2" x14ac:dyDescent="0.3">
      <c r="A72" s="5" t="s">
        <v>386</v>
      </c>
      <c r="B72" s="5" t="s">
        <v>69</v>
      </c>
    </row>
    <row r="73" spans="1:2" x14ac:dyDescent="0.3">
      <c r="A73" s="5" t="s">
        <v>387</v>
      </c>
      <c r="B73" s="5" t="s">
        <v>69</v>
      </c>
    </row>
    <row r="74" spans="1:2" x14ac:dyDescent="0.3">
      <c r="A74" s="5" t="s">
        <v>388</v>
      </c>
      <c r="B74" s="5" t="s">
        <v>69</v>
      </c>
    </row>
    <row r="75" spans="1:2" x14ac:dyDescent="0.3">
      <c r="A75" s="5" t="s">
        <v>389</v>
      </c>
      <c r="B75" s="5" t="s">
        <v>17</v>
      </c>
    </row>
    <row r="76" spans="1:2" x14ac:dyDescent="0.3">
      <c r="A76" s="5" t="s">
        <v>390</v>
      </c>
      <c r="B76" s="5" t="s">
        <v>17</v>
      </c>
    </row>
    <row r="77" spans="1:2" x14ac:dyDescent="0.3">
      <c r="A77" s="5" t="s">
        <v>391</v>
      </c>
      <c r="B77" s="5" t="s">
        <v>17</v>
      </c>
    </row>
    <row r="78" spans="1:2" x14ac:dyDescent="0.3">
      <c r="A78" s="5" t="s">
        <v>392</v>
      </c>
      <c r="B78" s="5" t="s">
        <v>17</v>
      </c>
    </row>
    <row r="79" spans="1:2" x14ac:dyDescent="0.3">
      <c r="A79" s="5" t="s">
        <v>393</v>
      </c>
      <c r="B79" s="5" t="s">
        <v>17</v>
      </c>
    </row>
    <row r="80" spans="1:2" x14ac:dyDescent="0.3">
      <c r="A80" s="5" t="s">
        <v>394</v>
      </c>
      <c r="B80" s="5" t="s">
        <v>88</v>
      </c>
    </row>
    <row r="81" spans="1:2" x14ac:dyDescent="0.3">
      <c r="A81" s="5" t="s">
        <v>395</v>
      </c>
      <c r="B81" s="5" t="s">
        <v>69</v>
      </c>
    </row>
    <row r="82" spans="1:2" x14ac:dyDescent="0.3">
      <c r="A82" s="5" t="s">
        <v>396</v>
      </c>
      <c r="B82" s="5" t="s">
        <v>17</v>
      </c>
    </row>
    <row r="83" spans="1:2" x14ac:dyDescent="0.3">
      <c r="A83" s="5" t="s">
        <v>397</v>
      </c>
      <c r="B83" s="5" t="s">
        <v>17</v>
      </c>
    </row>
    <row r="84" spans="1:2" x14ac:dyDescent="0.3">
      <c r="A84" s="5" t="s">
        <v>398</v>
      </c>
      <c r="B84" s="5" t="s">
        <v>69</v>
      </c>
    </row>
    <row r="85" spans="1:2" x14ac:dyDescent="0.3">
      <c r="A85" s="5" t="s">
        <v>399</v>
      </c>
      <c r="B85" s="5" t="s">
        <v>17</v>
      </c>
    </row>
    <row r="86" spans="1:2" x14ac:dyDescent="0.3">
      <c r="A86" s="5" t="s">
        <v>400</v>
      </c>
      <c r="B86" s="5" t="s">
        <v>17</v>
      </c>
    </row>
    <row r="87" spans="1:2" x14ac:dyDescent="0.3">
      <c r="A87" s="5" t="s">
        <v>401</v>
      </c>
      <c r="B87" s="5" t="s">
        <v>17</v>
      </c>
    </row>
    <row r="88" spans="1:2" x14ac:dyDescent="0.3">
      <c r="A88" s="5" t="s">
        <v>402</v>
      </c>
      <c r="B88" s="5" t="s">
        <v>69</v>
      </c>
    </row>
    <row r="89" spans="1:2" x14ac:dyDescent="0.3">
      <c r="A89" s="5" t="s">
        <v>403</v>
      </c>
      <c r="B89" s="5" t="s">
        <v>17</v>
      </c>
    </row>
    <row r="90" spans="1:2" x14ac:dyDescent="0.3">
      <c r="A90" s="5" t="s">
        <v>404</v>
      </c>
      <c r="B90" s="5" t="s">
        <v>88</v>
      </c>
    </row>
    <row r="91" spans="1:2" x14ac:dyDescent="0.3">
      <c r="A91" s="5" t="s">
        <v>405</v>
      </c>
      <c r="B91" s="5" t="s">
        <v>17</v>
      </c>
    </row>
    <row r="92" spans="1:2" x14ac:dyDescent="0.3">
      <c r="A92" s="5" t="s">
        <v>406</v>
      </c>
      <c r="B92" s="5" t="s">
        <v>88</v>
      </c>
    </row>
    <row r="93" spans="1:2" x14ac:dyDescent="0.3">
      <c r="A93" s="5" t="s">
        <v>407</v>
      </c>
      <c r="B93" s="5" t="s">
        <v>69</v>
      </c>
    </row>
    <row r="94" spans="1:2" x14ac:dyDescent="0.3">
      <c r="A94" s="5" t="s">
        <v>408</v>
      </c>
      <c r="B94" s="5" t="s">
        <v>69</v>
      </c>
    </row>
    <row r="95" spans="1:2" x14ac:dyDescent="0.3">
      <c r="A95" s="5" t="s">
        <v>409</v>
      </c>
      <c r="B95" s="5" t="s">
        <v>17</v>
      </c>
    </row>
    <row r="96" spans="1:2" x14ac:dyDescent="0.3">
      <c r="A96" s="5" t="s">
        <v>410</v>
      </c>
      <c r="B96" s="5" t="s">
        <v>69</v>
      </c>
    </row>
    <row r="97" spans="1:2" x14ac:dyDescent="0.3">
      <c r="A97" s="5" t="s">
        <v>411</v>
      </c>
      <c r="B97" s="9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J12" sqref="J12"/>
    </sheetView>
  </sheetViews>
  <sheetFormatPr defaultRowHeight="14.4" x14ac:dyDescent="0.3"/>
  <cols>
    <col min="1" max="1" width="3" bestFit="1" customWidth="1"/>
    <col min="2" max="2" width="10.44140625" bestFit="1" customWidth="1"/>
    <col min="3" max="3" width="10.44140625" customWidth="1"/>
    <col min="4" max="4" width="11" bestFit="1" customWidth="1"/>
    <col min="5" max="5" width="9.5546875" bestFit="1" customWidth="1"/>
  </cols>
  <sheetData>
    <row r="1" spans="1:5" x14ac:dyDescent="0.3">
      <c r="A1" s="1" t="s">
        <v>0</v>
      </c>
      <c r="B1" s="2" t="s">
        <v>6</v>
      </c>
      <c r="C1" s="16"/>
    </row>
    <row r="2" spans="1:5" x14ac:dyDescent="0.3">
      <c r="A2" s="4">
        <v>80</v>
      </c>
      <c r="B2" s="7">
        <v>28873</v>
      </c>
      <c r="C2" s="15"/>
      <c r="E2" s="15"/>
    </row>
    <row r="3" spans="1:5" x14ac:dyDescent="0.3">
      <c r="A3" s="4">
        <v>39</v>
      </c>
      <c r="B3" s="7">
        <v>29497</v>
      </c>
      <c r="C3" s="15"/>
      <c r="E3" s="15"/>
    </row>
    <row r="4" spans="1:5" x14ac:dyDescent="0.3">
      <c r="A4" s="4">
        <v>27</v>
      </c>
      <c r="B4" s="7">
        <v>29536</v>
      </c>
      <c r="C4" s="15"/>
      <c r="E4" s="15"/>
    </row>
    <row r="5" spans="1:5" x14ac:dyDescent="0.3">
      <c r="A5" s="4">
        <v>31</v>
      </c>
      <c r="B5" s="7">
        <v>29930</v>
      </c>
      <c r="C5" s="15"/>
    </row>
    <row r="6" spans="1:5" x14ac:dyDescent="0.3">
      <c r="A6" s="4">
        <v>94</v>
      </c>
      <c r="B6" s="7">
        <v>30189</v>
      </c>
      <c r="C6" s="15"/>
    </row>
    <row r="7" spans="1:5" x14ac:dyDescent="0.3">
      <c r="A7" s="4">
        <v>91</v>
      </c>
      <c r="B7" s="7">
        <v>30294</v>
      </c>
      <c r="C7" s="15"/>
    </row>
    <row r="8" spans="1:5" x14ac:dyDescent="0.3">
      <c r="A8" s="4">
        <v>32</v>
      </c>
      <c r="B8" s="7">
        <v>30318</v>
      </c>
      <c r="C8" s="15"/>
    </row>
    <row r="9" spans="1:5" x14ac:dyDescent="0.3">
      <c r="A9" s="4">
        <v>26</v>
      </c>
      <c r="B9" s="7">
        <v>30440</v>
      </c>
      <c r="C9" s="15"/>
    </row>
    <row r="10" spans="1:5" x14ac:dyDescent="0.3">
      <c r="A10" s="4">
        <v>95</v>
      </c>
      <c r="B10" s="7">
        <v>30733</v>
      </c>
      <c r="C10" s="15"/>
    </row>
    <row r="11" spans="1:5" x14ac:dyDescent="0.3">
      <c r="A11" s="4">
        <v>79</v>
      </c>
      <c r="B11" s="7">
        <v>30883</v>
      </c>
      <c r="C11" s="15"/>
    </row>
    <row r="12" spans="1:5" x14ac:dyDescent="0.3">
      <c r="A12" s="4">
        <v>84</v>
      </c>
      <c r="B12" s="7">
        <v>30894</v>
      </c>
      <c r="C12" s="15"/>
    </row>
    <row r="13" spans="1:5" x14ac:dyDescent="0.3">
      <c r="A13" s="4">
        <v>19</v>
      </c>
      <c r="B13" s="7">
        <v>31051</v>
      </c>
      <c r="C13" s="15"/>
    </row>
    <row r="14" spans="1:5" x14ac:dyDescent="0.3">
      <c r="A14" s="4">
        <v>35</v>
      </c>
      <c r="B14" s="7">
        <v>31135</v>
      </c>
      <c r="C14" s="15"/>
    </row>
    <row r="15" spans="1:5" x14ac:dyDescent="0.3">
      <c r="A15" s="4">
        <v>82</v>
      </c>
      <c r="B15" s="7">
        <v>31275</v>
      </c>
      <c r="C15" s="15"/>
    </row>
    <row r="16" spans="1:5" x14ac:dyDescent="0.3">
      <c r="A16" s="4">
        <v>33</v>
      </c>
      <c r="B16" s="7">
        <v>31307</v>
      </c>
      <c r="C16" s="15"/>
    </row>
    <row r="17" spans="1:3" x14ac:dyDescent="0.3">
      <c r="A17" s="4">
        <v>83</v>
      </c>
      <c r="B17" s="7">
        <v>31438</v>
      </c>
      <c r="C17" s="15"/>
    </row>
    <row r="18" spans="1:3" x14ac:dyDescent="0.3">
      <c r="A18" s="4">
        <v>76</v>
      </c>
      <c r="B18" s="7">
        <v>31441</v>
      </c>
      <c r="C18" s="15"/>
    </row>
    <row r="19" spans="1:3" x14ac:dyDescent="0.3">
      <c r="A19" s="4">
        <v>25</v>
      </c>
      <c r="B19" s="7">
        <v>31467</v>
      </c>
      <c r="C19" s="15"/>
    </row>
    <row r="20" spans="1:3" x14ac:dyDescent="0.3">
      <c r="A20" s="4">
        <v>44</v>
      </c>
      <c r="B20" s="7">
        <v>31583</v>
      </c>
      <c r="C20" s="15"/>
    </row>
    <row r="21" spans="1:3" x14ac:dyDescent="0.3">
      <c r="A21" s="4">
        <v>21</v>
      </c>
      <c r="B21" s="7">
        <v>31630</v>
      </c>
      <c r="C21" s="15"/>
    </row>
    <row r="22" spans="1:3" x14ac:dyDescent="0.3">
      <c r="A22" s="4">
        <v>87</v>
      </c>
      <c r="B22" s="7">
        <v>31633</v>
      </c>
      <c r="C22" s="15"/>
    </row>
    <row r="23" spans="1:3" x14ac:dyDescent="0.3">
      <c r="A23" s="4">
        <v>28</v>
      </c>
      <c r="B23" s="7">
        <v>31636</v>
      </c>
      <c r="C23" s="15"/>
    </row>
    <row r="24" spans="1:3" x14ac:dyDescent="0.3">
      <c r="A24" s="4">
        <v>48</v>
      </c>
      <c r="B24" s="7">
        <v>31654</v>
      </c>
      <c r="C24" s="15"/>
    </row>
    <row r="25" spans="1:3" x14ac:dyDescent="0.3">
      <c r="A25" s="4">
        <v>46</v>
      </c>
      <c r="B25" s="7">
        <v>31666</v>
      </c>
      <c r="C25" s="15"/>
    </row>
    <row r="26" spans="1:3" x14ac:dyDescent="0.3">
      <c r="A26" s="4">
        <v>96</v>
      </c>
      <c r="B26" s="7">
        <v>31727</v>
      </c>
      <c r="C26" s="15"/>
    </row>
    <row r="27" spans="1:3" x14ac:dyDescent="0.3">
      <c r="A27" s="4">
        <v>40</v>
      </c>
      <c r="B27" s="7">
        <v>31766</v>
      </c>
      <c r="C27" s="15"/>
    </row>
    <row r="28" spans="1:3" x14ac:dyDescent="0.3">
      <c r="A28" s="4">
        <v>24</v>
      </c>
      <c r="B28" s="7">
        <v>31778</v>
      </c>
      <c r="C28" s="15"/>
    </row>
    <row r="29" spans="1:3" x14ac:dyDescent="0.3">
      <c r="A29" s="4">
        <v>1</v>
      </c>
      <c r="B29" s="7">
        <v>31820</v>
      </c>
      <c r="C29" s="15"/>
    </row>
    <row r="30" spans="1:3" x14ac:dyDescent="0.3">
      <c r="A30" s="4">
        <v>63</v>
      </c>
      <c r="B30" s="7">
        <v>31843</v>
      </c>
      <c r="C30" s="15"/>
    </row>
    <row r="31" spans="1:3" x14ac:dyDescent="0.3">
      <c r="A31" s="4">
        <v>41</v>
      </c>
      <c r="B31" s="7">
        <v>31847</v>
      </c>
      <c r="C31" s="15"/>
    </row>
    <row r="32" spans="1:3" x14ac:dyDescent="0.3">
      <c r="A32" s="4">
        <v>92</v>
      </c>
      <c r="B32" s="7">
        <v>31880</v>
      </c>
      <c r="C32" s="15"/>
    </row>
    <row r="33" spans="1:3" x14ac:dyDescent="0.3">
      <c r="A33" s="4">
        <v>50</v>
      </c>
      <c r="B33" s="7">
        <v>31889</v>
      </c>
      <c r="C33" s="15"/>
    </row>
    <row r="34" spans="1:3" x14ac:dyDescent="0.3">
      <c r="A34" s="4">
        <v>77</v>
      </c>
      <c r="B34" s="7">
        <v>31893</v>
      </c>
      <c r="C34" s="15"/>
    </row>
    <row r="35" spans="1:3" x14ac:dyDescent="0.3">
      <c r="A35" s="4">
        <v>45</v>
      </c>
      <c r="B35" s="7">
        <v>31921</v>
      </c>
      <c r="C35" s="15"/>
    </row>
    <row r="36" spans="1:3" x14ac:dyDescent="0.3">
      <c r="A36" s="4">
        <v>55</v>
      </c>
      <c r="B36" s="7">
        <v>32023</v>
      </c>
      <c r="C36" s="15"/>
    </row>
    <row r="37" spans="1:3" x14ac:dyDescent="0.3">
      <c r="A37" s="4">
        <v>38</v>
      </c>
      <c r="B37" s="7">
        <v>32102</v>
      </c>
      <c r="C37" s="15"/>
    </row>
    <row r="38" spans="1:3" x14ac:dyDescent="0.3">
      <c r="A38" s="4">
        <v>89</v>
      </c>
      <c r="B38" s="7">
        <v>32195</v>
      </c>
      <c r="C38" s="15"/>
    </row>
    <row r="39" spans="1:3" x14ac:dyDescent="0.3">
      <c r="A39" s="4">
        <v>90</v>
      </c>
      <c r="B39" s="7">
        <v>32202</v>
      </c>
      <c r="C39" s="15"/>
    </row>
    <row r="40" spans="1:3" x14ac:dyDescent="0.3">
      <c r="A40" s="4">
        <v>85</v>
      </c>
      <c r="B40" s="7">
        <v>32226</v>
      </c>
      <c r="C40" s="15"/>
    </row>
    <row r="41" spans="1:3" x14ac:dyDescent="0.3">
      <c r="A41" s="4">
        <v>15</v>
      </c>
      <c r="B41" s="7">
        <v>32282</v>
      </c>
      <c r="C41" s="15"/>
    </row>
    <row r="42" spans="1:3" x14ac:dyDescent="0.3">
      <c r="A42" s="4">
        <v>88</v>
      </c>
      <c r="B42" s="7">
        <v>32295</v>
      </c>
      <c r="C42" s="15"/>
    </row>
    <row r="43" spans="1:3" x14ac:dyDescent="0.3">
      <c r="A43" s="4">
        <v>10</v>
      </c>
      <c r="B43" s="7">
        <v>32300</v>
      </c>
      <c r="C43" s="15"/>
    </row>
    <row r="44" spans="1:3" x14ac:dyDescent="0.3">
      <c r="A44" s="4">
        <v>72</v>
      </c>
      <c r="B44" s="7">
        <v>32367</v>
      </c>
      <c r="C44" s="15"/>
    </row>
    <row r="45" spans="1:3" x14ac:dyDescent="0.3">
      <c r="A45" s="4">
        <v>74</v>
      </c>
      <c r="B45" s="7">
        <v>32538</v>
      </c>
      <c r="C45" s="15"/>
    </row>
    <row r="46" spans="1:3" x14ac:dyDescent="0.3">
      <c r="A46" s="4">
        <v>22</v>
      </c>
      <c r="B46" s="7">
        <v>32633</v>
      </c>
      <c r="C46" s="15"/>
    </row>
    <row r="47" spans="1:3" x14ac:dyDescent="0.3">
      <c r="A47" s="4">
        <v>73</v>
      </c>
      <c r="B47" s="7">
        <v>32654</v>
      </c>
      <c r="C47" s="15"/>
    </row>
    <row r="48" spans="1:3" x14ac:dyDescent="0.3">
      <c r="A48" s="4">
        <v>4</v>
      </c>
      <c r="B48" s="7">
        <v>32674</v>
      </c>
      <c r="C48" s="15"/>
    </row>
    <row r="49" spans="1:3" x14ac:dyDescent="0.3">
      <c r="A49" s="4">
        <v>61</v>
      </c>
      <c r="B49" s="7">
        <v>32692</v>
      </c>
      <c r="C49" s="15"/>
    </row>
    <row r="50" spans="1:3" x14ac:dyDescent="0.3">
      <c r="A50" s="4">
        <v>62</v>
      </c>
      <c r="B50" s="7">
        <v>32692</v>
      </c>
      <c r="C50" s="15"/>
    </row>
    <row r="51" spans="1:3" x14ac:dyDescent="0.3">
      <c r="A51" s="4">
        <v>60</v>
      </c>
      <c r="B51" s="7">
        <v>32701</v>
      </c>
      <c r="C51" s="15"/>
    </row>
    <row r="52" spans="1:3" x14ac:dyDescent="0.3">
      <c r="A52" s="4">
        <v>2</v>
      </c>
      <c r="B52" s="7">
        <v>32775</v>
      </c>
      <c r="C52" s="15"/>
    </row>
    <row r="53" spans="1:3" x14ac:dyDescent="0.3">
      <c r="A53" s="4">
        <v>43</v>
      </c>
      <c r="B53" s="7">
        <v>32842</v>
      </c>
      <c r="C53" s="15"/>
    </row>
    <row r="54" spans="1:3" x14ac:dyDescent="0.3">
      <c r="A54" s="4">
        <v>29</v>
      </c>
      <c r="B54" s="7">
        <v>32940</v>
      </c>
      <c r="C54" s="15"/>
    </row>
    <row r="55" spans="1:3" x14ac:dyDescent="0.3">
      <c r="A55" s="4">
        <v>17</v>
      </c>
      <c r="B55" s="7">
        <v>32975</v>
      </c>
      <c r="C55" s="15"/>
    </row>
    <row r="56" spans="1:3" x14ac:dyDescent="0.3">
      <c r="A56" s="4">
        <v>47</v>
      </c>
      <c r="B56" s="7">
        <v>32975</v>
      </c>
      <c r="C56" s="15"/>
    </row>
    <row r="57" spans="1:3" x14ac:dyDescent="0.3">
      <c r="A57" s="4">
        <v>34</v>
      </c>
      <c r="B57" s="7">
        <v>33045</v>
      </c>
      <c r="C57" s="15"/>
    </row>
    <row r="58" spans="1:3" x14ac:dyDescent="0.3">
      <c r="A58" s="4">
        <v>7</v>
      </c>
      <c r="B58" s="7">
        <v>33121</v>
      </c>
      <c r="C58" s="15"/>
    </row>
    <row r="59" spans="1:3" x14ac:dyDescent="0.3">
      <c r="A59" s="4">
        <v>11</v>
      </c>
      <c r="B59" s="7">
        <v>33163</v>
      </c>
      <c r="C59" s="15"/>
    </row>
    <row r="60" spans="1:3" x14ac:dyDescent="0.3">
      <c r="A60" s="4">
        <v>18</v>
      </c>
      <c r="B60" s="7">
        <v>33268</v>
      </c>
      <c r="C60" s="15"/>
    </row>
    <row r="61" spans="1:3" x14ac:dyDescent="0.3">
      <c r="A61" s="4">
        <v>42</v>
      </c>
      <c r="B61" s="7">
        <v>33268</v>
      </c>
      <c r="C61" s="15"/>
    </row>
    <row r="62" spans="1:3" x14ac:dyDescent="0.3">
      <c r="A62" s="4">
        <v>86</v>
      </c>
      <c r="B62" s="7">
        <v>33319</v>
      </c>
      <c r="C62" s="15"/>
    </row>
    <row r="63" spans="1:3" x14ac:dyDescent="0.3">
      <c r="A63" s="4">
        <v>13</v>
      </c>
      <c r="B63" s="7">
        <v>33325</v>
      </c>
      <c r="C63" s="15"/>
    </row>
    <row r="64" spans="1:3" x14ac:dyDescent="0.3">
      <c r="A64" s="4">
        <v>8</v>
      </c>
      <c r="B64" s="7">
        <v>33362</v>
      </c>
      <c r="C64" s="15"/>
    </row>
    <row r="65" spans="1:3" x14ac:dyDescent="0.3">
      <c r="A65" s="4">
        <v>54</v>
      </c>
      <c r="B65" s="7">
        <v>33371</v>
      </c>
      <c r="C65" s="15"/>
    </row>
    <row r="66" spans="1:3" x14ac:dyDescent="0.3">
      <c r="A66" s="4">
        <v>36</v>
      </c>
      <c r="B66" s="7">
        <v>33436</v>
      </c>
      <c r="C66" s="15"/>
    </row>
    <row r="67" spans="1:3" x14ac:dyDescent="0.3">
      <c r="A67" s="4">
        <v>59</v>
      </c>
      <c r="B67" s="7">
        <v>33478</v>
      </c>
      <c r="C67" s="15"/>
    </row>
    <row r="68" spans="1:3" x14ac:dyDescent="0.3">
      <c r="A68" s="4">
        <v>68</v>
      </c>
      <c r="B68" s="7">
        <v>33606</v>
      </c>
      <c r="C68" s="15"/>
    </row>
    <row r="69" spans="1:3" x14ac:dyDescent="0.3">
      <c r="A69" s="4">
        <v>6</v>
      </c>
      <c r="B69" s="7">
        <v>33610</v>
      </c>
      <c r="C69" s="15"/>
    </row>
    <row r="70" spans="1:3" x14ac:dyDescent="0.3">
      <c r="A70" s="4">
        <v>30</v>
      </c>
      <c r="B70" s="7">
        <v>33624</v>
      </c>
      <c r="C70" s="15"/>
    </row>
    <row r="71" spans="1:3" x14ac:dyDescent="0.3">
      <c r="A71" s="4">
        <v>5</v>
      </c>
      <c r="B71" s="7">
        <v>33670</v>
      </c>
      <c r="C71" s="15"/>
    </row>
    <row r="72" spans="1:3" x14ac:dyDescent="0.3">
      <c r="A72" s="4">
        <v>53</v>
      </c>
      <c r="B72" s="7">
        <v>33749</v>
      </c>
      <c r="C72" s="15"/>
    </row>
    <row r="73" spans="1:3" x14ac:dyDescent="0.3">
      <c r="A73" s="4">
        <v>37</v>
      </c>
      <c r="B73" s="7">
        <v>33750</v>
      </c>
      <c r="C73" s="15"/>
    </row>
    <row r="74" spans="1:3" x14ac:dyDescent="0.3">
      <c r="A74" s="4">
        <v>16</v>
      </c>
      <c r="B74" s="7">
        <v>33888</v>
      </c>
      <c r="C74" s="15"/>
    </row>
    <row r="75" spans="1:3" x14ac:dyDescent="0.3">
      <c r="A75" s="4">
        <v>66</v>
      </c>
      <c r="B75" s="7">
        <v>34118</v>
      </c>
      <c r="C75" s="15"/>
    </row>
    <row r="76" spans="1:3" x14ac:dyDescent="0.3">
      <c r="A76" s="4">
        <v>67</v>
      </c>
      <c r="B76" s="7">
        <v>34134</v>
      </c>
      <c r="C76" s="15"/>
    </row>
    <row r="77" spans="1:3" x14ac:dyDescent="0.3">
      <c r="A77" s="4">
        <v>14</v>
      </c>
      <c r="B77" s="7">
        <v>34165</v>
      </c>
      <c r="C77" s="15"/>
    </row>
    <row r="78" spans="1:3" x14ac:dyDescent="0.3">
      <c r="A78" s="4">
        <v>51</v>
      </c>
      <c r="B78" s="7">
        <v>34300</v>
      </c>
      <c r="C78" s="15"/>
    </row>
    <row r="79" spans="1:3" x14ac:dyDescent="0.3">
      <c r="A79" s="4">
        <v>70</v>
      </c>
      <c r="B79" s="7">
        <v>34337</v>
      </c>
      <c r="C79" s="15"/>
    </row>
    <row r="80" spans="1:3" x14ac:dyDescent="0.3">
      <c r="A80" s="4">
        <v>23</v>
      </c>
      <c r="B80" s="7">
        <v>34434</v>
      </c>
      <c r="C80" s="15"/>
    </row>
    <row r="81" spans="1:3" x14ac:dyDescent="0.3">
      <c r="A81" s="4">
        <v>71</v>
      </c>
      <c r="B81" s="7">
        <v>34447</v>
      </c>
      <c r="C81" s="15"/>
    </row>
    <row r="82" spans="1:3" x14ac:dyDescent="0.3">
      <c r="A82" s="4">
        <v>3</v>
      </c>
      <c r="B82" s="7">
        <v>34459</v>
      </c>
      <c r="C82" s="15"/>
    </row>
    <row r="83" spans="1:3" x14ac:dyDescent="0.3">
      <c r="A83" s="4">
        <v>57</v>
      </c>
      <c r="B83" s="7">
        <v>34508</v>
      </c>
      <c r="C83" s="15"/>
    </row>
    <row r="84" spans="1:3" x14ac:dyDescent="0.3">
      <c r="A84" s="4">
        <v>20</v>
      </c>
      <c r="B84" s="7">
        <v>34613</v>
      </c>
      <c r="C84" s="15"/>
    </row>
    <row r="85" spans="1:3" x14ac:dyDescent="0.3">
      <c r="A85" s="4">
        <v>9</v>
      </c>
      <c r="B85" s="7">
        <v>34703</v>
      </c>
      <c r="C85" s="15"/>
    </row>
    <row r="86" spans="1:3" x14ac:dyDescent="0.3">
      <c r="A86" s="4">
        <v>64</v>
      </c>
      <c r="B86" s="7">
        <v>34856</v>
      </c>
      <c r="C86" s="15"/>
    </row>
    <row r="87" spans="1:3" x14ac:dyDescent="0.3">
      <c r="A87" s="4">
        <v>52</v>
      </c>
      <c r="B87" s="7">
        <v>34880</v>
      </c>
      <c r="C87" s="15"/>
    </row>
    <row r="88" spans="1:3" x14ac:dyDescent="0.3">
      <c r="A88" s="4">
        <v>56</v>
      </c>
      <c r="B88" s="7">
        <v>34961</v>
      </c>
      <c r="C88" s="15"/>
    </row>
    <row r="89" spans="1:3" x14ac:dyDescent="0.3">
      <c r="A89" s="4">
        <v>12</v>
      </c>
      <c r="B89" s="7">
        <v>35031</v>
      </c>
      <c r="C89" s="15"/>
    </row>
    <row r="90" spans="1:3" x14ac:dyDescent="0.3">
      <c r="A90" s="4">
        <v>65</v>
      </c>
      <c r="B90" s="7">
        <v>35062</v>
      </c>
      <c r="C90" s="15"/>
    </row>
    <row r="91" spans="1:3" x14ac:dyDescent="0.3">
      <c r="A91" s="4">
        <v>78</v>
      </c>
      <c r="B91" s="7">
        <v>35164</v>
      </c>
      <c r="C91" s="15"/>
    </row>
    <row r="92" spans="1:3" x14ac:dyDescent="0.3">
      <c r="A92" s="4">
        <v>58</v>
      </c>
      <c r="B92" s="7">
        <v>35186</v>
      </c>
      <c r="C92" s="15"/>
    </row>
    <row r="93" spans="1:3" x14ac:dyDescent="0.3">
      <c r="A93" s="4">
        <v>75</v>
      </c>
      <c r="B93" s="7">
        <v>35418</v>
      </c>
      <c r="C93" s="15"/>
    </row>
    <row r="94" spans="1:3" x14ac:dyDescent="0.3">
      <c r="A94" s="4">
        <v>81</v>
      </c>
      <c r="B94" s="7">
        <v>35477</v>
      </c>
      <c r="C94" s="15"/>
    </row>
    <row r="95" spans="1:3" x14ac:dyDescent="0.3">
      <c r="A95" s="4">
        <v>69</v>
      </c>
      <c r="B95" s="7">
        <v>35618</v>
      </c>
      <c r="C95" s="15"/>
    </row>
    <row r="96" spans="1:3" x14ac:dyDescent="0.3">
      <c r="A96" s="4">
        <v>93</v>
      </c>
      <c r="B96" s="7">
        <v>35683</v>
      </c>
      <c r="C96" s="15"/>
    </row>
    <row r="97" spans="1:3" x14ac:dyDescent="0.3">
      <c r="A97" s="8">
        <v>49</v>
      </c>
      <c r="B97" s="11">
        <v>36167</v>
      </c>
      <c r="C97" s="15"/>
    </row>
  </sheetData>
  <sortState ref="A2:B97">
    <sortCondition ref="B2:B9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H23" sqref="H23"/>
    </sheetView>
  </sheetViews>
  <sheetFormatPr defaultRowHeight="14.4" x14ac:dyDescent="0.3"/>
  <cols>
    <col min="1" max="1" width="3" bestFit="1" customWidth="1"/>
  </cols>
  <sheetData>
    <row r="1" spans="1:2" x14ac:dyDescent="0.3">
      <c r="A1" s="1" t="s">
        <v>0</v>
      </c>
      <c r="B1" s="2" t="s">
        <v>412</v>
      </c>
    </row>
    <row r="2" spans="1:2" x14ac:dyDescent="0.3">
      <c r="A2" s="4">
        <v>24</v>
      </c>
      <c r="B2" s="5" t="s">
        <v>95</v>
      </c>
    </row>
    <row r="3" spans="1:2" x14ac:dyDescent="0.3">
      <c r="A3" s="4">
        <v>25</v>
      </c>
      <c r="B3" s="5" t="s">
        <v>95</v>
      </c>
    </row>
    <row r="4" spans="1:2" x14ac:dyDescent="0.3">
      <c r="A4" s="4">
        <v>26</v>
      </c>
      <c r="B4" s="5" t="s">
        <v>95</v>
      </c>
    </row>
    <row r="5" spans="1:2" x14ac:dyDescent="0.3">
      <c r="A5" s="4">
        <v>27</v>
      </c>
      <c r="B5" s="5" t="s">
        <v>95</v>
      </c>
    </row>
    <row r="6" spans="1:2" x14ac:dyDescent="0.3">
      <c r="A6" s="4">
        <v>28</v>
      </c>
      <c r="B6" s="5" t="s">
        <v>95</v>
      </c>
    </row>
    <row r="7" spans="1:2" x14ac:dyDescent="0.3">
      <c r="A7" s="4">
        <v>29</v>
      </c>
      <c r="B7" s="5" t="s">
        <v>95</v>
      </c>
    </row>
    <row r="8" spans="1:2" x14ac:dyDescent="0.3">
      <c r="A8" s="4">
        <v>30</v>
      </c>
      <c r="B8" s="5" t="s">
        <v>95</v>
      </c>
    </row>
    <row r="9" spans="1:2" x14ac:dyDescent="0.3">
      <c r="A9" s="4">
        <v>31</v>
      </c>
      <c r="B9" s="5" t="s">
        <v>95</v>
      </c>
    </row>
    <row r="10" spans="1:2" x14ac:dyDescent="0.3">
      <c r="A10" s="4">
        <v>32</v>
      </c>
      <c r="B10" s="5" t="s">
        <v>95</v>
      </c>
    </row>
    <row r="11" spans="1:2" x14ac:dyDescent="0.3">
      <c r="A11" s="4">
        <v>33</v>
      </c>
      <c r="B11" s="5" t="s">
        <v>95</v>
      </c>
    </row>
    <row r="12" spans="1:2" x14ac:dyDescent="0.3">
      <c r="A12" s="4">
        <v>34</v>
      </c>
      <c r="B12" s="5" t="s">
        <v>95</v>
      </c>
    </row>
    <row r="13" spans="1:2" x14ac:dyDescent="0.3">
      <c r="A13" s="4">
        <v>35</v>
      </c>
      <c r="B13" s="5" t="s">
        <v>95</v>
      </c>
    </row>
    <row r="14" spans="1:2" x14ac:dyDescent="0.3">
      <c r="A14" s="4">
        <v>36</v>
      </c>
      <c r="B14" s="5" t="s">
        <v>95</v>
      </c>
    </row>
    <row r="15" spans="1:2" x14ac:dyDescent="0.3">
      <c r="A15" s="4">
        <v>37</v>
      </c>
      <c r="B15" s="5" t="s">
        <v>95</v>
      </c>
    </row>
    <row r="16" spans="1:2" x14ac:dyDescent="0.3">
      <c r="A16" s="4">
        <v>38</v>
      </c>
      <c r="B16" s="5" t="s">
        <v>95</v>
      </c>
    </row>
    <row r="17" spans="1:2" x14ac:dyDescent="0.3">
      <c r="A17" s="4">
        <v>39</v>
      </c>
      <c r="B17" s="5" t="s">
        <v>95</v>
      </c>
    </row>
    <row r="18" spans="1:2" x14ac:dyDescent="0.3">
      <c r="A18" s="4">
        <v>40</v>
      </c>
      <c r="B18" s="5" t="s">
        <v>95</v>
      </c>
    </row>
    <row r="19" spans="1:2" x14ac:dyDescent="0.3">
      <c r="A19" s="4">
        <v>41</v>
      </c>
      <c r="B19" s="5" t="s">
        <v>95</v>
      </c>
    </row>
    <row r="20" spans="1:2" x14ac:dyDescent="0.3">
      <c r="A20" s="4">
        <v>42</v>
      </c>
      <c r="B20" s="5" t="s">
        <v>95</v>
      </c>
    </row>
    <row r="21" spans="1:2" x14ac:dyDescent="0.3">
      <c r="A21" s="4">
        <v>43</v>
      </c>
      <c r="B21" s="5" t="s">
        <v>95</v>
      </c>
    </row>
    <row r="22" spans="1:2" x14ac:dyDescent="0.3">
      <c r="A22" s="4">
        <v>44</v>
      </c>
      <c r="B22" s="5" t="s">
        <v>95</v>
      </c>
    </row>
    <row r="23" spans="1:2" x14ac:dyDescent="0.3">
      <c r="A23" s="4">
        <v>45</v>
      </c>
      <c r="B23" s="5" t="s">
        <v>95</v>
      </c>
    </row>
    <row r="24" spans="1:2" x14ac:dyDescent="0.3">
      <c r="A24" s="4">
        <v>46</v>
      </c>
      <c r="B24" s="5" t="s">
        <v>95</v>
      </c>
    </row>
    <row r="25" spans="1:2" x14ac:dyDescent="0.3">
      <c r="A25" s="4">
        <v>47</v>
      </c>
      <c r="B25" s="5" t="s">
        <v>95</v>
      </c>
    </row>
    <row r="26" spans="1:2" x14ac:dyDescent="0.3">
      <c r="A26" s="4">
        <v>48</v>
      </c>
      <c r="B26" s="5" t="s">
        <v>95</v>
      </c>
    </row>
    <row r="27" spans="1:2" x14ac:dyDescent="0.3">
      <c r="A27" s="4">
        <v>72</v>
      </c>
      <c r="B27" s="5" t="s">
        <v>95</v>
      </c>
    </row>
    <row r="28" spans="1:2" x14ac:dyDescent="0.3">
      <c r="A28" s="4">
        <v>73</v>
      </c>
      <c r="B28" s="5" t="s">
        <v>95</v>
      </c>
    </row>
    <row r="29" spans="1:2" x14ac:dyDescent="0.3">
      <c r="A29" s="4">
        <v>74</v>
      </c>
      <c r="B29" s="5" t="s">
        <v>95</v>
      </c>
    </row>
    <row r="30" spans="1:2" x14ac:dyDescent="0.3">
      <c r="A30" s="4">
        <v>75</v>
      </c>
      <c r="B30" s="5" t="s">
        <v>95</v>
      </c>
    </row>
    <row r="31" spans="1:2" x14ac:dyDescent="0.3">
      <c r="A31" s="4">
        <v>76</v>
      </c>
      <c r="B31" s="5" t="s">
        <v>95</v>
      </c>
    </row>
    <row r="32" spans="1:2" x14ac:dyDescent="0.3">
      <c r="A32" s="4">
        <v>77</v>
      </c>
      <c r="B32" s="5" t="s">
        <v>95</v>
      </c>
    </row>
    <row r="33" spans="1:2" x14ac:dyDescent="0.3">
      <c r="A33" s="4">
        <v>78</v>
      </c>
      <c r="B33" s="5" t="s">
        <v>95</v>
      </c>
    </row>
    <row r="34" spans="1:2" x14ac:dyDescent="0.3">
      <c r="A34" s="4">
        <v>79</v>
      </c>
      <c r="B34" s="5" t="s">
        <v>95</v>
      </c>
    </row>
    <row r="35" spans="1:2" x14ac:dyDescent="0.3">
      <c r="A35" s="4">
        <v>80</v>
      </c>
      <c r="B35" s="5" t="s">
        <v>95</v>
      </c>
    </row>
    <row r="36" spans="1:2" x14ac:dyDescent="0.3">
      <c r="A36" s="4">
        <v>81</v>
      </c>
      <c r="B36" s="5" t="s">
        <v>95</v>
      </c>
    </row>
    <row r="37" spans="1:2" x14ac:dyDescent="0.3">
      <c r="A37" s="4">
        <v>82</v>
      </c>
      <c r="B37" s="5" t="s">
        <v>95</v>
      </c>
    </row>
    <row r="38" spans="1:2" x14ac:dyDescent="0.3">
      <c r="A38" s="4">
        <v>83</v>
      </c>
      <c r="B38" s="5" t="s">
        <v>95</v>
      </c>
    </row>
    <row r="39" spans="1:2" x14ac:dyDescent="0.3">
      <c r="A39" s="4">
        <v>84</v>
      </c>
      <c r="B39" s="5" t="s">
        <v>95</v>
      </c>
    </row>
    <row r="40" spans="1:2" x14ac:dyDescent="0.3">
      <c r="A40" s="4">
        <v>85</v>
      </c>
      <c r="B40" s="5" t="s">
        <v>95</v>
      </c>
    </row>
    <row r="41" spans="1:2" x14ac:dyDescent="0.3">
      <c r="A41" s="4">
        <v>86</v>
      </c>
      <c r="B41" s="5" t="s">
        <v>95</v>
      </c>
    </row>
    <row r="42" spans="1:2" x14ac:dyDescent="0.3">
      <c r="A42" s="4">
        <v>87</v>
      </c>
      <c r="B42" s="5" t="s">
        <v>95</v>
      </c>
    </row>
    <row r="43" spans="1:2" x14ac:dyDescent="0.3">
      <c r="A43" s="4">
        <v>88</v>
      </c>
      <c r="B43" s="5" t="s">
        <v>95</v>
      </c>
    </row>
    <row r="44" spans="1:2" x14ac:dyDescent="0.3">
      <c r="A44" s="4">
        <v>89</v>
      </c>
      <c r="B44" s="5" t="s">
        <v>95</v>
      </c>
    </row>
    <row r="45" spans="1:2" x14ac:dyDescent="0.3">
      <c r="A45" s="4">
        <v>90</v>
      </c>
      <c r="B45" s="5" t="s">
        <v>95</v>
      </c>
    </row>
    <row r="46" spans="1:2" x14ac:dyDescent="0.3">
      <c r="A46" s="4">
        <v>91</v>
      </c>
      <c r="B46" s="5" t="s">
        <v>95</v>
      </c>
    </row>
    <row r="47" spans="1:2" x14ac:dyDescent="0.3">
      <c r="A47" s="4">
        <v>92</v>
      </c>
      <c r="B47" s="5" t="s">
        <v>95</v>
      </c>
    </row>
    <row r="48" spans="1:2" x14ac:dyDescent="0.3">
      <c r="A48" s="4">
        <v>93</v>
      </c>
      <c r="B48" s="5" t="s">
        <v>95</v>
      </c>
    </row>
    <row r="49" spans="1:2" x14ac:dyDescent="0.3">
      <c r="A49" s="4">
        <v>94</v>
      </c>
      <c r="B49" s="5" t="s">
        <v>95</v>
      </c>
    </row>
    <row r="50" spans="1:2" x14ac:dyDescent="0.3">
      <c r="A50" s="4">
        <v>95</v>
      </c>
      <c r="B50" s="5" t="s">
        <v>95</v>
      </c>
    </row>
    <row r="51" spans="1:2" x14ac:dyDescent="0.3">
      <c r="A51" s="4">
        <v>96</v>
      </c>
      <c r="B51" s="5" t="s">
        <v>95</v>
      </c>
    </row>
    <row r="52" spans="1:2" x14ac:dyDescent="0.3">
      <c r="A52" s="4">
        <v>1</v>
      </c>
      <c r="B52" s="5" t="s">
        <v>10</v>
      </c>
    </row>
    <row r="53" spans="1:2" x14ac:dyDescent="0.3">
      <c r="A53" s="4">
        <v>2</v>
      </c>
      <c r="B53" s="5" t="s">
        <v>10</v>
      </c>
    </row>
    <row r="54" spans="1:2" x14ac:dyDescent="0.3">
      <c r="A54" s="4">
        <v>3</v>
      </c>
      <c r="B54" s="5" t="s">
        <v>10</v>
      </c>
    </row>
    <row r="55" spans="1:2" x14ac:dyDescent="0.3">
      <c r="A55" s="4">
        <v>4</v>
      </c>
      <c r="B55" s="5" t="s">
        <v>10</v>
      </c>
    </row>
    <row r="56" spans="1:2" x14ac:dyDescent="0.3">
      <c r="A56" s="4">
        <v>5</v>
      </c>
      <c r="B56" s="5" t="s">
        <v>10</v>
      </c>
    </row>
    <row r="57" spans="1:2" x14ac:dyDescent="0.3">
      <c r="A57" s="4">
        <v>6</v>
      </c>
      <c r="B57" s="5" t="s">
        <v>10</v>
      </c>
    </row>
    <row r="58" spans="1:2" x14ac:dyDescent="0.3">
      <c r="A58" s="4">
        <v>7</v>
      </c>
      <c r="B58" s="5" t="s">
        <v>10</v>
      </c>
    </row>
    <row r="59" spans="1:2" x14ac:dyDescent="0.3">
      <c r="A59" s="4">
        <v>8</v>
      </c>
      <c r="B59" s="5" t="s">
        <v>10</v>
      </c>
    </row>
    <row r="60" spans="1:2" x14ac:dyDescent="0.3">
      <c r="A60" s="4">
        <v>9</v>
      </c>
      <c r="B60" s="5" t="s">
        <v>10</v>
      </c>
    </row>
    <row r="61" spans="1:2" x14ac:dyDescent="0.3">
      <c r="A61" s="4">
        <v>10</v>
      </c>
      <c r="B61" s="5" t="s">
        <v>10</v>
      </c>
    </row>
    <row r="62" spans="1:2" x14ac:dyDescent="0.3">
      <c r="A62" s="4">
        <v>11</v>
      </c>
      <c r="B62" s="5" t="s">
        <v>10</v>
      </c>
    </row>
    <row r="63" spans="1:2" x14ac:dyDescent="0.3">
      <c r="A63" s="4">
        <v>12</v>
      </c>
      <c r="B63" s="5" t="s">
        <v>10</v>
      </c>
    </row>
    <row r="64" spans="1:2" x14ac:dyDescent="0.3">
      <c r="A64" s="4">
        <v>13</v>
      </c>
      <c r="B64" s="5" t="s">
        <v>10</v>
      </c>
    </row>
    <row r="65" spans="1:2" x14ac:dyDescent="0.3">
      <c r="A65" s="4">
        <v>14</v>
      </c>
      <c r="B65" s="5" t="s">
        <v>10</v>
      </c>
    </row>
    <row r="66" spans="1:2" x14ac:dyDescent="0.3">
      <c r="A66" s="4">
        <v>15</v>
      </c>
      <c r="B66" s="5" t="s">
        <v>10</v>
      </c>
    </row>
    <row r="67" spans="1:2" x14ac:dyDescent="0.3">
      <c r="A67" s="4">
        <v>16</v>
      </c>
      <c r="B67" s="5" t="s">
        <v>10</v>
      </c>
    </row>
    <row r="68" spans="1:2" x14ac:dyDescent="0.3">
      <c r="A68" s="4">
        <v>17</v>
      </c>
      <c r="B68" s="5" t="s">
        <v>10</v>
      </c>
    </row>
    <row r="69" spans="1:2" x14ac:dyDescent="0.3">
      <c r="A69" s="4">
        <v>18</v>
      </c>
      <c r="B69" s="5" t="s">
        <v>10</v>
      </c>
    </row>
    <row r="70" spans="1:2" x14ac:dyDescent="0.3">
      <c r="A70" s="4">
        <v>19</v>
      </c>
      <c r="B70" s="5" t="s">
        <v>10</v>
      </c>
    </row>
    <row r="71" spans="1:2" x14ac:dyDescent="0.3">
      <c r="A71" s="4">
        <v>20</v>
      </c>
      <c r="B71" s="5" t="s">
        <v>10</v>
      </c>
    </row>
    <row r="72" spans="1:2" x14ac:dyDescent="0.3">
      <c r="A72" s="4">
        <v>21</v>
      </c>
      <c r="B72" s="5" t="s">
        <v>10</v>
      </c>
    </row>
    <row r="73" spans="1:2" x14ac:dyDescent="0.3">
      <c r="A73" s="4">
        <v>22</v>
      </c>
      <c r="B73" s="5" t="s">
        <v>10</v>
      </c>
    </row>
    <row r="74" spans="1:2" x14ac:dyDescent="0.3">
      <c r="A74" s="4">
        <v>23</v>
      </c>
      <c r="B74" s="5" t="s">
        <v>10</v>
      </c>
    </row>
    <row r="75" spans="1:2" x14ac:dyDescent="0.3">
      <c r="A75" s="4">
        <v>49</v>
      </c>
      <c r="B75" s="5" t="s">
        <v>10</v>
      </c>
    </row>
    <row r="76" spans="1:2" x14ac:dyDescent="0.3">
      <c r="A76" s="4">
        <v>50</v>
      </c>
      <c r="B76" s="5" t="s">
        <v>10</v>
      </c>
    </row>
    <row r="77" spans="1:2" x14ac:dyDescent="0.3">
      <c r="A77" s="4">
        <v>51</v>
      </c>
      <c r="B77" s="5" t="s">
        <v>10</v>
      </c>
    </row>
    <row r="78" spans="1:2" x14ac:dyDescent="0.3">
      <c r="A78" s="4">
        <v>52</v>
      </c>
      <c r="B78" s="5" t="s">
        <v>10</v>
      </c>
    </row>
    <row r="79" spans="1:2" x14ac:dyDescent="0.3">
      <c r="A79" s="4">
        <v>53</v>
      </c>
      <c r="B79" s="5" t="s">
        <v>10</v>
      </c>
    </row>
    <row r="80" spans="1:2" x14ac:dyDescent="0.3">
      <c r="A80" s="4">
        <v>54</v>
      </c>
      <c r="B80" s="5" t="s">
        <v>10</v>
      </c>
    </row>
    <row r="81" spans="1:2" x14ac:dyDescent="0.3">
      <c r="A81" s="4">
        <v>55</v>
      </c>
      <c r="B81" s="5" t="s">
        <v>10</v>
      </c>
    </row>
    <row r="82" spans="1:2" x14ac:dyDescent="0.3">
      <c r="A82" s="4">
        <v>56</v>
      </c>
      <c r="B82" s="5" t="s">
        <v>10</v>
      </c>
    </row>
    <row r="83" spans="1:2" x14ac:dyDescent="0.3">
      <c r="A83" s="4">
        <v>57</v>
      </c>
      <c r="B83" s="5" t="s">
        <v>10</v>
      </c>
    </row>
    <row r="84" spans="1:2" x14ac:dyDescent="0.3">
      <c r="A84" s="4">
        <v>58</v>
      </c>
      <c r="B84" s="5" t="s">
        <v>10</v>
      </c>
    </row>
    <row r="85" spans="1:2" x14ac:dyDescent="0.3">
      <c r="A85" s="4">
        <v>59</v>
      </c>
      <c r="B85" s="5" t="s">
        <v>10</v>
      </c>
    </row>
    <row r="86" spans="1:2" x14ac:dyDescent="0.3">
      <c r="A86" s="4">
        <v>60</v>
      </c>
      <c r="B86" s="5" t="s">
        <v>10</v>
      </c>
    </row>
    <row r="87" spans="1:2" x14ac:dyDescent="0.3">
      <c r="A87" s="4">
        <v>61</v>
      </c>
      <c r="B87" s="5" t="s">
        <v>10</v>
      </c>
    </row>
    <row r="88" spans="1:2" x14ac:dyDescent="0.3">
      <c r="A88" s="4">
        <v>62</v>
      </c>
      <c r="B88" s="5" t="s">
        <v>10</v>
      </c>
    </row>
    <row r="89" spans="1:2" x14ac:dyDescent="0.3">
      <c r="A89" s="4">
        <v>63</v>
      </c>
      <c r="B89" s="5" t="s">
        <v>10</v>
      </c>
    </row>
    <row r="90" spans="1:2" x14ac:dyDescent="0.3">
      <c r="A90" s="4">
        <v>64</v>
      </c>
      <c r="B90" s="5" t="s">
        <v>10</v>
      </c>
    </row>
    <row r="91" spans="1:2" x14ac:dyDescent="0.3">
      <c r="A91" s="4">
        <v>65</v>
      </c>
      <c r="B91" s="5" t="s">
        <v>10</v>
      </c>
    </row>
    <row r="92" spans="1:2" x14ac:dyDescent="0.3">
      <c r="A92" s="4">
        <v>66</v>
      </c>
      <c r="B92" s="5" t="s">
        <v>10</v>
      </c>
    </row>
    <row r="93" spans="1:2" x14ac:dyDescent="0.3">
      <c r="A93" s="4">
        <v>67</v>
      </c>
      <c r="B93" s="5" t="s">
        <v>10</v>
      </c>
    </row>
    <row r="94" spans="1:2" x14ac:dyDescent="0.3">
      <c r="A94" s="4">
        <v>68</v>
      </c>
      <c r="B94" s="5" t="s">
        <v>10</v>
      </c>
    </row>
    <row r="95" spans="1:2" x14ac:dyDescent="0.3">
      <c r="A95" s="4">
        <v>69</v>
      </c>
      <c r="B95" s="5" t="s">
        <v>10</v>
      </c>
    </row>
    <row r="96" spans="1:2" x14ac:dyDescent="0.3">
      <c r="A96" s="4">
        <v>70</v>
      </c>
      <c r="B96" s="5" t="s">
        <v>10</v>
      </c>
    </row>
    <row r="97" spans="1:2" x14ac:dyDescent="0.3">
      <c r="A97" s="8">
        <v>71</v>
      </c>
      <c r="B97" s="9" t="s">
        <v>10</v>
      </c>
    </row>
  </sheetData>
  <sortState ref="A2:B97">
    <sortCondition ref="B2:B9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C5E1D8043042AA85A3A066757825" ma:contentTypeVersion="16" ma:contentTypeDescription="Create a new document." ma:contentTypeScope="" ma:versionID="fa5f8d8f3903f37bd96a3bfc506c78d0">
  <xsd:schema xmlns:xsd="http://www.w3.org/2001/XMLSchema" xmlns:xs="http://www.w3.org/2001/XMLSchema" xmlns:p="http://schemas.microsoft.com/office/2006/metadata/properties" xmlns:ns2="2dd01f8d-078a-4daa-a58d-296209e8e41f" xmlns:ns3="1b6fd060-587c-4d78-84ec-b472f4e275c5" targetNamespace="http://schemas.microsoft.com/office/2006/metadata/properties" ma:root="true" ma:fieldsID="9115895b32ce552d7c9059f5512083a9" ns2:_="" ns3:_="">
    <xsd:import namespace="2dd01f8d-078a-4daa-a58d-296209e8e41f"/>
    <xsd:import namespace="1b6fd060-587c-4d78-84ec-b472f4e275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01f8d-078a-4daa-a58d-296209e8e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3611cf-8fb9-4cea-bfa2-f0a048d02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fd060-587c-4d78-84ec-b472f4e275c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27626d8-be56-4702-bedd-e226942934ad}" ma:internalName="TaxCatchAll" ma:showField="CatchAllData" ma:web="1b6fd060-587c-4d78-84ec-b472f4e275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23A786-A495-4AC1-AC62-F18C8E3134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751AA1-B133-4E07-A62F-D69421438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d01f8d-078a-4daa-a58d-296209e8e41f"/>
    <ds:schemaRef ds:uri="1b6fd060-587c-4d78-84ec-b472f4e275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Questions</vt:lpstr>
      <vt:lpstr>Insights</vt:lpstr>
      <vt:lpstr>Main Sheet</vt:lpstr>
      <vt:lpstr>Home Town</vt:lpstr>
      <vt:lpstr>Country</vt:lpstr>
      <vt:lpstr>Position</vt:lpstr>
      <vt:lpstr>DOB</vt:lpstr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ANILKUMAR</dc:creator>
  <cp:lastModifiedBy>Lenovo</cp:lastModifiedBy>
  <dcterms:created xsi:type="dcterms:W3CDTF">2023-02-07T04:25:56Z</dcterms:created>
  <dcterms:modified xsi:type="dcterms:W3CDTF">2023-07-31T07:10:47Z</dcterms:modified>
</cp:coreProperties>
</file>