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<sst xmlns="http://schemas.openxmlformats.org/spreadsheetml/2006/main" count="16" uniqueCount="16">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</sst>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#,##0.00;(#,##0.00)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Sheet1!$A$2:$A$281</c:f>
            </c:strRef>
          </c:cat>
          <c:val>
            <c:numRef>
              <c:f>Sheet1!$B$2:$B$281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Sheet1!$A$2:$A$281</c:f>
            </c:strRef>
          </c:cat>
          <c:val>
            <c:numRef>
              <c:f>Sheet1!$C$2:$C$281</c:f>
              <c:numCache/>
            </c:numRef>
          </c:val>
          <c:smooth val="0"/>
        </c:ser>
        <c:axId val="690232546"/>
        <c:axId val="725933690"/>
      </c:lineChart>
      <c:catAx>
        <c:axId val="690232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933690"/>
      </c:catAx>
      <c:valAx>
        <c:axId val="725933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232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Sheet1!$C$255:$C$281</c:f>
              <c:numCache/>
            </c:numRef>
          </c:val>
          <c:smooth val="0"/>
        </c:ser>
        <c:axId val="1529414887"/>
        <c:axId val="937175034"/>
      </c:lineChart>
      <c:catAx>
        <c:axId val="1529414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175034"/>
      </c:catAx>
      <c:valAx>
        <c:axId val="937175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414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561975</xdr:colOff>
      <xdr:row>4</xdr:row>
      <xdr:rowOff>161925</xdr:rowOff>
    </xdr:from>
    <xdr:ext cx="4181475" cy="2590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381000</xdr:colOff>
      <xdr:row>267</xdr:row>
      <xdr:rowOff>28575</xdr:rowOff>
    </xdr:from>
    <xdr:ext cx="4429125" cy="2733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IFERROR(__xludf.DUMMYFUNCTION("GOOGLEFINANCE(""TSLA"",""price"",Date(2023,1,9),DATE(2024,2,4))"),"Date")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IFERROR(__xludf.DUMMYFUNCTION("""COMPUTED_VALUE"""),44935.66666666667)</f>
        <v>44935.66667</v>
      </c>
      <c r="B2" s="2">
        <f>IFERROR(__xludf.DUMMYFUNCTION("""COMPUTED_VALUE"""),119.77)</f>
        <v>119.77</v>
      </c>
      <c r="C2" s="3">
        <v>153.819799222777</v>
      </c>
    </row>
    <row r="3">
      <c r="A3" s="1">
        <f>IFERROR(__xludf.DUMMYFUNCTION("""COMPUTED_VALUE"""),44936.66666666667)</f>
        <v>44936.66667</v>
      </c>
      <c r="B3" s="2">
        <f>IFERROR(__xludf.DUMMYFUNCTION("""COMPUTED_VALUE"""),118.85)</f>
        <v>118.85</v>
      </c>
      <c r="C3" s="3">
        <v>156.316628689092</v>
      </c>
    </row>
    <row r="4">
      <c r="A4" s="1">
        <f>IFERROR(__xludf.DUMMYFUNCTION("""COMPUTED_VALUE"""),44937.66666666667)</f>
        <v>44937.66667</v>
      </c>
      <c r="B4" s="2">
        <f>IFERROR(__xludf.DUMMYFUNCTION("""COMPUTED_VALUE"""),123.22)</f>
        <v>123.22</v>
      </c>
      <c r="C4" s="3">
        <v>156.170251888066</v>
      </c>
    </row>
    <row r="5">
      <c r="A5" s="1">
        <f>IFERROR(__xludf.DUMMYFUNCTION("""COMPUTED_VALUE"""),44938.66666666667)</f>
        <v>44938.66667</v>
      </c>
      <c r="B5" s="2">
        <f>IFERROR(__xludf.DUMMYFUNCTION("""COMPUTED_VALUE"""),123.56)</f>
        <v>123.56</v>
      </c>
      <c r="C5" s="3">
        <v>155.558916262192</v>
      </c>
    </row>
    <row r="6">
      <c r="A6" s="1">
        <f>IFERROR(__xludf.DUMMYFUNCTION("""COMPUTED_VALUE"""),44939.66666666667)</f>
        <v>44939.66667</v>
      </c>
      <c r="B6" s="2">
        <f>IFERROR(__xludf.DUMMYFUNCTION("""COMPUTED_VALUE"""),122.4)</f>
        <v>122.4</v>
      </c>
      <c r="C6" s="3">
        <v>156.439937351472</v>
      </c>
    </row>
    <row r="7">
      <c r="A7" s="1">
        <f>IFERROR(__xludf.DUMMYFUNCTION("""COMPUTED_VALUE"""),44943.66666666667)</f>
        <v>44943.66667</v>
      </c>
      <c r="B7" s="2">
        <f>IFERROR(__xludf.DUMMYFUNCTION("""COMPUTED_VALUE"""),131.49)</f>
        <v>131.49</v>
      </c>
      <c r="C7" s="3">
        <v>159.136619018732</v>
      </c>
    </row>
    <row r="8">
      <c r="A8" s="1">
        <f>IFERROR(__xludf.DUMMYFUNCTION("""COMPUTED_VALUE"""),44944.66666666667)</f>
        <v>44944.66667</v>
      </c>
      <c r="B8" s="2">
        <f>IFERROR(__xludf.DUMMYFUNCTION("""COMPUTED_VALUE"""),128.78)</f>
        <v>128.78</v>
      </c>
      <c r="C8" s="3">
        <v>158.990242217701</v>
      </c>
    </row>
    <row r="9">
      <c r="A9" s="1">
        <f>IFERROR(__xludf.DUMMYFUNCTION("""COMPUTED_VALUE"""),44945.66666666667)</f>
        <v>44945.66667</v>
      </c>
      <c r="B9" s="2">
        <f>IFERROR(__xludf.DUMMYFUNCTION("""COMPUTED_VALUE"""),127.17)</f>
        <v>127.17</v>
      </c>
      <c r="C9" s="3">
        <v>158.378906591827</v>
      </c>
    </row>
    <row r="10">
      <c r="A10" s="1">
        <f>IFERROR(__xludf.DUMMYFUNCTION("""COMPUTED_VALUE"""),44946.66666666667)</f>
        <v>44946.66667</v>
      </c>
      <c r="B10" s="2">
        <f>IFERROR(__xludf.DUMMYFUNCTION("""COMPUTED_VALUE"""),133.42)</f>
        <v>133.42</v>
      </c>
      <c r="C10" s="3">
        <v>159.259927681094</v>
      </c>
    </row>
    <row r="11">
      <c r="A11" s="1">
        <f>IFERROR(__xludf.DUMMYFUNCTION("""COMPUTED_VALUE"""),44949.66666666667)</f>
        <v>44949.66667</v>
      </c>
      <c r="B11" s="2">
        <f>IFERROR(__xludf.DUMMYFUNCTION("""COMPUTED_VALUE"""),143.75)</f>
        <v>143.75</v>
      </c>
      <c r="C11" s="3">
        <v>159.459779727879</v>
      </c>
    </row>
    <row r="12">
      <c r="A12" s="1">
        <f>IFERROR(__xludf.DUMMYFUNCTION("""COMPUTED_VALUE"""),44950.66666666667)</f>
        <v>44950.66667</v>
      </c>
      <c r="B12" s="2">
        <f>IFERROR(__xludf.DUMMYFUNCTION("""COMPUTED_VALUE"""),143.89)</f>
        <v>143.89</v>
      </c>
      <c r="C12" s="3">
        <v>161.956609142861</v>
      </c>
    </row>
    <row r="13">
      <c r="A13" s="1">
        <f>IFERROR(__xludf.DUMMYFUNCTION("""COMPUTED_VALUE"""),44951.66666666667)</f>
        <v>44951.66667</v>
      </c>
      <c r="B13" s="2">
        <f>IFERROR(__xludf.DUMMYFUNCTION("""COMPUTED_VALUE"""),144.43)</f>
        <v>144.43</v>
      </c>
      <c r="C13" s="3">
        <v>161.810232290443</v>
      </c>
    </row>
    <row r="14">
      <c r="A14" s="1">
        <f>IFERROR(__xludf.DUMMYFUNCTION("""COMPUTED_VALUE"""),44952.66666666667)</f>
        <v>44952.66667</v>
      </c>
      <c r="B14" s="2">
        <f>IFERROR(__xludf.DUMMYFUNCTION("""COMPUTED_VALUE"""),160.27)</f>
        <v>160.27</v>
      </c>
      <c r="C14" s="3">
        <v>161.198896613199</v>
      </c>
    </row>
    <row r="15">
      <c r="A15" s="1">
        <f>IFERROR(__xludf.DUMMYFUNCTION("""COMPUTED_VALUE"""),44953.66666666667)</f>
        <v>44953.66667</v>
      </c>
      <c r="B15" s="2">
        <f>IFERROR(__xludf.DUMMYFUNCTION("""COMPUTED_VALUE"""),177.9)</f>
        <v>177.9</v>
      </c>
      <c r="C15" s="3">
        <v>162.079917651139</v>
      </c>
    </row>
    <row r="16">
      <c r="A16" s="1">
        <f>IFERROR(__xludf.DUMMYFUNCTION("""COMPUTED_VALUE"""),44956.66666666667)</f>
        <v>44956.66667</v>
      </c>
      <c r="B16" s="2">
        <f>IFERROR(__xludf.DUMMYFUNCTION("""COMPUTED_VALUE"""),166.66)</f>
        <v>166.66</v>
      </c>
      <c r="C16" s="3">
        <v>162.279769697868</v>
      </c>
    </row>
    <row r="17">
      <c r="A17" s="1">
        <f>IFERROR(__xludf.DUMMYFUNCTION("""COMPUTED_VALUE"""),44957.66666666667)</f>
        <v>44957.66667</v>
      </c>
      <c r="B17" s="2">
        <f>IFERROR(__xludf.DUMMYFUNCTION("""COMPUTED_VALUE"""),173.22)</f>
        <v>173.22</v>
      </c>
      <c r="C17" s="3">
        <v>164.776599112844</v>
      </c>
    </row>
    <row r="18">
      <c r="A18" s="1">
        <f>IFERROR(__xludf.DUMMYFUNCTION("""COMPUTED_VALUE"""),44958.66666666667)</f>
        <v>44958.66667</v>
      </c>
      <c r="B18" s="2">
        <f>IFERROR(__xludf.DUMMYFUNCTION("""COMPUTED_VALUE"""),181.41)</f>
        <v>181.41</v>
      </c>
      <c r="C18" s="3">
        <v>164.630222260437</v>
      </c>
    </row>
    <row r="19">
      <c r="A19" s="1">
        <f>IFERROR(__xludf.DUMMYFUNCTION("""COMPUTED_VALUE"""),44959.66666666667)</f>
        <v>44959.66667</v>
      </c>
      <c r="B19" s="2">
        <f>IFERROR(__xludf.DUMMYFUNCTION("""COMPUTED_VALUE"""),188.27)</f>
        <v>188.27</v>
      </c>
      <c r="C19" s="3">
        <v>164.018886509931</v>
      </c>
    </row>
    <row r="20">
      <c r="A20" s="1">
        <f>IFERROR(__xludf.DUMMYFUNCTION("""COMPUTED_VALUE"""),44960.66666666667)</f>
        <v>44960.66667</v>
      </c>
      <c r="B20" s="2">
        <f>IFERROR(__xludf.DUMMYFUNCTION("""COMPUTED_VALUE"""),189.98)</f>
        <v>189.98</v>
      </c>
      <c r="C20" s="3">
        <v>164.89990747458</v>
      </c>
    </row>
    <row r="21">
      <c r="A21" s="1">
        <f>IFERROR(__xludf.DUMMYFUNCTION("""COMPUTED_VALUE"""),44963.66666666667)</f>
        <v>44963.66667</v>
      </c>
      <c r="B21" s="2">
        <f>IFERROR(__xludf.DUMMYFUNCTION("""COMPUTED_VALUE"""),194.76)</f>
        <v>194.76</v>
      </c>
      <c r="C21" s="3">
        <v>165.099759301563</v>
      </c>
    </row>
    <row r="22">
      <c r="A22" s="1">
        <f>IFERROR(__xludf.DUMMYFUNCTION("""COMPUTED_VALUE"""),44964.66666666667)</f>
        <v>44964.66667</v>
      </c>
      <c r="B22" s="2">
        <f>IFERROR(__xludf.DUMMYFUNCTION("""COMPUTED_VALUE"""),196.81)</f>
        <v>196.81</v>
      </c>
      <c r="C22" s="3">
        <v>167.596588643285</v>
      </c>
    </row>
    <row r="23">
      <c r="A23" s="1">
        <f>IFERROR(__xludf.DUMMYFUNCTION("""COMPUTED_VALUE"""),44965.66666666667)</f>
        <v>44965.66667</v>
      </c>
      <c r="B23" s="2">
        <f>IFERROR(__xludf.DUMMYFUNCTION("""COMPUTED_VALUE"""),201.29)</f>
        <v>201.29</v>
      </c>
      <c r="C23" s="3">
        <v>167.45021171759</v>
      </c>
    </row>
    <row r="24">
      <c r="A24" s="1">
        <f>IFERROR(__xludf.DUMMYFUNCTION("""COMPUTED_VALUE"""),44966.66666666667)</f>
        <v>44966.66667</v>
      </c>
      <c r="B24" s="2">
        <f>IFERROR(__xludf.DUMMYFUNCTION("""COMPUTED_VALUE"""),207.32)</f>
        <v>207.32</v>
      </c>
      <c r="C24" s="3">
        <v>166.838875967092</v>
      </c>
    </row>
    <row r="25">
      <c r="A25" s="1">
        <f>IFERROR(__xludf.DUMMYFUNCTION("""COMPUTED_VALUE"""),44967.66666666667)</f>
        <v>44967.66667</v>
      </c>
      <c r="B25" s="2">
        <f>IFERROR(__xludf.DUMMYFUNCTION("""COMPUTED_VALUE"""),196.89)</f>
        <v>196.89</v>
      </c>
      <c r="C25" s="3">
        <v>167.719896931735</v>
      </c>
    </row>
    <row r="26">
      <c r="A26" s="1">
        <f>IFERROR(__xludf.DUMMYFUNCTION("""COMPUTED_VALUE"""),44970.66666666667)</f>
        <v>44970.66667</v>
      </c>
      <c r="B26" s="2">
        <f>IFERROR(__xludf.DUMMYFUNCTION("""COMPUTED_VALUE"""),194.64)</f>
        <v>194.64</v>
      </c>
      <c r="C26" s="3">
        <v>167.919748758735</v>
      </c>
    </row>
    <row r="27">
      <c r="A27" s="1">
        <f>IFERROR(__xludf.DUMMYFUNCTION("""COMPUTED_VALUE"""),44971.66666666667)</f>
        <v>44971.66667</v>
      </c>
      <c r="B27" s="2">
        <f>IFERROR(__xludf.DUMMYFUNCTION("""COMPUTED_VALUE"""),209.25)</f>
        <v>209.25</v>
      </c>
      <c r="C27" s="3">
        <v>170.408773964525</v>
      </c>
    </row>
    <row r="28">
      <c r="A28" s="1">
        <f>IFERROR(__xludf.DUMMYFUNCTION("""COMPUTED_VALUE"""),44972.66666666667)</f>
        <v>44972.66667</v>
      </c>
      <c r="B28" s="2">
        <f>IFERROR(__xludf.DUMMYFUNCTION("""COMPUTED_VALUE"""),214.24)</f>
        <v>214.24</v>
      </c>
      <c r="C28" s="3">
        <v>170.25459290297</v>
      </c>
    </row>
    <row r="29">
      <c r="A29" s="1">
        <f>IFERROR(__xludf.DUMMYFUNCTION("""COMPUTED_VALUE"""),44973.66666666667)</f>
        <v>44973.66667</v>
      </c>
      <c r="B29" s="2">
        <f>IFERROR(__xludf.DUMMYFUNCTION("""COMPUTED_VALUE"""),202.04)</f>
        <v>202.04</v>
      </c>
      <c r="C29" s="3">
        <v>169.635453016579</v>
      </c>
    </row>
    <row r="30">
      <c r="A30" s="1">
        <f>IFERROR(__xludf.DUMMYFUNCTION("""COMPUTED_VALUE"""),44974.66666666667)</f>
        <v>44974.66667</v>
      </c>
      <c r="B30" s="2">
        <f>IFERROR(__xludf.DUMMYFUNCTION("""COMPUTED_VALUE"""),208.31)</f>
        <v>208.31</v>
      </c>
      <c r="C30" s="3">
        <v>170.508669845319</v>
      </c>
    </row>
    <row r="31">
      <c r="A31" s="1">
        <f>IFERROR(__xludf.DUMMYFUNCTION("""COMPUTED_VALUE"""),44978.66666666667)</f>
        <v>44978.66667</v>
      </c>
      <c r="B31" s="2">
        <f>IFERROR(__xludf.DUMMYFUNCTION("""COMPUTED_VALUE"""),197.37)</f>
        <v>197.37</v>
      </c>
      <c r="C31" s="3">
        <v>173.174134470458</v>
      </c>
    </row>
    <row r="32">
      <c r="A32" s="1">
        <f>IFERROR(__xludf.DUMMYFUNCTION("""COMPUTED_VALUE"""),44979.66666666667)</f>
        <v>44979.66667</v>
      </c>
      <c r="B32" s="2">
        <f>IFERROR(__xludf.DUMMYFUNCTION("""COMPUTED_VALUE"""),200.86)</f>
        <v>200.86</v>
      </c>
      <c r="C32" s="3">
        <v>173.019953408895</v>
      </c>
    </row>
    <row r="33">
      <c r="A33" s="1">
        <f>IFERROR(__xludf.DUMMYFUNCTION("""COMPUTED_VALUE"""),44980.66666666667)</f>
        <v>44980.66667</v>
      </c>
      <c r="B33" s="2">
        <f>IFERROR(__xludf.DUMMYFUNCTION("""COMPUTED_VALUE"""),202.07)</f>
        <v>202.07</v>
      </c>
      <c r="C33" s="3">
        <v>172.400813522492</v>
      </c>
    </row>
    <row r="34">
      <c r="A34" s="1">
        <f>IFERROR(__xludf.DUMMYFUNCTION("""COMPUTED_VALUE"""),44981.66666666667)</f>
        <v>44981.66667</v>
      </c>
      <c r="B34" s="2">
        <f>IFERROR(__xludf.DUMMYFUNCTION("""COMPUTED_VALUE"""),196.88)</f>
        <v>196.88</v>
      </c>
      <c r="C34" s="3">
        <v>173.274030351292</v>
      </c>
    </row>
    <row r="35">
      <c r="A35" s="1">
        <f>IFERROR(__xludf.DUMMYFUNCTION("""COMPUTED_VALUE"""),44984.66666666667)</f>
        <v>44984.66667</v>
      </c>
      <c r="B35" s="2">
        <f>IFERROR(__xludf.DUMMYFUNCTION("""COMPUTED_VALUE"""),207.63)</f>
        <v>207.63</v>
      </c>
      <c r="C35" s="3">
        <v>173.448338737605</v>
      </c>
    </row>
    <row r="36">
      <c r="A36" s="1">
        <f>IFERROR(__xludf.DUMMYFUNCTION("""COMPUTED_VALUE"""),44985.66666666667)</f>
        <v>44985.66667</v>
      </c>
      <c r="B36" s="2">
        <f>IFERROR(__xludf.DUMMYFUNCTION("""COMPUTED_VALUE"""),205.71)</f>
        <v>205.71</v>
      </c>
      <c r="C36" s="3">
        <v>175.936653599064</v>
      </c>
    </row>
    <row r="37">
      <c r="A37" s="1">
        <f>IFERROR(__xludf.DUMMYFUNCTION("""COMPUTED_VALUE"""),44986.66666666667)</f>
        <v>44986.66667</v>
      </c>
      <c r="B37" s="2">
        <f>IFERROR(__xludf.DUMMYFUNCTION("""COMPUTED_VALUE"""),202.77)</f>
        <v>202.77</v>
      </c>
      <c r="C37" s="3">
        <v>175.781762193152</v>
      </c>
    </row>
    <row r="38">
      <c r="A38" s="1">
        <f>IFERROR(__xludf.DUMMYFUNCTION("""COMPUTED_VALUE"""),44987.66666666667)</f>
        <v>44987.66667</v>
      </c>
      <c r="B38" s="2">
        <f>IFERROR(__xludf.DUMMYFUNCTION("""COMPUTED_VALUE"""),190.9)</f>
        <v>190.9</v>
      </c>
      <c r="C38" s="3">
        <v>175.161911962419</v>
      </c>
    </row>
    <row r="39">
      <c r="A39" s="1">
        <f>IFERROR(__xludf.DUMMYFUNCTION("""COMPUTED_VALUE"""),44988.66666666667)</f>
        <v>44988.66667</v>
      </c>
      <c r="B39" s="2">
        <f>IFERROR(__xludf.DUMMYFUNCTION("""COMPUTED_VALUE"""),197.79)</f>
        <v>197.79</v>
      </c>
      <c r="C39" s="3">
        <v>176.034418446872</v>
      </c>
    </row>
    <row r="40">
      <c r="A40" s="1">
        <f>IFERROR(__xludf.DUMMYFUNCTION("""COMPUTED_VALUE"""),44991.66666666667)</f>
        <v>44991.66667</v>
      </c>
      <c r="B40" s="2">
        <f>IFERROR(__xludf.DUMMYFUNCTION("""COMPUTED_VALUE"""),193.81)</f>
        <v>193.81</v>
      </c>
      <c r="C40" s="3">
        <v>176.208726833149</v>
      </c>
    </row>
    <row r="41">
      <c r="A41" s="1">
        <f>IFERROR(__xludf.DUMMYFUNCTION("""COMPUTED_VALUE"""),44992.66666666667)</f>
        <v>44992.66667</v>
      </c>
      <c r="B41" s="2">
        <f>IFERROR(__xludf.DUMMYFUNCTION("""COMPUTED_VALUE"""),187.71)</f>
        <v>187.71</v>
      </c>
      <c r="C41" s="3">
        <v>178.697041694662</v>
      </c>
    </row>
    <row r="42">
      <c r="A42" s="1">
        <f>IFERROR(__xludf.DUMMYFUNCTION("""COMPUTED_VALUE"""),44993.66666666667)</f>
        <v>44993.66667</v>
      </c>
      <c r="B42" s="2">
        <f>IFERROR(__xludf.DUMMYFUNCTION("""COMPUTED_VALUE"""),182.0)</f>
        <v>182</v>
      </c>
      <c r="C42" s="3">
        <v>178.542150288748</v>
      </c>
    </row>
    <row r="43">
      <c r="A43" s="1">
        <f>IFERROR(__xludf.DUMMYFUNCTION("""COMPUTED_VALUE"""),44994.66666666667)</f>
        <v>44994.66667</v>
      </c>
      <c r="B43" s="2">
        <f>IFERROR(__xludf.DUMMYFUNCTION("""COMPUTED_VALUE"""),172.92)</f>
        <v>172.92</v>
      </c>
      <c r="C43" s="3">
        <v>177.922300042646</v>
      </c>
    </row>
    <row r="44">
      <c r="A44" s="1">
        <f>IFERROR(__xludf.DUMMYFUNCTION("""COMPUTED_VALUE"""),44995.66666666667)</f>
        <v>44995.66667</v>
      </c>
      <c r="B44" s="2">
        <f>IFERROR(__xludf.DUMMYFUNCTION("""COMPUTED_VALUE"""),173.44)</f>
        <v>173.44</v>
      </c>
      <c r="C44" s="3">
        <v>178.7948065117</v>
      </c>
    </row>
    <row r="45">
      <c r="A45" s="1">
        <f>IFERROR(__xludf.DUMMYFUNCTION("""COMPUTED_VALUE"""),44998.66666666667)</f>
        <v>44998.66667</v>
      </c>
      <c r="B45" s="2">
        <f>IFERROR(__xludf.DUMMYFUNCTION("""COMPUTED_VALUE"""),174.48)</f>
        <v>174.48</v>
      </c>
      <c r="C45" s="3">
        <v>178.969114851879</v>
      </c>
    </row>
    <row r="46">
      <c r="A46" s="1">
        <f>IFERROR(__xludf.DUMMYFUNCTION("""COMPUTED_VALUE"""),44999.66666666667)</f>
        <v>44999.66667</v>
      </c>
      <c r="B46" s="2">
        <f>IFERROR(__xludf.DUMMYFUNCTION("""COMPUTED_VALUE"""),183.26)</f>
        <v>183.26</v>
      </c>
      <c r="C46" s="3">
        <v>181.457429697995</v>
      </c>
    </row>
    <row r="47">
      <c r="A47" s="1">
        <f>IFERROR(__xludf.DUMMYFUNCTION("""COMPUTED_VALUE"""),45000.66666666667)</f>
        <v>45000.66667</v>
      </c>
      <c r="B47" s="2">
        <f>IFERROR(__xludf.DUMMYFUNCTION("""COMPUTED_VALUE"""),180.45)</f>
        <v>180.45</v>
      </c>
      <c r="C47" s="3">
        <v>181.302538276708</v>
      </c>
    </row>
    <row r="48">
      <c r="A48" s="1">
        <f>IFERROR(__xludf.DUMMYFUNCTION("""COMPUTED_VALUE"""),45001.66666666667)</f>
        <v>45001.66667</v>
      </c>
      <c r="B48" s="2">
        <f>IFERROR(__xludf.DUMMYFUNCTION("""COMPUTED_VALUE"""),184.13)</f>
        <v>184.13</v>
      </c>
      <c r="C48" s="3">
        <v>180.682688030609</v>
      </c>
    </row>
    <row r="49">
      <c r="A49" s="1">
        <f>IFERROR(__xludf.DUMMYFUNCTION("""COMPUTED_VALUE"""),45002.66666666667)</f>
        <v>45002.66667</v>
      </c>
      <c r="B49" s="2">
        <f>IFERROR(__xludf.DUMMYFUNCTION("""COMPUTED_VALUE"""),180.13)</f>
        <v>180.13</v>
      </c>
      <c r="C49" s="3">
        <v>181.55519449965</v>
      </c>
    </row>
    <row r="50">
      <c r="A50" s="1">
        <f>IFERROR(__xludf.DUMMYFUNCTION("""COMPUTED_VALUE"""),45005.66666666667)</f>
        <v>45005.66667</v>
      </c>
      <c r="B50" s="2">
        <f>IFERROR(__xludf.DUMMYFUNCTION("""COMPUTED_VALUE"""),183.25)</f>
        <v>183.25</v>
      </c>
      <c r="C50" s="3">
        <v>181.729502839873</v>
      </c>
    </row>
    <row r="51">
      <c r="A51" s="1">
        <f>IFERROR(__xludf.DUMMYFUNCTION("""COMPUTED_VALUE"""),45006.66666666667)</f>
        <v>45006.66667</v>
      </c>
      <c r="B51" s="2">
        <f>IFERROR(__xludf.DUMMYFUNCTION("""COMPUTED_VALUE"""),197.58)</f>
        <v>197.58</v>
      </c>
      <c r="C51" s="3">
        <v>184.217817715784</v>
      </c>
    </row>
    <row r="52">
      <c r="A52" s="1">
        <f>IFERROR(__xludf.DUMMYFUNCTION("""COMPUTED_VALUE"""),45007.66666666667)</f>
        <v>45007.66667</v>
      </c>
      <c r="B52" s="2">
        <f>IFERROR(__xludf.DUMMYFUNCTION("""COMPUTED_VALUE"""),191.15)</f>
        <v>191.15</v>
      </c>
      <c r="C52" s="3">
        <v>184.062926324338</v>
      </c>
    </row>
    <row r="53">
      <c r="A53" s="1">
        <f>IFERROR(__xludf.DUMMYFUNCTION("""COMPUTED_VALUE"""),45008.66666666667)</f>
        <v>45008.66667</v>
      </c>
      <c r="B53" s="2">
        <f>IFERROR(__xludf.DUMMYFUNCTION("""COMPUTED_VALUE"""),192.22)</f>
        <v>192.22</v>
      </c>
      <c r="C53" s="3">
        <v>183.443076108064</v>
      </c>
    </row>
    <row r="54">
      <c r="A54" s="1">
        <f>IFERROR(__xludf.DUMMYFUNCTION("""COMPUTED_VALUE"""),45009.66666666667)</f>
        <v>45009.66667</v>
      </c>
      <c r="B54" s="2">
        <f>IFERROR(__xludf.DUMMYFUNCTION("""COMPUTED_VALUE"""),190.41)</f>
        <v>190.41</v>
      </c>
      <c r="C54" s="3">
        <v>184.315582606936</v>
      </c>
    </row>
    <row r="55">
      <c r="A55" s="1">
        <f>IFERROR(__xludf.DUMMYFUNCTION("""COMPUTED_VALUE"""),45012.66666666667)</f>
        <v>45012.66667</v>
      </c>
      <c r="B55" s="2">
        <f>IFERROR(__xludf.DUMMYFUNCTION("""COMPUTED_VALUE"""),191.81)</f>
        <v>191.81</v>
      </c>
      <c r="C55" s="3">
        <v>184.489891036588</v>
      </c>
    </row>
    <row r="56">
      <c r="A56" s="1">
        <f>IFERROR(__xludf.DUMMYFUNCTION("""COMPUTED_VALUE"""),45013.66666666667)</f>
        <v>45013.66667</v>
      </c>
      <c r="B56" s="2">
        <f>IFERROR(__xludf.DUMMYFUNCTION("""COMPUTED_VALUE"""),189.19)</f>
        <v>189.19</v>
      </c>
      <c r="C56" s="3">
        <v>186.978205912558</v>
      </c>
    </row>
    <row r="57">
      <c r="A57" s="1">
        <f>IFERROR(__xludf.DUMMYFUNCTION("""COMPUTED_VALUE"""),45014.66666666667)</f>
        <v>45014.66667</v>
      </c>
      <c r="B57" s="2">
        <f>IFERROR(__xludf.DUMMYFUNCTION("""COMPUTED_VALUE"""),193.88)</f>
        <v>193.88</v>
      </c>
      <c r="C57" s="3">
        <v>186.823314521114</v>
      </c>
    </row>
    <row r="58">
      <c r="A58" s="1">
        <f>IFERROR(__xludf.DUMMYFUNCTION("""COMPUTED_VALUE"""),45015.66666666667)</f>
        <v>45015.66667</v>
      </c>
      <c r="B58" s="2">
        <f>IFERROR(__xludf.DUMMYFUNCTION("""COMPUTED_VALUE"""),195.28)</f>
        <v>195.28</v>
      </c>
      <c r="C58" s="3">
        <v>186.203464304835</v>
      </c>
    </row>
    <row r="59">
      <c r="A59" s="1">
        <f>IFERROR(__xludf.DUMMYFUNCTION("""COMPUTED_VALUE"""),45016.66666666667)</f>
        <v>45016.66667</v>
      </c>
      <c r="B59" s="2">
        <f>IFERROR(__xludf.DUMMYFUNCTION("""COMPUTED_VALUE"""),207.46)</f>
        <v>207.46</v>
      </c>
      <c r="C59" s="3">
        <v>187.075970794494</v>
      </c>
    </row>
    <row r="60">
      <c r="A60" s="1">
        <f>IFERROR(__xludf.DUMMYFUNCTION("""COMPUTED_VALUE"""),45019.66666666667)</f>
        <v>45019.66667</v>
      </c>
      <c r="B60" s="2">
        <f>IFERROR(__xludf.DUMMYFUNCTION("""COMPUTED_VALUE"""),194.77)</f>
        <v>194.77</v>
      </c>
      <c r="C60" s="3">
        <v>187.250279196593</v>
      </c>
    </row>
    <row r="61">
      <c r="A61" s="1">
        <f>IFERROR(__xludf.DUMMYFUNCTION("""COMPUTED_VALUE"""),45020.66666666667)</f>
        <v>45020.66667</v>
      </c>
      <c r="B61" s="2">
        <f>IFERROR(__xludf.DUMMYFUNCTION("""COMPUTED_VALUE"""),192.58)</f>
        <v>192.58</v>
      </c>
      <c r="C61" s="3">
        <v>189.738594063355</v>
      </c>
    </row>
    <row r="62">
      <c r="A62" s="1">
        <f>IFERROR(__xludf.DUMMYFUNCTION("""COMPUTED_VALUE"""),45021.66666666667)</f>
        <v>45021.66667</v>
      </c>
      <c r="B62" s="2">
        <f>IFERROR(__xludf.DUMMYFUNCTION("""COMPUTED_VALUE"""),185.52)</f>
        <v>185.52</v>
      </c>
      <c r="C62" s="3">
        <v>189.583702662709</v>
      </c>
    </row>
    <row r="63">
      <c r="A63" s="1">
        <f>IFERROR(__xludf.DUMMYFUNCTION("""COMPUTED_VALUE"""),45022.66666666667)</f>
        <v>45022.66667</v>
      </c>
      <c r="B63" s="2">
        <f>IFERROR(__xludf.DUMMYFUNCTION("""COMPUTED_VALUE"""),185.06)</f>
        <v>185.06</v>
      </c>
      <c r="C63" s="3">
        <v>188.963852437231</v>
      </c>
    </row>
    <row r="64">
      <c r="A64" s="1">
        <f>IFERROR(__xludf.DUMMYFUNCTION("""COMPUTED_VALUE"""),45026.66666666667)</f>
        <v>45026.66667</v>
      </c>
      <c r="B64" s="2">
        <f>IFERROR(__xludf.DUMMYFUNCTION("""COMPUTED_VALUE"""),184.51)</f>
        <v>184.51</v>
      </c>
      <c r="C64" s="3">
        <v>190.01066732899</v>
      </c>
    </row>
    <row r="65">
      <c r="A65" s="1">
        <f>IFERROR(__xludf.DUMMYFUNCTION("""COMPUTED_VALUE"""),45027.66666666667)</f>
        <v>45027.66667</v>
      </c>
      <c r="B65" s="2">
        <f>IFERROR(__xludf.DUMMYFUNCTION("""COMPUTED_VALUE"""),186.79)</f>
        <v>186.79</v>
      </c>
      <c r="C65" s="3">
        <v>192.498982195736</v>
      </c>
    </row>
    <row r="66">
      <c r="A66" s="1">
        <f>IFERROR(__xludf.DUMMYFUNCTION("""COMPUTED_VALUE"""),45028.66666666667)</f>
        <v>45028.66667</v>
      </c>
      <c r="B66" s="2">
        <f>IFERROR(__xludf.DUMMYFUNCTION("""COMPUTED_VALUE"""),180.54)</f>
        <v>180.54</v>
      </c>
      <c r="C66" s="3">
        <v>192.344090795106</v>
      </c>
    </row>
    <row r="67">
      <c r="A67" s="1">
        <f>IFERROR(__xludf.DUMMYFUNCTION("""COMPUTED_VALUE"""),45029.66666666667)</f>
        <v>45029.66667</v>
      </c>
      <c r="B67" s="2">
        <f>IFERROR(__xludf.DUMMYFUNCTION("""COMPUTED_VALUE"""),185.9)</f>
        <v>185.9</v>
      </c>
      <c r="C67" s="3">
        <v>191.724240571112</v>
      </c>
    </row>
    <row r="68">
      <c r="A68" s="1">
        <f>IFERROR(__xludf.DUMMYFUNCTION("""COMPUTED_VALUE"""),45030.66666666667)</f>
        <v>45030.66667</v>
      </c>
      <c r="B68" s="2">
        <f>IFERROR(__xludf.DUMMYFUNCTION("""COMPUTED_VALUE"""),185.0)</f>
        <v>185</v>
      </c>
      <c r="C68" s="3">
        <v>192.596747062278</v>
      </c>
    </row>
    <row r="69">
      <c r="A69" s="1">
        <f>IFERROR(__xludf.DUMMYFUNCTION("""COMPUTED_VALUE"""),45033.66666666667)</f>
        <v>45033.66667</v>
      </c>
      <c r="B69" s="2">
        <f>IFERROR(__xludf.DUMMYFUNCTION("""COMPUTED_VALUE"""),187.04)</f>
        <v>187.04</v>
      </c>
      <c r="C69" s="3">
        <v>192.771055468756</v>
      </c>
    </row>
    <row r="70">
      <c r="A70" s="1">
        <f>IFERROR(__xludf.DUMMYFUNCTION("""COMPUTED_VALUE"""),45034.66666666667)</f>
        <v>45034.66667</v>
      </c>
      <c r="B70" s="2">
        <f>IFERROR(__xludf.DUMMYFUNCTION("""COMPUTED_VALUE"""),184.31)</f>
        <v>184.31</v>
      </c>
      <c r="C70" s="3">
        <v>195.259370336999</v>
      </c>
    </row>
    <row r="71">
      <c r="A71" s="1">
        <f>IFERROR(__xludf.DUMMYFUNCTION("""COMPUTED_VALUE"""),45035.66666666667)</f>
        <v>45035.66667</v>
      </c>
      <c r="B71" s="2">
        <f>IFERROR(__xludf.DUMMYFUNCTION("""COMPUTED_VALUE"""),180.59)</f>
        <v>180.59</v>
      </c>
      <c r="C71" s="3">
        <v>195.10447893782</v>
      </c>
    </row>
    <row r="72">
      <c r="A72" s="1">
        <f>IFERROR(__xludf.DUMMYFUNCTION("""COMPUTED_VALUE"""),45036.66666666667)</f>
        <v>45036.66667</v>
      </c>
      <c r="B72" s="2">
        <f>IFERROR(__xludf.DUMMYFUNCTION("""COMPUTED_VALUE"""),162.99)</f>
        <v>162.99</v>
      </c>
      <c r="C72" s="3">
        <v>194.484628713825</v>
      </c>
    </row>
    <row r="73">
      <c r="A73" s="1">
        <f>IFERROR(__xludf.DUMMYFUNCTION("""COMPUTED_VALUE"""),45037.66666666667)</f>
        <v>45037.66667</v>
      </c>
      <c r="B73" s="2">
        <f>IFERROR(__xludf.DUMMYFUNCTION("""COMPUTED_VALUE"""),165.08)</f>
        <v>165.08</v>
      </c>
      <c r="C73" s="3">
        <v>195.357135204991</v>
      </c>
    </row>
    <row r="74">
      <c r="A74" s="1">
        <f>IFERROR(__xludf.DUMMYFUNCTION("""COMPUTED_VALUE"""),45040.66666666667)</f>
        <v>45040.66667</v>
      </c>
      <c r="B74" s="2">
        <f>IFERROR(__xludf.DUMMYFUNCTION("""COMPUTED_VALUE"""),162.55)</f>
        <v>162.55</v>
      </c>
      <c r="C74" s="3">
        <v>195.5314436115</v>
      </c>
    </row>
    <row r="75">
      <c r="A75" s="1">
        <f>IFERROR(__xludf.DUMMYFUNCTION("""COMPUTED_VALUE"""),45041.66666666667)</f>
        <v>45041.66667</v>
      </c>
      <c r="B75" s="2">
        <f>IFERROR(__xludf.DUMMYFUNCTION("""COMPUTED_VALUE"""),160.67)</f>
        <v>160.67</v>
      </c>
      <c r="C75" s="3">
        <v>198.139523268268</v>
      </c>
    </row>
    <row r="76">
      <c r="A76" s="1">
        <f>IFERROR(__xludf.DUMMYFUNCTION("""COMPUTED_VALUE"""),45042.66666666667)</f>
        <v>45042.66667</v>
      </c>
      <c r="B76" s="2">
        <f>IFERROR(__xludf.DUMMYFUNCTION("""COMPUTED_VALUE"""),153.75)</f>
        <v>153.75</v>
      </c>
      <c r="C76" s="3">
        <v>198.104396657659</v>
      </c>
    </row>
    <row r="77">
      <c r="A77" s="1">
        <f>IFERROR(__xludf.DUMMYFUNCTION("""COMPUTED_VALUE"""),45043.66666666667)</f>
        <v>45043.66667</v>
      </c>
      <c r="B77" s="2">
        <f>IFERROR(__xludf.DUMMYFUNCTION("""COMPUTED_VALUE"""),160.19)</f>
        <v>160.19</v>
      </c>
      <c r="C77" s="3">
        <v>197.604311222226</v>
      </c>
    </row>
    <row r="78">
      <c r="A78" s="1">
        <f>IFERROR(__xludf.DUMMYFUNCTION("""COMPUTED_VALUE"""),45044.66666666667)</f>
        <v>45044.66667</v>
      </c>
      <c r="B78" s="2">
        <f>IFERROR(__xludf.DUMMYFUNCTION("""COMPUTED_VALUE"""),164.31)</f>
        <v>164.31</v>
      </c>
      <c r="C78" s="3">
        <v>198.596582501947</v>
      </c>
    </row>
    <row r="79">
      <c r="A79" s="1">
        <f>IFERROR(__xludf.DUMMYFUNCTION("""COMPUTED_VALUE"""),45047.66666666667)</f>
        <v>45047.66667</v>
      </c>
      <c r="B79" s="2">
        <f>IFERROR(__xludf.DUMMYFUNCTION("""COMPUTED_VALUE"""),161.83)</f>
        <v>161.83</v>
      </c>
      <c r="C79" s="3">
        <v>199.130185274139</v>
      </c>
    </row>
    <row r="80">
      <c r="A80" s="1">
        <f>IFERROR(__xludf.DUMMYFUNCTION("""COMPUTED_VALUE"""),45048.66666666667)</f>
        <v>45048.66667</v>
      </c>
      <c r="B80" s="2">
        <f>IFERROR(__xludf.DUMMYFUNCTION("""COMPUTED_VALUE"""),160.31)</f>
        <v>160.31</v>
      </c>
      <c r="C80" s="3">
        <v>201.738264930912</v>
      </c>
    </row>
    <row r="81">
      <c r="A81" s="1">
        <f>IFERROR(__xludf.DUMMYFUNCTION("""COMPUTED_VALUE"""),45049.66666666667)</f>
        <v>45049.66667</v>
      </c>
      <c r="B81" s="2">
        <f>IFERROR(__xludf.DUMMYFUNCTION("""COMPUTED_VALUE"""),160.61)</f>
        <v>160.61</v>
      </c>
      <c r="C81" s="3">
        <v>201.703138320299</v>
      </c>
    </row>
    <row r="82">
      <c r="A82" s="1">
        <f>IFERROR(__xludf.DUMMYFUNCTION("""COMPUTED_VALUE"""),45050.66666666667)</f>
        <v>45050.66667</v>
      </c>
      <c r="B82" s="2">
        <f>IFERROR(__xludf.DUMMYFUNCTION("""COMPUTED_VALUE"""),161.2)</f>
        <v>161.2</v>
      </c>
      <c r="C82" s="3">
        <v>201.203052884851</v>
      </c>
    </row>
    <row r="83">
      <c r="A83" s="1">
        <f>IFERROR(__xludf.DUMMYFUNCTION("""COMPUTED_VALUE"""),45051.66666666667)</f>
        <v>45051.66667</v>
      </c>
      <c r="B83" s="2">
        <f>IFERROR(__xludf.DUMMYFUNCTION("""COMPUTED_VALUE"""),170.06)</f>
        <v>170.06</v>
      </c>
      <c r="C83" s="3">
        <v>202.345732012926</v>
      </c>
    </row>
    <row r="84">
      <c r="A84" s="1">
        <f>IFERROR(__xludf.DUMMYFUNCTION("""COMPUTED_VALUE"""),45054.66666666667)</f>
        <v>45054.66667</v>
      </c>
      <c r="B84" s="2">
        <f>IFERROR(__xludf.DUMMYFUNCTION("""COMPUTED_VALUE"""),171.79)</f>
        <v>171.79</v>
      </c>
      <c r="C84" s="3">
        <v>203.330558330252</v>
      </c>
    </row>
    <row r="85">
      <c r="A85" s="1">
        <f>IFERROR(__xludf.DUMMYFUNCTION("""COMPUTED_VALUE"""),45055.66666666667)</f>
        <v>45055.66667</v>
      </c>
      <c r="B85" s="2">
        <f>IFERROR(__xludf.DUMMYFUNCTION("""COMPUTED_VALUE"""),169.15)</f>
        <v>169.15</v>
      </c>
      <c r="C85" s="3">
        <v>206.089045835379</v>
      </c>
    </row>
    <row r="86">
      <c r="A86" s="1">
        <f>IFERROR(__xludf.DUMMYFUNCTION("""COMPUTED_VALUE"""),45056.66666666667)</f>
        <v>45056.66667</v>
      </c>
      <c r="B86" s="2">
        <f>IFERROR(__xludf.DUMMYFUNCTION("""COMPUTED_VALUE"""),168.54)</f>
        <v>168.54</v>
      </c>
      <c r="C86" s="3">
        <v>206.204327073122</v>
      </c>
    </row>
    <row r="87">
      <c r="A87" s="1">
        <f>IFERROR(__xludf.DUMMYFUNCTION("""COMPUTED_VALUE"""),45057.66666666667)</f>
        <v>45057.66667</v>
      </c>
      <c r="B87" s="2">
        <f>IFERROR(__xludf.DUMMYFUNCTION("""COMPUTED_VALUE"""),172.08)</f>
        <v>172.08</v>
      </c>
      <c r="C87" s="3">
        <v>205.854649486047</v>
      </c>
    </row>
    <row r="88">
      <c r="A88" s="1">
        <f>IFERROR(__xludf.DUMMYFUNCTION("""COMPUTED_VALUE"""),45058.66666666667)</f>
        <v>45058.66667</v>
      </c>
      <c r="B88" s="2">
        <f>IFERROR(__xludf.DUMMYFUNCTION("""COMPUTED_VALUE"""),167.98)</f>
        <v>167.98</v>
      </c>
      <c r="C88" s="3">
        <v>206.997328614116</v>
      </c>
    </row>
    <row r="89">
      <c r="A89" s="1">
        <f>IFERROR(__xludf.DUMMYFUNCTION("""COMPUTED_VALUE"""),45061.66666666667)</f>
        <v>45061.66667</v>
      </c>
      <c r="B89" s="2">
        <f>IFERROR(__xludf.DUMMYFUNCTION("""COMPUTED_VALUE"""),166.35)</f>
        <v>166.35</v>
      </c>
      <c r="C89" s="3">
        <v>207.982154931394</v>
      </c>
    </row>
    <row r="90">
      <c r="A90" s="1">
        <f>IFERROR(__xludf.DUMMYFUNCTION("""COMPUTED_VALUE"""),45062.66666666667)</f>
        <v>45062.66667</v>
      </c>
      <c r="B90" s="2">
        <f>IFERROR(__xludf.DUMMYFUNCTION("""COMPUTED_VALUE"""),166.52)</f>
        <v>166.52</v>
      </c>
      <c r="C90" s="3">
        <v>210.740642436554</v>
      </c>
    </row>
    <row r="91">
      <c r="A91" s="1">
        <f>IFERROR(__xludf.DUMMYFUNCTION("""COMPUTED_VALUE"""),45063.66666666667)</f>
        <v>45063.66667</v>
      </c>
      <c r="B91" s="2">
        <f>IFERROR(__xludf.DUMMYFUNCTION("""COMPUTED_VALUE"""),173.86)</f>
        <v>173.86</v>
      </c>
      <c r="C91" s="3">
        <v>210.861318822526</v>
      </c>
    </row>
    <row r="92">
      <c r="A92" s="1">
        <f>IFERROR(__xludf.DUMMYFUNCTION("""COMPUTED_VALUE"""),45064.66666666667)</f>
        <v>45064.66667</v>
      </c>
      <c r="B92" s="2">
        <f>IFERROR(__xludf.DUMMYFUNCTION("""COMPUTED_VALUE"""),176.89)</f>
        <v>176.89</v>
      </c>
      <c r="C92" s="3">
        <v>210.517036383658</v>
      </c>
    </row>
    <row r="93">
      <c r="A93" s="1">
        <f>IFERROR(__xludf.DUMMYFUNCTION("""COMPUTED_VALUE"""),45065.66666666667)</f>
        <v>45065.66667</v>
      </c>
      <c r="B93" s="2">
        <f>IFERROR(__xludf.DUMMYFUNCTION("""COMPUTED_VALUE"""),180.14)</f>
        <v>180.14</v>
      </c>
      <c r="C93" s="3">
        <v>211.665110659924</v>
      </c>
    </row>
    <row r="94">
      <c r="A94" s="1">
        <f>IFERROR(__xludf.DUMMYFUNCTION("""COMPUTED_VALUE"""),45068.66666666667)</f>
        <v>45068.66667</v>
      </c>
      <c r="B94" s="2">
        <f>IFERROR(__xludf.DUMMYFUNCTION("""COMPUTED_VALUE"""),188.87)</f>
        <v>188.87</v>
      </c>
      <c r="C94" s="3">
        <v>212.666122421861</v>
      </c>
    </row>
    <row r="95">
      <c r="A95" s="1">
        <f>IFERROR(__xludf.DUMMYFUNCTION("""COMPUTED_VALUE"""),45069.66666666667)</f>
        <v>45069.66667</v>
      </c>
      <c r="B95" s="2">
        <f>IFERROR(__xludf.DUMMYFUNCTION("""COMPUTED_VALUE"""),185.77)</f>
        <v>185.77</v>
      </c>
      <c r="C95" s="3">
        <v>215.430005075221</v>
      </c>
    </row>
    <row r="96">
      <c r="A96" s="1">
        <f>IFERROR(__xludf.DUMMYFUNCTION("""COMPUTED_VALUE"""),45070.66666666667)</f>
        <v>45070.66667</v>
      </c>
      <c r="B96" s="2">
        <f>IFERROR(__xludf.DUMMYFUNCTION("""COMPUTED_VALUE"""),182.9)</f>
        <v>182.9</v>
      </c>
      <c r="C96" s="3">
        <v>215.550681461185</v>
      </c>
    </row>
    <row r="97">
      <c r="A97" s="1">
        <f>IFERROR(__xludf.DUMMYFUNCTION("""COMPUTED_VALUE"""),45071.66666666667)</f>
        <v>45071.66667</v>
      </c>
      <c r="B97" s="2">
        <f>IFERROR(__xludf.DUMMYFUNCTION("""COMPUTED_VALUE"""),184.47)</f>
        <v>184.47</v>
      </c>
      <c r="C97" s="3">
        <v>215.206399022324</v>
      </c>
    </row>
    <row r="98">
      <c r="A98" s="1">
        <f>IFERROR(__xludf.DUMMYFUNCTION("""COMPUTED_VALUE"""),45072.66666666667)</f>
        <v>45072.66667</v>
      </c>
      <c r="B98" s="2">
        <f>IFERROR(__xludf.DUMMYFUNCTION("""COMPUTED_VALUE"""),193.17)</f>
        <v>193.17</v>
      </c>
      <c r="C98" s="3">
        <v>216.35447329863</v>
      </c>
    </row>
    <row r="99">
      <c r="A99" s="1">
        <f>IFERROR(__xludf.DUMMYFUNCTION("""COMPUTED_VALUE"""),45076.66666666667)</f>
        <v>45076.66667</v>
      </c>
      <c r="B99" s="2">
        <f>IFERROR(__xludf.DUMMYFUNCTION("""COMPUTED_VALUE"""),201.16)</f>
        <v>201.16</v>
      </c>
      <c r="C99" s="3">
        <v>220.11936772236</v>
      </c>
    </row>
    <row r="100">
      <c r="A100" s="1">
        <f>IFERROR(__xludf.DUMMYFUNCTION("""COMPUTED_VALUE"""),45077.66666666667)</f>
        <v>45077.66667</v>
      </c>
      <c r="B100" s="2">
        <f>IFERROR(__xludf.DUMMYFUNCTION("""COMPUTED_VALUE"""),203.93)</f>
        <v>203.93</v>
      </c>
      <c r="C100" s="3">
        <v>220.240044110446</v>
      </c>
    </row>
    <row r="101">
      <c r="A101" s="1">
        <f>IFERROR(__xludf.DUMMYFUNCTION("""COMPUTED_VALUE"""),45078.66666666667)</f>
        <v>45078.66667</v>
      </c>
      <c r="B101" s="2">
        <f>IFERROR(__xludf.DUMMYFUNCTION("""COMPUTED_VALUE"""),207.52)</f>
        <v>207.52</v>
      </c>
      <c r="C101" s="3">
        <v>219.895761673699</v>
      </c>
    </row>
    <row r="102">
      <c r="A102" s="1">
        <f>IFERROR(__xludf.DUMMYFUNCTION("""COMPUTED_VALUE"""),45079.66666666667)</f>
        <v>45079.66667</v>
      </c>
      <c r="B102" s="2">
        <f>IFERROR(__xludf.DUMMYFUNCTION("""COMPUTED_VALUE"""),213.97)</f>
        <v>213.97</v>
      </c>
      <c r="C102" s="3">
        <v>221.043835952111</v>
      </c>
    </row>
    <row r="103">
      <c r="A103" s="1">
        <f>IFERROR(__xludf.DUMMYFUNCTION("""COMPUTED_VALUE"""),45082.66666666667)</f>
        <v>45082.66667</v>
      </c>
      <c r="B103" s="2">
        <f>IFERROR(__xludf.DUMMYFUNCTION("""COMPUTED_VALUE"""),217.61)</f>
        <v>217.61</v>
      </c>
      <c r="C103" s="3">
        <v>222.044847720389</v>
      </c>
    </row>
    <row r="104">
      <c r="A104" s="1">
        <f>IFERROR(__xludf.DUMMYFUNCTION("""COMPUTED_VALUE"""),45083.66666666667)</f>
        <v>45083.66667</v>
      </c>
      <c r="B104" s="2">
        <f>IFERROR(__xludf.DUMMYFUNCTION("""COMPUTED_VALUE"""),221.31)</f>
        <v>221.31</v>
      </c>
      <c r="C104" s="3">
        <v>224.80873037586</v>
      </c>
    </row>
    <row r="105">
      <c r="A105" s="1">
        <f>IFERROR(__xludf.DUMMYFUNCTION("""COMPUTED_VALUE"""),45084.66666666667)</f>
        <v>45084.66667</v>
      </c>
      <c r="B105" s="2">
        <f>IFERROR(__xludf.DUMMYFUNCTION("""COMPUTED_VALUE"""),224.57)</f>
        <v>224.57</v>
      </c>
      <c r="C105" s="3">
        <v>224.92940676394</v>
      </c>
    </row>
    <row r="106">
      <c r="A106" s="1">
        <f>IFERROR(__xludf.DUMMYFUNCTION("""COMPUTED_VALUE"""),45085.66666666667)</f>
        <v>45085.66667</v>
      </c>
      <c r="B106" s="2">
        <f>IFERROR(__xludf.DUMMYFUNCTION("""COMPUTED_VALUE"""),234.86)</f>
        <v>234.86</v>
      </c>
      <c r="C106" s="3">
        <v>224.585124327646</v>
      </c>
    </row>
    <row r="107">
      <c r="A107" s="1">
        <f>IFERROR(__xludf.DUMMYFUNCTION("""COMPUTED_VALUE"""),45086.66666666667)</f>
        <v>45086.66667</v>
      </c>
      <c r="B107" s="2">
        <f>IFERROR(__xludf.DUMMYFUNCTION("""COMPUTED_VALUE"""),244.4)</f>
        <v>244.4</v>
      </c>
      <c r="C107" s="3">
        <v>225.733198606478</v>
      </c>
    </row>
    <row r="108">
      <c r="A108" s="1">
        <f>IFERROR(__xludf.DUMMYFUNCTION("""COMPUTED_VALUE"""),45089.66666666667)</f>
        <v>45089.66667</v>
      </c>
      <c r="B108" s="2">
        <f>IFERROR(__xludf.DUMMYFUNCTION("""COMPUTED_VALUE"""),249.83)</f>
        <v>249.83</v>
      </c>
      <c r="C108" s="3">
        <v>226.734210376095</v>
      </c>
    </row>
    <row r="109">
      <c r="A109" s="1">
        <f>IFERROR(__xludf.DUMMYFUNCTION("""COMPUTED_VALUE"""),45090.66666666667)</f>
        <v>45090.66667</v>
      </c>
      <c r="B109" s="2">
        <f>IFERROR(__xludf.DUMMYFUNCTION("""COMPUTED_VALUE"""),258.71)</f>
        <v>258.71</v>
      </c>
      <c r="C109" s="3">
        <v>229.498093032002</v>
      </c>
    </row>
    <row r="110">
      <c r="A110" s="1">
        <f>IFERROR(__xludf.DUMMYFUNCTION("""COMPUTED_VALUE"""),45091.66666666667)</f>
        <v>45091.66667</v>
      </c>
      <c r="B110" s="2">
        <f>IFERROR(__xludf.DUMMYFUNCTION("""COMPUTED_VALUE"""),256.79)</f>
        <v>256.79</v>
      </c>
      <c r="C110" s="3">
        <v>229.618769420531</v>
      </c>
    </row>
    <row r="111">
      <c r="A111" s="1">
        <f>IFERROR(__xludf.DUMMYFUNCTION("""COMPUTED_VALUE"""),45092.66666666667)</f>
        <v>45092.66667</v>
      </c>
      <c r="B111" s="2">
        <f>IFERROR(__xludf.DUMMYFUNCTION("""COMPUTED_VALUE"""),255.9)</f>
        <v>255.9</v>
      </c>
      <c r="C111" s="3">
        <v>229.274486984236</v>
      </c>
    </row>
    <row r="112">
      <c r="A112" s="1">
        <f>IFERROR(__xludf.DUMMYFUNCTION("""COMPUTED_VALUE"""),45093.66666666667)</f>
        <v>45093.66667</v>
      </c>
      <c r="B112" s="2">
        <f>IFERROR(__xludf.DUMMYFUNCTION("""COMPUTED_VALUE"""),260.54)</f>
        <v>260.54</v>
      </c>
      <c r="C112" s="3">
        <v>230.422561263112</v>
      </c>
    </row>
    <row r="113">
      <c r="A113" s="1">
        <f>IFERROR(__xludf.DUMMYFUNCTION("""COMPUTED_VALUE"""),45097.66666666667)</f>
        <v>45097.66667</v>
      </c>
      <c r="B113" s="2">
        <f>IFERROR(__xludf.DUMMYFUNCTION("""COMPUTED_VALUE"""),274.45)</f>
        <v>274.45</v>
      </c>
      <c r="C113" s="3">
        <v>234.187455688588</v>
      </c>
    </row>
    <row r="114">
      <c r="A114" s="1">
        <f>IFERROR(__xludf.DUMMYFUNCTION("""COMPUTED_VALUE"""),45098.66666666667)</f>
        <v>45098.66667</v>
      </c>
      <c r="B114" s="2">
        <f>IFERROR(__xludf.DUMMYFUNCTION("""COMPUTED_VALUE"""),259.46)</f>
        <v>259.46</v>
      </c>
      <c r="C114" s="3">
        <v>234.308131832499</v>
      </c>
    </row>
    <row r="115">
      <c r="A115" s="1">
        <f>IFERROR(__xludf.DUMMYFUNCTION("""COMPUTED_VALUE"""),45099.66666666667)</f>
        <v>45099.66667</v>
      </c>
      <c r="B115" s="2">
        <f>IFERROR(__xludf.DUMMYFUNCTION("""COMPUTED_VALUE"""),264.61)</f>
        <v>264.61</v>
      </c>
      <c r="C115" s="3">
        <v>233.963849151573</v>
      </c>
    </row>
    <row r="116">
      <c r="A116" s="1">
        <f>IFERROR(__xludf.DUMMYFUNCTION("""COMPUTED_VALUE"""),45100.66666666667)</f>
        <v>45100.66667</v>
      </c>
      <c r="B116" s="2">
        <f>IFERROR(__xludf.DUMMYFUNCTION("""COMPUTED_VALUE"""),256.6)</f>
        <v>256.6</v>
      </c>
      <c r="C116" s="3">
        <v>235.111923185843</v>
      </c>
    </row>
    <row r="117">
      <c r="A117" s="1">
        <f>IFERROR(__xludf.DUMMYFUNCTION("""COMPUTED_VALUE"""),45103.66666666667)</f>
        <v>45103.66667</v>
      </c>
      <c r="B117" s="2">
        <f>IFERROR(__xludf.DUMMYFUNCTION("""COMPUTED_VALUE"""),241.05)</f>
        <v>241.05</v>
      </c>
      <c r="C117" s="3">
        <v>236.112934221541</v>
      </c>
    </row>
    <row r="118">
      <c r="A118" s="1">
        <f>IFERROR(__xludf.DUMMYFUNCTION("""COMPUTED_VALUE"""),45104.66666666667)</f>
        <v>45104.66667</v>
      </c>
      <c r="B118" s="2">
        <f>IFERROR(__xludf.DUMMYFUNCTION("""COMPUTED_VALUE"""),250.21)</f>
        <v>250.21</v>
      </c>
      <c r="C118" s="3">
        <v>238.876816632854</v>
      </c>
    </row>
    <row r="119">
      <c r="A119" s="1">
        <f>IFERROR(__xludf.DUMMYFUNCTION("""COMPUTED_VALUE"""),45105.66666666667)</f>
        <v>45105.66667</v>
      </c>
      <c r="B119" s="2">
        <f>IFERROR(__xludf.DUMMYFUNCTION("""COMPUTED_VALUE"""),256.24)</f>
        <v>256.24</v>
      </c>
      <c r="C119" s="3">
        <v>238.99749277675</v>
      </c>
    </row>
    <row r="120">
      <c r="A120" s="1">
        <f>IFERROR(__xludf.DUMMYFUNCTION("""COMPUTED_VALUE"""),45106.66666666667)</f>
        <v>45106.66667</v>
      </c>
      <c r="B120" s="2">
        <f>IFERROR(__xludf.DUMMYFUNCTION("""COMPUTED_VALUE"""),257.5)</f>
        <v>257.5</v>
      </c>
      <c r="C120" s="3">
        <v>238.653210095832</v>
      </c>
    </row>
    <row r="121">
      <c r="A121" s="1">
        <f>IFERROR(__xludf.DUMMYFUNCTION("""COMPUTED_VALUE"""),45107.66666666667)</f>
        <v>45107.66667</v>
      </c>
      <c r="B121" s="2">
        <f>IFERROR(__xludf.DUMMYFUNCTION("""COMPUTED_VALUE"""),261.77)</f>
        <v>261.77</v>
      </c>
      <c r="C121" s="3">
        <v>239.801284130072</v>
      </c>
    </row>
    <row r="122">
      <c r="A122" s="1">
        <f>IFERROR(__xludf.DUMMYFUNCTION("""COMPUTED_VALUE"""),45110.54513888889)</f>
        <v>45110.54514</v>
      </c>
      <c r="B122" s="2">
        <f>IFERROR(__xludf.DUMMYFUNCTION("""COMPUTED_VALUE"""),279.82)</f>
        <v>279.82</v>
      </c>
      <c r="C122" s="3">
        <v>240.486602012054</v>
      </c>
    </row>
    <row r="123">
      <c r="A123" s="1">
        <f>IFERROR(__xludf.DUMMYFUNCTION("""COMPUTED_VALUE"""),45112.66666666667)</f>
        <v>45112.66667</v>
      </c>
      <c r="B123" s="2">
        <f>IFERROR(__xludf.DUMMYFUNCTION("""COMPUTED_VALUE"""),282.48)</f>
        <v>282.48</v>
      </c>
      <c r="C123" s="3">
        <v>243.160698464743</v>
      </c>
    </row>
    <row r="124">
      <c r="A124" s="1">
        <f>IFERROR(__xludf.DUMMYFUNCTION("""COMPUTED_VALUE"""),45113.66666666667)</f>
        <v>45113.66667</v>
      </c>
      <c r="B124" s="2">
        <f>IFERROR(__xludf.DUMMYFUNCTION("""COMPUTED_VALUE"""),276.54)</f>
        <v>276.54</v>
      </c>
      <c r="C124" s="3">
        <v>242.711184732578</v>
      </c>
    </row>
    <row r="125">
      <c r="A125" s="1">
        <f>IFERROR(__xludf.DUMMYFUNCTION("""COMPUTED_VALUE"""),45114.66666666667)</f>
        <v>45114.66667</v>
      </c>
      <c r="B125" s="2">
        <f>IFERROR(__xludf.DUMMYFUNCTION("""COMPUTED_VALUE"""),274.43)</f>
        <v>274.43</v>
      </c>
      <c r="C125" s="3">
        <v>243.754027715561</v>
      </c>
    </row>
    <row r="126">
      <c r="A126" s="1">
        <f>IFERROR(__xludf.DUMMYFUNCTION("""COMPUTED_VALUE"""),45117.66666666667)</f>
        <v>45117.66667</v>
      </c>
      <c r="B126" s="2">
        <f>IFERROR(__xludf.DUMMYFUNCTION("""COMPUTED_VALUE"""),269.61)</f>
        <v>269.61</v>
      </c>
      <c r="C126" s="3">
        <v>244.439345597543</v>
      </c>
    </row>
    <row r="127">
      <c r="A127" s="1">
        <f>IFERROR(__xludf.DUMMYFUNCTION("""COMPUTED_VALUE"""),45118.66666666667)</f>
        <v>45118.66667</v>
      </c>
      <c r="B127" s="2">
        <f>IFERROR(__xludf.DUMMYFUNCTION("""COMPUTED_VALUE"""),269.79)</f>
        <v>269.79</v>
      </c>
      <c r="C127" s="3">
        <v>247.097996957578</v>
      </c>
    </row>
    <row r="128">
      <c r="A128" s="1">
        <f>IFERROR(__xludf.DUMMYFUNCTION("""COMPUTED_VALUE"""),45119.66666666667)</f>
        <v>45119.66667</v>
      </c>
      <c r="B128" s="2">
        <f>IFERROR(__xludf.DUMMYFUNCTION("""COMPUTED_VALUE"""),271.99)</f>
        <v>271.99</v>
      </c>
      <c r="C128" s="3">
        <v>247.113442050233</v>
      </c>
    </row>
    <row r="129">
      <c r="A129" s="1">
        <f>IFERROR(__xludf.DUMMYFUNCTION("""COMPUTED_VALUE"""),45120.66666666667)</f>
        <v>45120.66667</v>
      </c>
      <c r="B129" s="2">
        <f>IFERROR(__xludf.DUMMYFUNCTION("""COMPUTED_VALUE"""),277.9)</f>
        <v>277.9</v>
      </c>
      <c r="C129" s="3">
        <v>246.663928318053</v>
      </c>
    </row>
    <row r="130">
      <c r="A130" s="1">
        <f>IFERROR(__xludf.DUMMYFUNCTION("""COMPUTED_VALUE"""),45121.66666666667)</f>
        <v>45121.66667</v>
      </c>
      <c r="B130" s="2">
        <f>IFERROR(__xludf.DUMMYFUNCTION("""COMPUTED_VALUE"""),281.38)</f>
        <v>281.38</v>
      </c>
      <c r="C130" s="3">
        <v>247.434634667518</v>
      </c>
    </row>
    <row r="131">
      <c r="A131" s="1">
        <f>IFERROR(__xludf.DUMMYFUNCTION("""COMPUTED_VALUE"""),45124.66666666667)</f>
        <v>45124.66667</v>
      </c>
      <c r="B131" s="2">
        <f>IFERROR(__xludf.DUMMYFUNCTION("""COMPUTED_VALUE"""),290.38)</f>
        <v>290.38</v>
      </c>
      <c r="C131" s="3">
        <v>247.303542648972</v>
      </c>
    </row>
    <row r="132">
      <c r="A132" s="1">
        <f>IFERROR(__xludf.DUMMYFUNCTION("""COMPUTED_VALUE"""),45125.66666666667)</f>
        <v>45125.66667</v>
      </c>
      <c r="B132" s="2">
        <f>IFERROR(__xludf.DUMMYFUNCTION("""COMPUTED_VALUE"""),293.34)</f>
        <v>293.34</v>
      </c>
      <c r="C132" s="3">
        <v>249.690057375477</v>
      </c>
    </row>
    <row r="133">
      <c r="A133" s="1">
        <f>IFERROR(__xludf.DUMMYFUNCTION("""COMPUTED_VALUE"""),45126.66666666667)</f>
        <v>45126.66667</v>
      </c>
      <c r="B133" s="2">
        <f>IFERROR(__xludf.DUMMYFUNCTION("""COMPUTED_VALUE"""),291.26)</f>
        <v>291.26</v>
      </c>
      <c r="C133" s="3">
        <v>249.433365834612</v>
      </c>
    </row>
    <row r="134">
      <c r="A134" s="1">
        <f>IFERROR(__xludf.DUMMYFUNCTION("""COMPUTED_VALUE"""),45127.66666666667)</f>
        <v>45127.66667</v>
      </c>
      <c r="B134" s="2">
        <f>IFERROR(__xludf.DUMMYFUNCTION("""COMPUTED_VALUE"""),262.9)</f>
        <v>262.9</v>
      </c>
      <c r="C134" s="3">
        <v>248.711715468914</v>
      </c>
    </row>
    <row r="135">
      <c r="A135" s="1">
        <f>IFERROR(__xludf.DUMMYFUNCTION("""COMPUTED_VALUE"""),45128.66666666667)</f>
        <v>45128.66667</v>
      </c>
      <c r="B135" s="2">
        <f>IFERROR(__xludf.DUMMYFUNCTION("""COMPUTED_VALUE"""),260.02)</f>
        <v>260.02</v>
      </c>
      <c r="C135" s="3">
        <v>249.482421818373</v>
      </c>
    </row>
    <row r="136">
      <c r="A136" s="1">
        <f>IFERROR(__xludf.DUMMYFUNCTION("""COMPUTED_VALUE"""),45131.66666666667)</f>
        <v>45131.66667</v>
      </c>
      <c r="B136" s="2">
        <f>IFERROR(__xludf.DUMMYFUNCTION("""COMPUTED_VALUE"""),269.06)</f>
        <v>269.06</v>
      </c>
      <c r="C136" s="3">
        <v>249.351329799779</v>
      </c>
    </row>
    <row r="137">
      <c r="A137" s="1">
        <f>IFERROR(__xludf.DUMMYFUNCTION("""COMPUTED_VALUE"""),45132.66666666667)</f>
        <v>45132.66667</v>
      </c>
      <c r="B137" s="2">
        <f>IFERROR(__xludf.DUMMYFUNCTION("""COMPUTED_VALUE"""),265.28)</f>
        <v>265.28</v>
      </c>
      <c r="C137" s="3">
        <v>251.737844526328</v>
      </c>
    </row>
    <row r="138">
      <c r="A138" s="1">
        <f>IFERROR(__xludf.DUMMYFUNCTION("""COMPUTED_VALUE"""),45133.66666666667)</f>
        <v>45133.66667</v>
      </c>
      <c r="B138" s="2">
        <f>IFERROR(__xludf.DUMMYFUNCTION("""COMPUTED_VALUE"""),264.35)</f>
        <v>264.35</v>
      </c>
      <c r="C138" s="3">
        <v>251.23542263962</v>
      </c>
    </row>
    <row r="139">
      <c r="A139" s="1">
        <f>IFERROR(__xludf.DUMMYFUNCTION("""COMPUTED_VALUE"""),45134.66666666667)</f>
        <v>45134.66667</v>
      </c>
      <c r="B139" s="2">
        <f>IFERROR(__xludf.DUMMYFUNCTION("""COMPUTED_VALUE"""),255.71)</f>
        <v>255.71</v>
      </c>
      <c r="C139" s="3">
        <v>250.268041928078</v>
      </c>
    </row>
    <row r="140">
      <c r="A140" s="1">
        <f>IFERROR(__xludf.DUMMYFUNCTION("""COMPUTED_VALUE"""),45135.66666666667)</f>
        <v>45135.66667</v>
      </c>
      <c r="B140" s="2">
        <f>IFERROR(__xludf.DUMMYFUNCTION("""COMPUTED_VALUE"""),266.44)</f>
        <v>266.44</v>
      </c>
      <c r="C140" s="3">
        <v>250.793017931679</v>
      </c>
    </row>
    <row r="141">
      <c r="A141" s="1">
        <f>IFERROR(__xludf.DUMMYFUNCTION("""COMPUTED_VALUE"""),45138.66666666667)</f>
        <v>45138.66667</v>
      </c>
      <c r="B141" s="2">
        <f>IFERROR(__xludf.DUMMYFUNCTION("""COMPUTED_VALUE"""),267.43)</f>
        <v>267.43</v>
      </c>
      <c r="C141" s="3">
        <v>249.924734875575</v>
      </c>
    </row>
    <row r="142">
      <c r="A142" s="1">
        <f>IFERROR(__xludf.DUMMYFUNCTION("""COMPUTED_VALUE"""),45139.66666666667)</f>
        <v>45139.66667</v>
      </c>
      <c r="B142" s="2">
        <f>IFERROR(__xludf.DUMMYFUNCTION("""COMPUTED_VALUE"""),261.07)</f>
        <v>261.07</v>
      </c>
      <c r="C142" s="3">
        <v>252.065519256267</v>
      </c>
    </row>
    <row r="143">
      <c r="A143" s="1">
        <f>IFERROR(__xludf.DUMMYFUNCTION("""COMPUTED_VALUE"""),45140.66666666667)</f>
        <v>45140.66667</v>
      </c>
      <c r="B143" s="2">
        <f>IFERROR(__xludf.DUMMYFUNCTION("""COMPUTED_VALUE"""),254.11)</f>
        <v>254.11</v>
      </c>
      <c r="C143" s="3">
        <v>251.563097369558</v>
      </c>
    </row>
    <row r="144">
      <c r="A144" s="1">
        <f>IFERROR(__xludf.DUMMYFUNCTION("""COMPUTED_VALUE"""),45141.66666666667)</f>
        <v>45141.66667</v>
      </c>
      <c r="B144" s="2">
        <f>IFERROR(__xludf.DUMMYFUNCTION("""COMPUTED_VALUE"""),259.32)</f>
        <v>259.32</v>
      </c>
      <c r="C144" s="3">
        <v>250.595716658023</v>
      </c>
    </row>
    <row r="145">
      <c r="A145" s="1">
        <f>IFERROR(__xludf.DUMMYFUNCTION("""COMPUTED_VALUE"""),45142.66666666667)</f>
        <v>45142.66667</v>
      </c>
      <c r="B145" s="2">
        <f>IFERROR(__xludf.DUMMYFUNCTION("""COMPUTED_VALUE"""),253.86)</f>
        <v>253.86</v>
      </c>
      <c r="C145" s="3">
        <v>251.120692661658</v>
      </c>
    </row>
    <row r="146">
      <c r="A146" s="1">
        <f>IFERROR(__xludf.DUMMYFUNCTION("""COMPUTED_VALUE"""),45145.66666666667)</f>
        <v>45145.66667</v>
      </c>
      <c r="B146" s="2">
        <f>IFERROR(__xludf.DUMMYFUNCTION("""COMPUTED_VALUE"""),251.45)</f>
        <v>251.45</v>
      </c>
      <c r="C146" s="3">
        <v>249.839960569915</v>
      </c>
    </row>
    <row r="147">
      <c r="A147" s="1">
        <f>IFERROR(__xludf.DUMMYFUNCTION("""COMPUTED_VALUE"""),45146.66666666667)</f>
        <v>45146.66667</v>
      </c>
      <c r="B147" s="2">
        <f>IFERROR(__xludf.DUMMYFUNCTION("""COMPUTED_VALUE"""),249.7)</f>
        <v>249.7</v>
      </c>
      <c r="C147" s="3">
        <v>251.843261938737</v>
      </c>
    </row>
    <row r="148">
      <c r="A148" s="1">
        <f>IFERROR(__xludf.DUMMYFUNCTION("""COMPUTED_VALUE"""),45147.66666666667)</f>
        <v>45147.66667</v>
      </c>
      <c r="B148" s="2">
        <f>IFERROR(__xludf.DUMMYFUNCTION("""COMPUTED_VALUE"""),242.19)</f>
        <v>242.19</v>
      </c>
      <c r="C148" s="3">
        <v>251.203357040169</v>
      </c>
    </row>
    <row r="149">
      <c r="A149" s="1">
        <f>IFERROR(__xludf.DUMMYFUNCTION("""COMPUTED_VALUE"""),45148.66666666667)</f>
        <v>45148.66667</v>
      </c>
      <c r="B149" s="2">
        <f>IFERROR(__xludf.DUMMYFUNCTION("""COMPUTED_VALUE"""),245.34)</f>
        <v>245.34</v>
      </c>
      <c r="C149" s="3">
        <v>250.098493316768</v>
      </c>
    </row>
    <row r="150">
      <c r="A150" s="1">
        <f>IFERROR(__xludf.DUMMYFUNCTION("""COMPUTED_VALUE"""),45149.66666666667)</f>
        <v>45149.66667</v>
      </c>
      <c r="B150" s="2">
        <f>IFERROR(__xludf.DUMMYFUNCTION("""COMPUTED_VALUE"""),242.65)</f>
        <v>242.65</v>
      </c>
      <c r="C150" s="3">
        <v>250.485986308525</v>
      </c>
    </row>
    <row r="151">
      <c r="A151" s="1">
        <f>IFERROR(__xludf.DUMMYFUNCTION("""COMPUTED_VALUE"""),45152.66666666667)</f>
        <v>45152.66667</v>
      </c>
      <c r="B151" s="2">
        <f>IFERROR(__xludf.DUMMYFUNCTION("""COMPUTED_VALUE"""),239.76)</f>
        <v>239.76</v>
      </c>
      <c r="C151" s="3">
        <v>249.205254216827</v>
      </c>
    </row>
    <row r="152">
      <c r="A152" s="1">
        <f>IFERROR(__xludf.DUMMYFUNCTION("""COMPUTED_VALUE"""),45153.66666666667)</f>
        <v>45153.66667</v>
      </c>
      <c r="B152" s="2">
        <f>IFERROR(__xludf.DUMMYFUNCTION("""COMPUTED_VALUE"""),232.96)</f>
        <v>232.96</v>
      </c>
      <c r="C152" s="3">
        <v>251.20855558563</v>
      </c>
    </row>
    <row r="153">
      <c r="A153" s="1">
        <f>IFERROR(__xludf.DUMMYFUNCTION("""COMPUTED_VALUE"""),45154.66666666667)</f>
        <v>45154.66667</v>
      </c>
      <c r="B153" s="2">
        <f>IFERROR(__xludf.DUMMYFUNCTION("""COMPUTED_VALUE"""),225.6)</f>
        <v>225.6</v>
      </c>
      <c r="C153" s="3">
        <v>250.568650687053</v>
      </c>
    </row>
    <row r="154">
      <c r="A154" s="1">
        <f>IFERROR(__xludf.DUMMYFUNCTION("""COMPUTED_VALUE"""),45155.66666666667)</f>
        <v>45155.66667</v>
      </c>
      <c r="B154" s="2">
        <f>IFERROR(__xludf.DUMMYFUNCTION("""COMPUTED_VALUE"""),219.22)</f>
        <v>219.22</v>
      </c>
      <c r="C154" s="3">
        <v>249.463786938236</v>
      </c>
    </row>
    <row r="155">
      <c r="A155" s="1">
        <f>IFERROR(__xludf.DUMMYFUNCTION("""COMPUTED_VALUE"""),45156.66666666667)</f>
        <v>45156.66667</v>
      </c>
      <c r="B155" s="2">
        <f>IFERROR(__xludf.DUMMYFUNCTION("""COMPUTED_VALUE"""),215.49)</f>
        <v>215.49</v>
      </c>
      <c r="C155" s="3">
        <v>249.85127990458</v>
      </c>
    </row>
    <row r="156">
      <c r="A156" s="1">
        <f>IFERROR(__xludf.DUMMYFUNCTION("""COMPUTED_VALUE"""),45159.66666666667)</f>
        <v>45159.66667</v>
      </c>
      <c r="B156" s="2">
        <f>IFERROR(__xludf.DUMMYFUNCTION("""COMPUTED_VALUE"""),231.28)</f>
        <v>231.28</v>
      </c>
      <c r="C156" s="3">
        <v>248.570547736644</v>
      </c>
    </row>
    <row r="157">
      <c r="A157" s="1">
        <f>IFERROR(__xludf.DUMMYFUNCTION("""COMPUTED_VALUE"""),45160.66666666667)</f>
        <v>45160.66667</v>
      </c>
      <c r="B157" s="2">
        <f>IFERROR(__xludf.DUMMYFUNCTION("""COMPUTED_VALUE"""),233.19)</f>
        <v>233.19</v>
      </c>
      <c r="C157" s="3">
        <v>250.57384908003</v>
      </c>
    </row>
    <row r="158">
      <c r="A158" s="1">
        <f>IFERROR(__xludf.DUMMYFUNCTION("""COMPUTED_VALUE"""),45161.66666666667)</f>
        <v>45161.66667</v>
      </c>
      <c r="B158" s="2">
        <f>IFERROR(__xludf.DUMMYFUNCTION("""COMPUTED_VALUE"""),236.86)</f>
        <v>236.86</v>
      </c>
      <c r="C158" s="3">
        <v>249.933944156042</v>
      </c>
    </row>
    <row r="159">
      <c r="A159" s="1">
        <f>IFERROR(__xludf.DUMMYFUNCTION("""COMPUTED_VALUE"""),45162.66666666667)</f>
        <v>45162.66667</v>
      </c>
      <c r="B159" s="2">
        <f>IFERROR(__xludf.DUMMYFUNCTION("""COMPUTED_VALUE"""),230.04)</f>
        <v>230.04</v>
      </c>
      <c r="C159" s="3">
        <v>248.829080407233</v>
      </c>
    </row>
    <row r="160">
      <c r="A160" s="1">
        <f>IFERROR(__xludf.DUMMYFUNCTION("""COMPUTED_VALUE"""),45163.66666666667)</f>
        <v>45163.66667</v>
      </c>
      <c r="B160" s="2">
        <f>IFERROR(__xludf.DUMMYFUNCTION("""COMPUTED_VALUE"""),238.59)</f>
        <v>238.59</v>
      </c>
      <c r="C160" s="3">
        <v>249.216573373547</v>
      </c>
    </row>
    <row r="161">
      <c r="A161" s="1">
        <f>IFERROR(__xludf.DUMMYFUNCTION("""COMPUTED_VALUE"""),45166.66666666667)</f>
        <v>45166.66667</v>
      </c>
      <c r="B161" s="2">
        <f>IFERROR(__xludf.DUMMYFUNCTION("""COMPUTED_VALUE"""),238.82)</f>
        <v>238.82</v>
      </c>
      <c r="C161" s="3">
        <v>247.935841205636</v>
      </c>
    </row>
    <row r="162">
      <c r="A162" s="1">
        <f>IFERROR(__xludf.DUMMYFUNCTION("""COMPUTED_VALUE"""),45167.66666666667)</f>
        <v>45167.66667</v>
      </c>
      <c r="B162" s="2">
        <f>IFERROR(__xludf.DUMMYFUNCTION("""COMPUTED_VALUE"""),257.18)</f>
        <v>257.18</v>
      </c>
      <c r="C162" s="3">
        <v>249.939142547494</v>
      </c>
    </row>
    <row r="163">
      <c r="A163" s="1">
        <f>IFERROR(__xludf.DUMMYFUNCTION("""COMPUTED_VALUE"""),45168.66666666667)</f>
        <v>45168.66667</v>
      </c>
      <c r="B163" s="2">
        <f>IFERROR(__xludf.DUMMYFUNCTION("""COMPUTED_VALUE"""),256.9)</f>
        <v>256.9</v>
      </c>
      <c r="C163" s="3">
        <v>249.299237621969</v>
      </c>
    </row>
    <row r="164">
      <c r="A164" s="1">
        <f>IFERROR(__xludf.DUMMYFUNCTION("""COMPUTED_VALUE"""),45169.66666666667)</f>
        <v>45169.66667</v>
      </c>
      <c r="B164" s="2">
        <f>IFERROR(__xludf.DUMMYFUNCTION("""COMPUTED_VALUE"""),258.08)</f>
        <v>258.08</v>
      </c>
      <c r="C164" s="3">
        <v>248.194373871608</v>
      </c>
    </row>
    <row r="165">
      <c r="A165" s="1">
        <f>IFERROR(__xludf.DUMMYFUNCTION("""COMPUTED_VALUE"""),45170.66666666667)</f>
        <v>45170.66667</v>
      </c>
      <c r="B165" s="2">
        <f>IFERROR(__xludf.DUMMYFUNCTION("""COMPUTED_VALUE"""),245.01)</f>
        <v>245.01</v>
      </c>
      <c r="C165" s="3">
        <v>248.581866836408</v>
      </c>
    </row>
    <row r="166">
      <c r="A166" s="1">
        <f>IFERROR(__xludf.DUMMYFUNCTION("""COMPUTED_VALUE"""),45174.66666666667)</f>
        <v>45174.66667</v>
      </c>
      <c r="B166" s="2">
        <f>IFERROR(__xludf.DUMMYFUNCTION("""COMPUTED_VALUE"""),256.49)</f>
        <v>256.49</v>
      </c>
      <c r="C166" s="3">
        <v>249.30443600576</v>
      </c>
    </row>
    <row r="167">
      <c r="A167" s="1">
        <f>IFERROR(__xludf.DUMMYFUNCTION("""COMPUTED_VALUE"""),45175.66666666667)</f>
        <v>45175.66667</v>
      </c>
      <c r="B167" s="2">
        <f>IFERROR(__xludf.DUMMYFUNCTION("""COMPUTED_VALUE"""),251.92)</f>
        <v>251.92</v>
      </c>
      <c r="C167" s="3">
        <v>248.664531080234</v>
      </c>
    </row>
    <row r="168">
      <c r="A168" s="1">
        <f>IFERROR(__xludf.DUMMYFUNCTION("""COMPUTED_VALUE"""),45176.66666666667)</f>
        <v>45176.66667</v>
      </c>
      <c r="B168" s="2">
        <f>IFERROR(__xludf.DUMMYFUNCTION("""COMPUTED_VALUE"""),251.49)</f>
        <v>251.49</v>
      </c>
      <c r="C168" s="3">
        <v>247.559667329882</v>
      </c>
    </row>
    <row r="169">
      <c r="A169" s="1">
        <f>IFERROR(__xludf.DUMMYFUNCTION("""COMPUTED_VALUE"""),45177.66666666667)</f>
        <v>45177.66667</v>
      </c>
      <c r="B169" s="2">
        <f>IFERROR(__xludf.DUMMYFUNCTION("""COMPUTED_VALUE"""),248.5)</f>
        <v>248.5</v>
      </c>
      <c r="C169" s="3">
        <v>247.947160294672</v>
      </c>
    </row>
    <row r="170">
      <c r="A170" s="1">
        <f>IFERROR(__xludf.DUMMYFUNCTION("""COMPUTED_VALUE"""),45180.66666666667)</f>
        <v>45180.66667</v>
      </c>
      <c r="B170" s="2">
        <f>IFERROR(__xludf.DUMMYFUNCTION("""COMPUTED_VALUE"""),273.58)</f>
        <v>273.58</v>
      </c>
      <c r="C170" s="3">
        <v>246.66642803834</v>
      </c>
    </row>
    <row r="171">
      <c r="A171" s="1">
        <f>IFERROR(__xludf.DUMMYFUNCTION("""COMPUTED_VALUE"""),45181.66666666667)</f>
        <v>45181.66667</v>
      </c>
      <c r="B171" s="2">
        <f>IFERROR(__xludf.DUMMYFUNCTION("""COMPUTED_VALUE"""),267.48)</f>
        <v>267.48</v>
      </c>
      <c r="C171" s="3">
        <v>248.669729352329</v>
      </c>
    </row>
    <row r="172">
      <c r="A172" s="1">
        <f>IFERROR(__xludf.DUMMYFUNCTION("""COMPUTED_VALUE"""),45182.66666666667)</f>
        <v>45182.66667</v>
      </c>
      <c r="B172" s="2">
        <f>IFERROR(__xludf.DUMMYFUNCTION("""COMPUTED_VALUE"""),271.3)</f>
        <v>271.3</v>
      </c>
      <c r="C172" s="3">
        <v>248.029824398872</v>
      </c>
    </row>
    <row r="173">
      <c r="A173" s="1">
        <f>IFERROR(__xludf.DUMMYFUNCTION("""COMPUTED_VALUE"""),45183.66666666667)</f>
        <v>45183.66667</v>
      </c>
      <c r="B173" s="2">
        <f>IFERROR(__xludf.DUMMYFUNCTION("""COMPUTED_VALUE"""),276.04)</f>
        <v>276.04</v>
      </c>
      <c r="C173" s="3">
        <v>246.924960620595</v>
      </c>
    </row>
    <row r="174">
      <c r="A174" s="1">
        <f>IFERROR(__xludf.DUMMYFUNCTION("""COMPUTED_VALUE"""),45184.66666666667)</f>
        <v>45184.66667</v>
      </c>
      <c r="B174" s="2">
        <f>IFERROR(__xludf.DUMMYFUNCTION("""COMPUTED_VALUE"""),274.39)</f>
        <v>274.39</v>
      </c>
      <c r="C174" s="3">
        <v>247.312453557446</v>
      </c>
    </row>
    <row r="175">
      <c r="A175" s="1">
        <f>IFERROR(__xludf.DUMMYFUNCTION("""COMPUTED_VALUE"""),45187.66666666667)</f>
        <v>45187.66667</v>
      </c>
      <c r="B175" s="2">
        <f>IFERROR(__xludf.DUMMYFUNCTION("""COMPUTED_VALUE"""),265.28)</f>
        <v>265.28</v>
      </c>
      <c r="C175" s="3">
        <v>246.031721301159</v>
      </c>
    </row>
    <row r="176">
      <c r="A176" s="1">
        <f>IFERROR(__xludf.DUMMYFUNCTION("""COMPUTED_VALUE"""),45188.66666666667)</f>
        <v>45188.66667</v>
      </c>
      <c r="B176" s="2">
        <f>IFERROR(__xludf.DUMMYFUNCTION("""COMPUTED_VALUE"""),266.5)</f>
        <v>266.5</v>
      </c>
      <c r="C176" s="3">
        <v>248.035022615101</v>
      </c>
    </row>
    <row r="177">
      <c r="A177" s="1">
        <f>IFERROR(__xludf.DUMMYFUNCTION("""COMPUTED_VALUE"""),45189.66666666667)</f>
        <v>45189.66667</v>
      </c>
      <c r="B177" s="2">
        <f>IFERROR(__xludf.DUMMYFUNCTION("""COMPUTED_VALUE"""),262.59)</f>
        <v>262.59</v>
      </c>
      <c r="C177" s="3">
        <v>247.395117661657</v>
      </c>
    </row>
    <row r="178">
      <c r="A178" s="1">
        <f>IFERROR(__xludf.DUMMYFUNCTION("""COMPUTED_VALUE"""),45190.66666666667)</f>
        <v>45190.66667</v>
      </c>
      <c r="B178" s="2">
        <f>IFERROR(__xludf.DUMMYFUNCTION("""COMPUTED_VALUE"""),255.7)</f>
        <v>255.7</v>
      </c>
      <c r="C178" s="3">
        <v>246.290253862248</v>
      </c>
    </row>
    <row r="179">
      <c r="A179" s="1">
        <f>IFERROR(__xludf.DUMMYFUNCTION("""COMPUTED_VALUE"""),45191.66666666667)</f>
        <v>45191.66667</v>
      </c>
      <c r="B179" s="2">
        <f>IFERROR(__xludf.DUMMYFUNCTION("""COMPUTED_VALUE"""),244.88)</f>
        <v>244.88</v>
      </c>
      <c r="C179" s="3">
        <v>246.677746778001</v>
      </c>
    </row>
    <row r="180">
      <c r="A180" s="1">
        <f>IFERROR(__xludf.DUMMYFUNCTION("""COMPUTED_VALUE"""),45194.66666666667)</f>
        <v>45194.66667</v>
      </c>
      <c r="B180" s="2">
        <f>IFERROR(__xludf.DUMMYFUNCTION("""COMPUTED_VALUE"""),246.99)</f>
        <v>246.99</v>
      </c>
      <c r="C180" s="3">
        <v>245.397014458252</v>
      </c>
    </row>
    <row r="181">
      <c r="A181" s="1">
        <f>IFERROR(__xludf.DUMMYFUNCTION("""COMPUTED_VALUE"""),45195.66666666667)</f>
        <v>45195.66667</v>
      </c>
      <c r="B181" s="2">
        <f>IFERROR(__xludf.DUMMYFUNCTION("""COMPUTED_VALUE"""),244.12)</f>
        <v>244.12</v>
      </c>
      <c r="C181" s="3">
        <v>247.400315751061</v>
      </c>
    </row>
    <row r="182">
      <c r="A182" s="1">
        <f>IFERROR(__xludf.DUMMYFUNCTION("""COMPUTED_VALUE"""),45196.66666666667)</f>
        <v>45196.66667</v>
      </c>
      <c r="B182" s="2">
        <f>IFERROR(__xludf.DUMMYFUNCTION("""COMPUTED_VALUE"""),240.5)</f>
        <v>240.5</v>
      </c>
      <c r="C182" s="3">
        <v>246.760410776478</v>
      </c>
    </row>
    <row r="183">
      <c r="A183" s="1">
        <f>IFERROR(__xludf.DUMMYFUNCTION("""COMPUTED_VALUE"""),45197.66666666667)</f>
        <v>45197.66667</v>
      </c>
      <c r="B183" s="2">
        <f>IFERROR(__xludf.DUMMYFUNCTION("""COMPUTED_VALUE"""),246.38)</f>
        <v>246.38</v>
      </c>
      <c r="C183" s="3">
        <v>245.65554697707</v>
      </c>
    </row>
    <row r="184">
      <c r="A184" s="1">
        <f>IFERROR(__xludf.DUMMYFUNCTION("""COMPUTED_VALUE"""),45198.66666666667)</f>
        <v>45198.66667</v>
      </c>
      <c r="B184" s="2">
        <f>IFERROR(__xludf.DUMMYFUNCTION("""COMPUTED_VALUE"""),250.22)</f>
        <v>250.22</v>
      </c>
      <c r="C184" s="3">
        <v>246.043039892792</v>
      </c>
    </row>
    <row r="185">
      <c r="A185" s="1">
        <f>IFERROR(__xludf.DUMMYFUNCTION("""COMPUTED_VALUE"""),45201.66666666667)</f>
        <v>45201.66667</v>
      </c>
      <c r="B185" s="2">
        <f>IFERROR(__xludf.DUMMYFUNCTION("""COMPUTED_VALUE"""),251.6)</f>
        <v>251.6</v>
      </c>
      <c r="C185" s="3">
        <v>244.762307573084</v>
      </c>
    </row>
    <row r="186">
      <c r="A186" s="1">
        <f>IFERROR(__xludf.DUMMYFUNCTION("""COMPUTED_VALUE"""),45202.66666666667)</f>
        <v>45202.66667</v>
      </c>
      <c r="B186" s="2">
        <f>IFERROR(__xludf.DUMMYFUNCTION("""COMPUTED_VALUE"""),246.53)</f>
        <v>246.53</v>
      </c>
      <c r="C186" s="3">
        <v>246.765608871332</v>
      </c>
    </row>
    <row r="187">
      <c r="A187" s="1">
        <f>IFERROR(__xludf.DUMMYFUNCTION("""COMPUTED_VALUE"""),45203.66666666667)</f>
        <v>45203.66667</v>
      </c>
      <c r="B187" s="2">
        <f>IFERROR(__xludf.DUMMYFUNCTION("""COMPUTED_VALUE"""),261.16)</f>
        <v>261.16</v>
      </c>
      <c r="C187" s="3">
        <v>246.125703902189</v>
      </c>
    </row>
    <row r="188">
      <c r="A188" s="1">
        <f>IFERROR(__xludf.DUMMYFUNCTION("""COMPUTED_VALUE"""),45204.66666666667)</f>
        <v>45204.66667</v>
      </c>
      <c r="B188" s="2">
        <f>IFERROR(__xludf.DUMMYFUNCTION("""COMPUTED_VALUE"""),260.05)</f>
        <v>260.05</v>
      </c>
      <c r="C188" s="3">
        <v>245.020840108238</v>
      </c>
    </row>
    <row r="189">
      <c r="A189" s="1">
        <f>IFERROR(__xludf.DUMMYFUNCTION("""COMPUTED_VALUE"""),45205.66666666667)</f>
        <v>45205.66667</v>
      </c>
      <c r="B189" s="2">
        <f>IFERROR(__xludf.DUMMYFUNCTION("""COMPUTED_VALUE"""),260.53)</f>
        <v>260.53</v>
      </c>
      <c r="C189" s="3">
        <v>245.408333029403</v>
      </c>
    </row>
    <row r="190">
      <c r="A190" s="1">
        <f>IFERROR(__xludf.DUMMYFUNCTION("""COMPUTED_VALUE"""),45208.66666666667)</f>
        <v>45208.66667</v>
      </c>
      <c r="B190" s="2">
        <f>IFERROR(__xludf.DUMMYFUNCTION("""COMPUTED_VALUE"""),259.67)</f>
        <v>259.67</v>
      </c>
      <c r="C190" s="3">
        <v>244.127600725994</v>
      </c>
    </row>
    <row r="191">
      <c r="A191" s="1">
        <f>IFERROR(__xludf.DUMMYFUNCTION("""COMPUTED_VALUE"""),45209.66666666667)</f>
        <v>45209.66667</v>
      </c>
      <c r="B191" s="2">
        <f>IFERROR(__xludf.DUMMYFUNCTION("""COMPUTED_VALUE"""),263.62)</f>
        <v>263.62</v>
      </c>
      <c r="C191" s="3">
        <v>246.130902024274</v>
      </c>
    </row>
    <row r="192">
      <c r="A192" s="1">
        <f>IFERROR(__xludf.DUMMYFUNCTION("""COMPUTED_VALUE"""),45210.66666666667)</f>
        <v>45210.66667</v>
      </c>
      <c r="B192" s="2">
        <f>IFERROR(__xludf.DUMMYFUNCTION("""COMPUTED_VALUE"""),262.99)</f>
        <v>262.99</v>
      </c>
      <c r="C192" s="3">
        <v>245.490997055151</v>
      </c>
    </row>
    <row r="193">
      <c r="A193" s="1">
        <f>IFERROR(__xludf.DUMMYFUNCTION("""COMPUTED_VALUE"""),45211.66666666667)</f>
        <v>45211.66667</v>
      </c>
      <c r="B193" s="2">
        <f>IFERROR(__xludf.DUMMYFUNCTION("""COMPUTED_VALUE"""),258.87)</f>
        <v>258.87</v>
      </c>
      <c r="C193" s="3">
        <v>244.386133261196</v>
      </c>
    </row>
    <row r="194">
      <c r="A194" s="1">
        <f>IFERROR(__xludf.DUMMYFUNCTION("""COMPUTED_VALUE"""),45212.66666666667)</f>
        <v>45212.66667</v>
      </c>
      <c r="B194" s="2">
        <f>IFERROR(__xludf.DUMMYFUNCTION("""COMPUTED_VALUE"""),251.12)</f>
        <v>251.12</v>
      </c>
      <c r="C194" s="3">
        <v>244.773626196641</v>
      </c>
    </row>
    <row r="195">
      <c r="A195" s="1">
        <f>IFERROR(__xludf.DUMMYFUNCTION("""COMPUTED_VALUE"""),45215.66666666667)</f>
        <v>45215.66667</v>
      </c>
      <c r="B195" s="2">
        <f>IFERROR(__xludf.DUMMYFUNCTION("""COMPUTED_VALUE"""),253.92)</f>
        <v>253.92</v>
      </c>
      <c r="C195" s="3">
        <v>243.492893935907</v>
      </c>
    </row>
    <row r="196">
      <c r="A196" s="1">
        <f>IFERROR(__xludf.DUMMYFUNCTION("""COMPUTED_VALUE"""),45216.66666666667)</f>
        <v>45216.66667</v>
      </c>
      <c r="B196" s="2">
        <f>IFERROR(__xludf.DUMMYFUNCTION("""COMPUTED_VALUE"""),254.85)</f>
        <v>254.85</v>
      </c>
      <c r="C196" s="3">
        <v>245.496195248412</v>
      </c>
    </row>
    <row r="197">
      <c r="A197" s="1">
        <f>IFERROR(__xludf.DUMMYFUNCTION("""COMPUTED_VALUE"""),45217.66666666667)</f>
        <v>45217.66667</v>
      </c>
      <c r="B197" s="2">
        <f>IFERROR(__xludf.DUMMYFUNCTION("""COMPUTED_VALUE"""),242.68)</f>
        <v>242.68</v>
      </c>
      <c r="C197" s="3">
        <v>244.856290293516</v>
      </c>
    </row>
    <row r="198">
      <c r="A198" s="1">
        <f>IFERROR(__xludf.DUMMYFUNCTION("""COMPUTED_VALUE"""),45218.66666666667)</f>
        <v>45218.66667</v>
      </c>
      <c r="B198" s="2">
        <f>IFERROR(__xludf.DUMMYFUNCTION("""COMPUTED_VALUE"""),220.11)</f>
        <v>220.11</v>
      </c>
      <c r="C198" s="3">
        <v>243.751426513789</v>
      </c>
    </row>
    <row r="199">
      <c r="A199" s="1">
        <f>IFERROR(__xludf.DUMMYFUNCTION("""COMPUTED_VALUE"""),45219.66666666667)</f>
        <v>45219.66667</v>
      </c>
      <c r="B199" s="2">
        <f>IFERROR(__xludf.DUMMYFUNCTION("""COMPUTED_VALUE"""),211.99)</f>
        <v>211.99</v>
      </c>
      <c r="C199" s="3">
        <v>244.138919449242</v>
      </c>
    </row>
    <row r="200">
      <c r="A200" s="1">
        <f>IFERROR(__xludf.DUMMYFUNCTION("""COMPUTED_VALUE"""),45222.66666666667)</f>
        <v>45222.66667</v>
      </c>
      <c r="B200" s="2">
        <f>IFERROR(__xludf.DUMMYFUNCTION("""COMPUTED_VALUE"""),212.08)</f>
        <v>212.08</v>
      </c>
      <c r="C200" s="3">
        <v>242.858187188525</v>
      </c>
    </row>
    <row r="201">
      <c r="A201" s="1">
        <f>IFERROR(__xludf.DUMMYFUNCTION("""COMPUTED_VALUE"""),45223.66666666667)</f>
        <v>45223.66667</v>
      </c>
      <c r="B201" s="2">
        <f>IFERROR(__xludf.DUMMYFUNCTION("""COMPUTED_VALUE"""),216.52)</f>
        <v>216.52</v>
      </c>
      <c r="C201" s="3">
        <v>244.861488501027</v>
      </c>
    </row>
    <row r="202">
      <c r="A202" s="1">
        <f>IFERROR(__xludf.DUMMYFUNCTION("""COMPUTED_VALUE"""),45224.66666666667)</f>
        <v>45224.66667</v>
      </c>
      <c r="B202" s="2">
        <f>IFERROR(__xludf.DUMMYFUNCTION("""COMPUTED_VALUE"""),212.42)</f>
        <v>212.42</v>
      </c>
      <c r="C202" s="3">
        <v>244.221583971886</v>
      </c>
    </row>
    <row r="203">
      <c r="A203" s="1">
        <f>IFERROR(__xludf.DUMMYFUNCTION("""COMPUTED_VALUE"""),45225.66666666667)</f>
        <v>45225.66667</v>
      </c>
      <c r="B203" s="2">
        <f>IFERROR(__xludf.DUMMYFUNCTION("""COMPUTED_VALUE"""),205.76)</f>
        <v>205.76</v>
      </c>
      <c r="C203" s="3">
        <v>243.116720617932</v>
      </c>
    </row>
    <row r="204">
      <c r="A204" s="1">
        <f>IFERROR(__xludf.DUMMYFUNCTION("""COMPUTED_VALUE"""),45226.66666666667)</f>
        <v>45226.66667</v>
      </c>
      <c r="B204" s="2">
        <f>IFERROR(__xludf.DUMMYFUNCTION("""COMPUTED_VALUE"""),207.3)</f>
        <v>207.3</v>
      </c>
      <c r="C204" s="3">
        <v>243.504213979143</v>
      </c>
    </row>
    <row r="205">
      <c r="A205" s="1">
        <f>IFERROR(__xludf.DUMMYFUNCTION("""COMPUTED_VALUE"""),45229.66666666667)</f>
        <v>45229.66667</v>
      </c>
      <c r="B205" s="2">
        <f>IFERROR(__xludf.DUMMYFUNCTION("""COMPUTED_VALUE"""),197.36)</f>
        <v>197.36</v>
      </c>
      <c r="C205" s="3">
        <v>242.223482995766</v>
      </c>
    </row>
    <row r="206">
      <c r="A206" s="1">
        <f>IFERROR(__xludf.DUMMYFUNCTION("""COMPUTED_VALUE"""),45230.66666666667)</f>
        <v>45230.66667</v>
      </c>
      <c r="B206" s="2">
        <f>IFERROR(__xludf.DUMMYFUNCTION("""COMPUTED_VALUE"""),200.84)</f>
        <v>200.84</v>
      </c>
      <c r="C206" s="3">
        <v>244.226784734027</v>
      </c>
    </row>
    <row r="207">
      <c r="A207" s="1">
        <f>IFERROR(__xludf.DUMMYFUNCTION("""COMPUTED_VALUE"""),45231.66666666667)</f>
        <v>45231.66667</v>
      </c>
      <c r="B207" s="2">
        <f>IFERROR(__xludf.DUMMYFUNCTION("""COMPUTED_VALUE"""),205.66)</f>
        <v>205.66</v>
      </c>
      <c r="C207" s="3">
        <v>243.586880204884</v>
      </c>
    </row>
    <row r="208">
      <c r="A208" s="1">
        <f>IFERROR(__xludf.DUMMYFUNCTION("""COMPUTED_VALUE"""),45232.66666666667)</f>
        <v>45232.66667</v>
      </c>
      <c r="B208" s="2">
        <f>IFERROR(__xludf.DUMMYFUNCTION("""COMPUTED_VALUE"""),218.51)</f>
        <v>218.51</v>
      </c>
      <c r="C208" s="3">
        <v>242.482016850937</v>
      </c>
    </row>
    <row r="209">
      <c r="A209" s="1">
        <f>IFERROR(__xludf.DUMMYFUNCTION("""COMPUTED_VALUE"""),45233.66666666667)</f>
        <v>45233.66667</v>
      </c>
      <c r="B209" s="2">
        <f>IFERROR(__xludf.DUMMYFUNCTION("""COMPUTED_VALUE"""),219.96)</f>
        <v>219.96</v>
      </c>
      <c r="C209" s="3">
        <v>242.869510212126</v>
      </c>
    </row>
    <row r="210">
      <c r="A210" s="1">
        <f>IFERROR(__xludf.DUMMYFUNCTION("""COMPUTED_VALUE"""),45236.66666666667)</f>
        <v>45236.66667</v>
      </c>
      <c r="B210" s="2">
        <f>IFERROR(__xludf.DUMMYFUNCTION("""COMPUTED_VALUE"""),219.27)</f>
        <v>219.27</v>
      </c>
      <c r="C210" s="3">
        <v>241.588779228761</v>
      </c>
    </row>
    <row r="211">
      <c r="A211" s="1">
        <f>IFERROR(__xludf.DUMMYFUNCTION("""COMPUTED_VALUE"""),45237.66666666667)</f>
        <v>45237.66667</v>
      </c>
      <c r="B211" s="2">
        <f>IFERROR(__xludf.DUMMYFUNCTION("""COMPUTED_VALUE"""),222.18)</f>
        <v>222.18</v>
      </c>
      <c r="C211" s="3">
        <v>243.592080967017</v>
      </c>
    </row>
    <row r="212">
      <c r="A212" s="1">
        <f>IFERROR(__xludf.DUMMYFUNCTION("""COMPUTED_VALUE"""),45238.66666666667)</f>
        <v>45238.66667</v>
      </c>
      <c r="B212" s="2">
        <f>IFERROR(__xludf.DUMMYFUNCTION("""COMPUTED_VALUE"""),222.11)</f>
        <v>222.11</v>
      </c>
      <c r="C212" s="3">
        <v>242.952176437876</v>
      </c>
    </row>
    <row r="213">
      <c r="A213" s="1">
        <f>IFERROR(__xludf.DUMMYFUNCTION("""COMPUTED_VALUE"""),45239.66666666667)</f>
        <v>45239.66667</v>
      </c>
      <c r="B213" s="2">
        <f>IFERROR(__xludf.DUMMYFUNCTION("""COMPUTED_VALUE"""),209.98)</f>
        <v>209.98</v>
      </c>
      <c r="C213" s="3">
        <v>241.847313083914</v>
      </c>
    </row>
    <row r="214">
      <c r="A214" s="1">
        <f>IFERROR(__xludf.DUMMYFUNCTION("""COMPUTED_VALUE"""),45240.66666666667)</f>
        <v>45240.66667</v>
      </c>
      <c r="B214" s="2">
        <f>IFERROR(__xludf.DUMMYFUNCTION("""COMPUTED_VALUE"""),214.65)</f>
        <v>214.65</v>
      </c>
      <c r="C214" s="3">
        <v>242.234806445108</v>
      </c>
    </row>
    <row r="215">
      <c r="A215" s="1">
        <f>IFERROR(__xludf.DUMMYFUNCTION("""COMPUTED_VALUE"""),45243.66666666667)</f>
        <v>45243.66667</v>
      </c>
      <c r="B215" s="2">
        <f>IFERROR(__xludf.DUMMYFUNCTION("""COMPUTED_VALUE"""),223.71)</f>
        <v>223.71</v>
      </c>
      <c r="C215" s="3">
        <v>240.954075461787</v>
      </c>
    </row>
    <row r="216">
      <c r="A216" s="1">
        <f>IFERROR(__xludf.DUMMYFUNCTION("""COMPUTED_VALUE"""),45244.66666666667)</f>
        <v>45244.66667</v>
      </c>
      <c r="B216" s="2">
        <f>IFERROR(__xludf.DUMMYFUNCTION("""COMPUTED_VALUE"""),237.41)</f>
        <v>237.41</v>
      </c>
      <c r="C216" s="3">
        <v>242.957377200007</v>
      </c>
    </row>
    <row r="217">
      <c r="A217" s="1">
        <f>IFERROR(__xludf.DUMMYFUNCTION("""COMPUTED_VALUE"""),45245.66666666667)</f>
        <v>45245.66667</v>
      </c>
      <c r="B217" s="2">
        <f>IFERROR(__xludf.DUMMYFUNCTION("""COMPUTED_VALUE"""),242.84)</f>
        <v>242.84</v>
      </c>
      <c r="C217" s="3">
        <v>242.317472670876</v>
      </c>
    </row>
    <row r="218">
      <c r="A218" s="1">
        <f>IFERROR(__xludf.DUMMYFUNCTION("""COMPUTED_VALUE"""),45246.66666666667)</f>
        <v>45246.66667</v>
      </c>
      <c r="B218" s="2">
        <f>IFERROR(__xludf.DUMMYFUNCTION("""COMPUTED_VALUE"""),233.59)</f>
        <v>233.59</v>
      </c>
      <c r="C218" s="3">
        <v>241.212609316914</v>
      </c>
    </row>
    <row r="219">
      <c r="A219" s="1">
        <f>IFERROR(__xludf.DUMMYFUNCTION("""COMPUTED_VALUE"""),45247.66666666667)</f>
        <v>45247.66667</v>
      </c>
      <c r="B219" s="2">
        <f>IFERROR(__xludf.DUMMYFUNCTION("""COMPUTED_VALUE"""),234.3)</f>
        <v>234.3</v>
      </c>
      <c r="C219" s="3">
        <v>241.600102678103</v>
      </c>
    </row>
    <row r="220">
      <c r="A220" s="1">
        <f>IFERROR(__xludf.DUMMYFUNCTION("""COMPUTED_VALUE"""),45250.66666666667)</f>
        <v>45250.66667</v>
      </c>
      <c r="B220" s="2">
        <f>IFERROR(__xludf.DUMMYFUNCTION("""COMPUTED_VALUE"""),235.6)</f>
        <v>235.6</v>
      </c>
      <c r="C220" s="3">
        <v>240.319371694718</v>
      </c>
    </row>
    <row r="221">
      <c r="A221" s="1">
        <f>IFERROR(__xludf.DUMMYFUNCTION("""COMPUTED_VALUE"""),45251.66666666667)</f>
        <v>45251.66667</v>
      </c>
      <c r="B221" s="2">
        <f>IFERROR(__xludf.DUMMYFUNCTION("""COMPUTED_VALUE"""),241.2)</f>
        <v>241.2</v>
      </c>
      <c r="C221" s="3">
        <v>242.322673432997</v>
      </c>
    </row>
    <row r="222">
      <c r="A222" s="1">
        <f>IFERROR(__xludf.DUMMYFUNCTION("""COMPUTED_VALUE"""),45252.66666666667)</f>
        <v>45252.66667</v>
      </c>
      <c r="B222" s="2">
        <f>IFERROR(__xludf.DUMMYFUNCTION("""COMPUTED_VALUE"""),234.21)</f>
        <v>234.21</v>
      </c>
      <c r="C222" s="3">
        <v>241.682768903872</v>
      </c>
    </row>
    <row r="223">
      <c r="A223" s="1">
        <f>IFERROR(__xludf.DUMMYFUNCTION("""COMPUTED_VALUE"""),45254.54513888889)</f>
        <v>45254.54514</v>
      </c>
      <c r="B223" s="2">
        <f>IFERROR(__xludf.DUMMYFUNCTION("""COMPUTED_VALUE"""),235.45)</f>
        <v>235.45</v>
      </c>
      <c r="C223" s="3">
        <v>240.965398911073</v>
      </c>
    </row>
    <row r="224">
      <c r="A224" s="1">
        <f>IFERROR(__xludf.DUMMYFUNCTION("""COMPUTED_VALUE"""),45257.66666666667)</f>
        <v>45257.66667</v>
      </c>
      <c r="B224" s="2">
        <f>IFERROR(__xludf.DUMMYFUNCTION("""COMPUTED_VALUE"""),236.08)</f>
        <v>236.08</v>
      </c>
      <c r="C224" s="3">
        <v>239.684667927729</v>
      </c>
    </row>
    <row r="225">
      <c r="A225" s="1">
        <f>IFERROR(__xludf.DUMMYFUNCTION("""COMPUTED_VALUE"""),45258.66666666667)</f>
        <v>45258.66667</v>
      </c>
      <c r="B225" s="2">
        <f>IFERROR(__xludf.DUMMYFUNCTION("""COMPUTED_VALUE"""),246.72)</f>
        <v>246.72</v>
      </c>
      <c r="C225" s="3">
        <v>241.687969665998</v>
      </c>
    </row>
    <row r="226">
      <c r="A226" s="1">
        <f>IFERROR(__xludf.DUMMYFUNCTION("""COMPUTED_VALUE"""),45259.66666666667)</f>
        <v>45259.66667</v>
      </c>
      <c r="B226" s="2">
        <f>IFERROR(__xludf.DUMMYFUNCTION("""COMPUTED_VALUE"""),244.14)</f>
        <v>244.14</v>
      </c>
      <c r="C226" s="3">
        <v>241.048065136867</v>
      </c>
    </row>
    <row r="227">
      <c r="A227" s="1">
        <f>IFERROR(__xludf.DUMMYFUNCTION("""COMPUTED_VALUE"""),45260.66666666667)</f>
        <v>45260.66667</v>
      </c>
      <c r="B227" s="2">
        <f>IFERROR(__xludf.DUMMYFUNCTION("""COMPUTED_VALUE"""),240.08)</f>
        <v>240.08</v>
      </c>
      <c r="C227" s="3">
        <v>239.943201782904</v>
      </c>
    </row>
    <row r="228">
      <c r="A228" s="1">
        <f>IFERROR(__xludf.DUMMYFUNCTION("""COMPUTED_VALUE"""),45261.66666666667)</f>
        <v>45261.66667</v>
      </c>
      <c r="B228" s="2">
        <f>IFERROR(__xludf.DUMMYFUNCTION("""COMPUTED_VALUE"""),238.83)</f>
        <v>238.83</v>
      </c>
      <c r="C228" s="3">
        <v>240.330695144125</v>
      </c>
    </row>
    <row r="229">
      <c r="A229" s="1">
        <f>IFERROR(__xludf.DUMMYFUNCTION("""COMPUTED_VALUE"""),45264.66666666667)</f>
        <v>45264.66667</v>
      </c>
      <c r="B229" s="2">
        <f>IFERROR(__xludf.DUMMYFUNCTION("""COMPUTED_VALUE"""),235.58)</f>
        <v>235.58</v>
      </c>
      <c r="C229" s="3">
        <v>239.049964160724</v>
      </c>
    </row>
    <row r="230">
      <c r="A230" s="1">
        <f>IFERROR(__xludf.DUMMYFUNCTION("""COMPUTED_VALUE"""),45265.66666666667)</f>
        <v>45265.66667</v>
      </c>
      <c r="B230" s="2">
        <f>IFERROR(__xludf.DUMMYFUNCTION("""COMPUTED_VALUE"""),238.72)</f>
        <v>238.72</v>
      </c>
      <c r="C230" s="3">
        <v>241.053265898977</v>
      </c>
    </row>
    <row r="231">
      <c r="A231" s="1">
        <f>IFERROR(__xludf.DUMMYFUNCTION("""COMPUTED_VALUE"""),45266.66666666667)</f>
        <v>45266.66667</v>
      </c>
      <c r="B231" s="2">
        <f>IFERROR(__xludf.DUMMYFUNCTION("""COMPUTED_VALUE"""),239.37)</f>
        <v>239.37</v>
      </c>
      <c r="C231" s="3">
        <v>240.413361369867</v>
      </c>
    </row>
    <row r="232">
      <c r="A232" s="1">
        <f>IFERROR(__xludf.DUMMYFUNCTION("""COMPUTED_VALUE"""),45267.66666666667)</f>
        <v>45267.66667</v>
      </c>
      <c r="B232" s="2">
        <f>IFERROR(__xludf.DUMMYFUNCTION("""COMPUTED_VALUE"""),242.64)</f>
        <v>242.64</v>
      </c>
      <c r="C232" s="3">
        <v>239.308498015909</v>
      </c>
    </row>
    <row r="233">
      <c r="A233" s="1">
        <f>IFERROR(__xludf.DUMMYFUNCTION("""COMPUTED_VALUE"""),45268.66666666667)</f>
        <v>45268.66667</v>
      </c>
      <c r="B233" s="2">
        <f>IFERROR(__xludf.DUMMYFUNCTION("""COMPUTED_VALUE"""),243.84)</f>
        <v>243.84</v>
      </c>
      <c r="C233" s="3">
        <v>239.695991377107</v>
      </c>
    </row>
    <row r="234">
      <c r="A234" s="1">
        <f>IFERROR(__xludf.DUMMYFUNCTION("""COMPUTED_VALUE"""),45271.66666666667)</f>
        <v>45271.66667</v>
      </c>
      <c r="B234" s="2">
        <f>IFERROR(__xludf.DUMMYFUNCTION("""COMPUTED_VALUE"""),239.74)</f>
        <v>239.74</v>
      </c>
      <c r="C234" s="3">
        <v>238.415260393719</v>
      </c>
    </row>
    <row r="235">
      <c r="A235" s="1">
        <f>IFERROR(__xludf.DUMMYFUNCTION("""COMPUTED_VALUE"""),45272.66666666667)</f>
        <v>45272.66667</v>
      </c>
      <c r="B235" s="2">
        <f>IFERROR(__xludf.DUMMYFUNCTION("""COMPUTED_VALUE"""),237.01)</f>
        <v>237.01</v>
      </c>
      <c r="C235" s="3">
        <v>240.418562131995</v>
      </c>
    </row>
    <row r="236">
      <c r="A236" s="1">
        <f>IFERROR(__xludf.DUMMYFUNCTION("""COMPUTED_VALUE"""),45273.66666666667)</f>
        <v>45273.66667</v>
      </c>
      <c r="B236" s="2">
        <f>IFERROR(__xludf.DUMMYFUNCTION("""COMPUTED_VALUE"""),239.29)</f>
        <v>239.29</v>
      </c>
      <c r="C236" s="3">
        <v>239.778657602863</v>
      </c>
    </row>
    <row r="237">
      <c r="A237" s="1">
        <f>IFERROR(__xludf.DUMMYFUNCTION("""COMPUTED_VALUE"""),45274.66666666667)</f>
        <v>45274.66667</v>
      </c>
      <c r="B237" s="2">
        <f>IFERROR(__xludf.DUMMYFUNCTION("""COMPUTED_VALUE"""),251.05)</f>
        <v>251.05</v>
      </c>
      <c r="C237" s="3">
        <v>238.673794248904</v>
      </c>
    </row>
    <row r="238">
      <c r="A238" s="1">
        <f>IFERROR(__xludf.DUMMYFUNCTION("""COMPUTED_VALUE"""),45275.66666666667)</f>
        <v>45275.66667</v>
      </c>
      <c r="B238" s="2">
        <f>IFERROR(__xludf.DUMMYFUNCTION("""COMPUTED_VALUE"""),253.5)</f>
        <v>253.5</v>
      </c>
      <c r="C238" s="3">
        <v>239.061287610102</v>
      </c>
    </row>
    <row r="239">
      <c r="A239" s="1">
        <f>IFERROR(__xludf.DUMMYFUNCTION("""COMPUTED_VALUE"""),45278.66666666667)</f>
        <v>45278.66667</v>
      </c>
      <c r="B239" s="2">
        <f>IFERROR(__xludf.DUMMYFUNCTION("""COMPUTED_VALUE"""),252.08)</f>
        <v>252.08</v>
      </c>
      <c r="C239" s="3">
        <v>237.780556626746</v>
      </c>
    </row>
    <row r="240">
      <c r="A240" s="1">
        <f>IFERROR(__xludf.DUMMYFUNCTION("""COMPUTED_VALUE"""),45279.66666666667)</f>
        <v>45279.66667</v>
      </c>
      <c r="B240" s="2">
        <f>IFERROR(__xludf.DUMMYFUNCTION("""COMPUTED_VALUE"""),257.22)</f>
        <v>257.22</v>
      </c>
      <c r="C240" s="3">
        <v>239.783858364975</v>
      </c>
    </row>
    <row r="241">
      <c r="A241" s="1">
        <f>IFERROR(__xludf.DUMMYFUNCTION("""COMPUTED_VALUE"""),45280.66666666667)</f>
        <v>45280.66667</v>
      </c>
      <c r="B241" s="2">
        <f>IFERROR(__xludf.DUMMYFUNCTION("""COMPUTED_VALUE"""),247.14)</f>
        <v>247.14</v>
      </c>
      <c r="C241" s="3">
        <v>239.143953835855</v>
      </c>
    </row>
    <row r="242">
      <c r="A242" s="1">
        <f>IFERROR(__xludf.DUMMYFUNCTION("""COMPUTED_VALUE"""),45281.66666666667)</f>
        <v>45281.66667</v>
      </c>
      <c r="B242" s="2">
        <f>IFERROR(__xludf.DUMMYFUNCTION("""COMPUTED_VALUE"""),254.5)</f>
        <v>254.5</v>
      </c>
      <c r="C242" s="3">
        <v>238.039090481905</v>
      </c>
    </row>
    <row r="243">
      <c r="A243" s="1">
        <f>IFERROR(__xludf.DUMMYFUNCTION("""COMPUTED_VALUE"""),45282.66666666667)</f>
        <v>45282.66667</v>
      </c>
      <c r="B243" s="2">
        <f>IFERROR(__xludf.DUMMYFUNCTION("""COMPUTED_VALUE"""),252.54)</f>
        <v>252.54</v>
      </c>
      <c r="C243" s="3">
        <v>238.426583843096</v>
      </c>
    </row>
    <row r="244">
      <c r="A244" s="1">
        <f>IFERROR(__xludf.DUMMYFUNCTION("""COMPUTED_VALUE"""),45286.66666666667)</f>
        <v>45286.66667</v>
      </c>
      <c r="B244" s="2">
        <f>IFERROR(__xludf.DUMMYFUNCTION("""COMPUTED_VALUE"""),256.61)</f>
        <v>256.61</v>
      </c>
      <c r="C244" s="3">
        <v>239.149154597975</v>
      </c>
    </row>
    <row r="245">
      <c r="A245" s="1">
        <f>IFERROR(__xludf.DUMMYFUNCTION("""COMPUTED_VALUE"""),45287.66666666667)</f>
        <v>45287.66667</v>
      </c>
      <c r="B245" s="2">
        <f>IFERROR(__xludf.DUMMYFUNCTION("""COMPUTED_VALUE"""),261.44)</f>
        <v>261.44</v>
      </c>
      <c r="C245" s="3">
        <v>238.50925006885</v>
      </c>
    </row>
    <row r="246">
      <c r="A246" s="1">
        <f>IFERROR(__xludf.DUMMYFUNCTION("""COMPUTED_VALUE"""),45288.66666666667)</f>
        <v>45288.66667</v>
      </c>
      <c r="B246" s="2">
        <f>IFERROR(__xludf.DUMMYFUNCTION("""COMPUTED_VALUE"""),253.18)</f>
        <v>253.18</v>
      </c>
      <c r="C246" s="3">
        <v>237.404386714886</v>
      </c>
    </row>
    <row r="247">
      <c r="A247" s="1">
        <f>IFERROR(__xludf.DUMMYFUNCTION("""COMPUTED_VALUE"""),45289.66666666667)</f>
        <v>45289.66667</v>
      </c>
      <c r="B247" s="2">
        <f>IFERROR(__xludf.DUMMYFUNCTION("""COMPUTED_VALUE"""),248.48)</f>
        <v>248.48</v>
      </c>
      <c r="C247" s="3">
        <v>237.791880076067</v>
      </c>
    </row>
    <row r="248">
      <c r="A248" s="1">
        <f>IFERROR(__xludf.DUMMYFUNCTION("""COMPUTED_VALUE"""),45293.66666666667)</f>
        <v>45293.66667</v>
      </c>
      <c r="B248" s="2">
        <f>IFERROR(__xludf.DUMMYFUNCTION("""COMPUTED_VALUE"""),248.42)</f>
        <v>248.42</v>
      </c>
      <c r="C248" s="3">
        <v>238.514450830983</v>
      </c>
    </row>
    <row r="249">
      <c r="A249" s="1">
        <f>IFERROR(__xludf.DUMMYFUNCTION("""COMPUTED_VALUE"""),45294.66666666667)</f>
        <v>45294.66667</v>
      </c>
      <c r="B249" s="2">
        <f>IFERROR(__xludf.DUMMYFUNCTION("""COMPUTED_VALUE"""),238.45)</f>
        <v>238.45</v>
      </c>
      <c r="C249" s="3">
        <v>237.874546301843</v>
      </c>
    </row>
    <row r="250">
      <c r="A250" s="1">
        <f>IFERROR(__xludf.DUMMYFUNCTION("""COMPUTED_VALUE"""),45295.66666666667)</f>
        <v>45295.66667</v>
      </c>
      <c r="B250" s="2">
        <f>IFERROR(__xludf.DUMMYFUNCTION("""COMPUTED_VALUE"""),237.93)</f>
        <v>237.93</v>
      </c>
      <c r="C250" s="3">
        <v>236.769682947886</v>
      </c>
    </row>
    <row r="251">
      <c r="A251" s="1">
        <f>IFERROR(__xludf.DUMMYFUNCTION("""COMPUTED_VALUE"""),45296.66666666667)</f>
        <v>45296.66667</v>
      </c>
      <c r="B251" s="2">
        <f>IFERROR(__xludf.DUMMYFUNCTION("""COMPUTED_VALUE"""),237.49)</f>
        <v>237.49</v>
      </c>
      <c r="C251" s="3">
        <v>237.157176309094</v>
      </c>
    </row>
    <row r="252">
      <c r="A252" s="1">
        <f>IFERROR(__xludf.DUMMYFUNCTION("""COMPUTED_VALUE"""),45299.66666666667)</f>
        <v>45299.66667</v>
      </c>
      <c r="B252" s="2">
        <f>IFERROR(__xludf.DUMMYFUNCTION("""COMPUTED_VALUE"""),240.45)</f>
        <v>240.45</v>
      </c>
      <c r="C252" s="3">
        <v>216.462946965881</v>
      </c>
    </row>
    <row r="253">
      <c r="A253" s="1">
        <f>IFERROR(__xludf.DUMMYFUNCTION("""COMPUTED_VALUE"""),45300.66666666667)</f>
        <v>45300.66667</v>
      </c>
      <c r="B253" s="2">
        <f>IFERROR(__xludf.DUMMYFUNCTION("""COMPUTED_VALUE"""),234.96)</f>
        <v>234.96</v>
      </c>
      <c r="C253" s="3">
        <v>216.37226892165</v>
      </c>
    </row>
    <row r="254">
      <c r="A254" s="1">
        <f>IFERROR(__xludf.DUMMYFUNCTION("""COMPUTED_VALUE"""),45301.66666666667)</f>
        <v>45301.66667</v>
      </c>
      <c r="B254" s="2">
        <f>IFERROR(__xludf.DUMMYFUNCTION("""COMPUTED_VALUE"""),233.94)</f>
        <v>233.94</v>
      </c>
      <c r="C254" s="3">
        <v>235.876445325698</v>
      </c>
    </row>
    <row r="255">
      <c r="A255" s="1">
        <f>IFERROR(__xludf.DUMMYFUNCTION("""COMPUTED_VALUE"""),45302.66666666667)</f>
        <v>45302.66667</v>
      </c>
      <c r="B255" s="2">
        <f>IFERROR(__xludf.DUMMYFUNCTION("""COMPUTED_VALUE"""),227.22)</f>
        <v>227.22</v>
      </c>
      <c r="C255" s="3">
        <v>237.879747063973</v>
      </c>
    </row>
    <row r="256">
      <c r="A256" s="1"/>
      <c r="C256" s="3">
        <v>237.239842534841</v>
      </c>
    </row>
    <row r="257">
      <c r="A257" s="1"/>
      <c r="C257" s="3">
        <v>236.134979180881</v>
      </c>
    </row>
    <row r="258">
      <c r="A258" s="1"/>
      <c r="C258" s="3">
        <v>236.522472542089</v>
      </c>
    </row>
    <row r="259">
      <c r="A259" s="1"/>
      <c r="C259" s="3">
        <v>215.828243198928</v>
      </c>
    </row>
    <row r="260">
      <c r="A260" s="1"/>
      <c r="C260" s="3">
        <v>215.737565154669</v>
      </c>
    </row>
    <row r="261">
      <c r="A261" s="1"/>
      <c r="C261" s="3">
        <v>235.241741558709</v>
      </c>
    </row>
    <row r="262">
      <c r="A262" s="1"/>
      <c r="C262" s="3">
        <v>237.245043296963</v>
      </c>
    </row>
    <row r="263">
      <c r="A263" s="1"/>
      <c r="C263" s="3">
        <v>236.605138767834</v>
      </c>
    </row>
    <row r="264">
      <c r="A264" s="1"/>
      <c r="C264" s="3">
        <v>235.500275413881</v>
      </c>
    </row>
    <row r="265">
      <c r="A265" s="1"/>
      <c r="C265" s="3">
        <v>235.887768775083</v>
      </c>
    </row>
    <row r="266">
      <c r="A266" s="1"/>
      <c r="C266" s="3">
        <v>215.193539431917</v>
      </c>
    </row>
    <row r="267">
      <c r="A267" s="1"/>
      <c r="C267" s="3">
        <v>215.102861387652</v>
      </c>
    </row>
    <row r="268">
      <c r="A268" s="1"/>
      <c r="C268" s="3">
        <v>234.60703779172</v>
      </c>
    </row>
    <row r="269">
      <c r="A269" s="1"/>
      <c r="C269" s="3">
        <v>236.610339529963</v>
      </c>
    </row>
    <row r="270">
      <c r="A270" s="1"/>
      <c r="C270" s="3">
        <v>235.970435000834</v>
      </c>
    </row>
    <row r="271">
      <c r="A271" s="1"/>
      <c r="C271" s="3">
        <v>234.865571646876</v>
      </c>
    </row>
    <row r="272">
      <c r="A272" s="1"/>
      <c r="C272" s="3">
        <v>235.253065008066</v>
      </c>
    </row>
    <row r="273">
      <c r="A273" s="1"/>
      <c r="C273" s="3">
        <v>214.558835664906</v>
      </c>
    </row>
    <row r="274">
      <c r="A274" s="1"/>
      <c r="C274" s="3">
        <v>214.468157620672</v>
      </c>
    </row>
    <row r="275">
      <c r="A275" s="1"/>
      <c r="C275" s="3">
        <v>233.972334024666</v>
      </c>
    </row>
    <row r="276">
      <c r="A276" s="1"/>
      <c r="C276" s="3">
        <v>235.975635762964</v>
      </c>
    </row>
    <row r="277">
      <c r="A277" s="1"/>
      <c r="C277" s="3">
        <v>235.335731233829</v>
      </c>
    </row>
    <row r="278">
      <c r="A278" s="1"/>
      <c r="C278" s="3">
        <v>234.230867879867</v>
      </c>
    </row>
    <row r="279">
      <c r="A279" s="1"/>
      <c r="C279" s="3">
        <v>234.618361241048</v>
      </c>
    </row>
    <row r="280">
      <c r="A280" s="1"/>
      <c r="C280" s="3">
        <v>213.924131897878</v>
      </c>
    </row>
    <row r="281">
      <c r="A281" s="1"/>
      <c r="C281" s="3">
        <v>213.833453853618</v>
      </c>
    </row>
    <row r="282">
      <c r="A282" s="1"/>
      <c r="C282" s="4"/>
    </row>
    <row r="283">
      <c r="A283" s="1"/>
      <c r="C283" s="4"/>
    </row>
    <row r="284">
      <c r="A284" s="1"/>
      <c r="C284" s="4"/>
    </row>
    <row r="285">
      <c r="A285" s="1"/>
      <c r="C285" s="4"/>
    </row>
    <row r="286">
      <c r="A286" s="1"/>
      <c r="C286" s="4"/>
    </row>
    <row r="287">
      <c r="A287" s="1"/>
      <c r="C287" s="4"/>
    </row>
    <row r="288">
      <c r="A288" s="1"/>
      <c r="C288" s="4"/>
    </row>
    <row r="289">
      <c r="A289" s="1"/>
      <c r="C289" s="4"/>
    </row>
    <row r="290">
      <c r="A290" s="1"/>
      <c r="C290" s="4"/>
    </row>
    <row r="291">
      <c r="A291" s="1"/>
      <c r="C291" s="4"/>
    </row>
    <row r="292">
      <c r="A292" s="1"/>
      <c r="C292" s="4"/>
    </row>
    <row r="293">
      <c r="A293" s="1"/>
      <c r="C293" s="4"/>
    </row>
    <row r="294">
      <c r="A294" s="1"/>
      <c r="C294" s="4"/>
    </row>
    <row r="295">
      <c r="A295" s="1"/>
      <c r="C295" s="4"/>
    </row>
    <row r="296">
      <c r="A296" s="1"/>
      <c r="C296" s="4"/>
    </row>
    <row r="297">
      <c r="A297" s="1"/>
      <c r="C297" s="4"/>
    </row>
    <row r="298">
      <c r="A298" s="1"/>
      <c r="C298" s="4"/>
    </row>
    <row r="299">
      <c r="A299" s="1"/>
      <c r="C299" s="4"/>
    </row>
    <row r="300">
      <c r="A300" s="1"/>
      <c r="C300" s="4"/>
    </row>
    <row r="301">
      <c r="A301" s="1"/>
      <c r="C301" s="4"/>
    </row>
    <row r="302">
      <c r="A302" s="1"/>
      <c r="C302" s="4"/>
    </row>
    <row r="303">
      <c r="A303" s="1"/>
      <c r="C303" s="4"/>
    </row>
    <row r="304">
      <c r="A304" s="1"/>
      <c r="C304" s="4"/>
    </row>
    <row r="305">
      <c r="A305" s="1"/>
      <c r="C305" s="4"/>
    </row>
    <row r="306">
      <c r="A306" s="1"/>
      <c r="C306" s="4"/>
    </row>
    <row r="307">
      <c r="A307" s="1"/>
      <c r="C307" s="4"/>
    </row>
    <row r="308">
      <c r="A308" s="1"/>
      <c r="C308" s="4"/>
    </row>
    <row r="309">
      <c r="A309" s="1"/>
      <c r="C309" s="4"/>
    </row>
    <row r="310">
      <c r="A310" s="1"/>
      <c r="C310" s="4"/>
    </row>
    <row r="311">
      <c r="A311" s="1"/>
      <c r="C311" s="4"/>
    </row>
    <row r="312">
      <c r="A312" s="1"/>
      <c r="C312" s="4"/>
    </row>
    <row r="313">
      <c r="A313" s="1"/>
      <c r="C313" s="4"/>
    </row>
    <row r="314">
      <c r="A314" s="1"/>
      <c r="C314" s="4"/>
    </row>
    <row r="315">
      <c r="A315" s="1"/>
      <c r="C315" s="4"/>
    </row>
    <row r="316">
      <c r="A316" s="1"/>
      <c r="C316" s="4"/>
    </row>
    <row r="317">
      <c r="A317" s="1"/>
      <c r="C317" s="4"/>
    </row>
    <row r="318">
      <c r="A318" s="1"/>
      <c r="C318" s="4"/>
    </row>
    <row r="319">
      <c r="A319" s="1"/>
      <c r="C319" s="4"/>
    </row>
    <row r="320">
      <c r="A320" s="1"/>
      <c r="C320" s="4"/>
    </row>
    <row r="321">
      <c r="A321" s="1"/>
      <c r="C321" s="4"/>
    </row>
    <row r="322">
      <c r="A322" s="1"/>
      <c r="C322" s="4"/>
    </row>
    <row r="323">
      <c r="A323" s="1"/>
      <c r="C323" s="4"/>
    </row>
    <row r="324">
      <c r="A324" s="1"/>
      <c r="C324" s="4"/>
    </row>
    <row r="325">
      <c r="A325" s="1"/>
      <c r="C325" s="4"/>
    </row>
    <row r="326">
      <c r="A326" s="1"/>
      <c r="C326" s="4"/>
    </row>
    <row r="327">
      <c r="A327" s="1"/>
      <c r="C327" s="4"/>
    </row>
    <row r="328">
      <c r="A328" s="1"/>
      <c r="C328" s="4"/>
    </row>
    <row r="329">
      <c r="A329" s="1"/>
      <c r="C329" s="4"/>
    </row>
    <row r="330">
      <c r="A330" s="1"/>
      <c r="C330" s="4"/>
    </row>
    <row r="331">
      <c r="A331" s="1"/>
      <c r="C331" s="4"/>
    </row>
    <row r="332">
      <c r="A332" s="1"/>
      <c r="C332" s="4"/>
    </row>
    <row r="333">
      <c r="A333" s="1"/>
      <c r="C333" s="4"/>
    </row>
    <row r="334">
      <c r="A334" s="1"/>
      <c r="C334" s="4"/>
    </row>
    <row r="335">
      <c r="A335" s="1"/>
      <c r="C335" s="4"/>
    </row>
    <row r="336">
      <c r="A336" s="1"/>
      <c r="C336" s="4"/>
    </row>
    <row r="337">
      <c r="A337" s="1"/>
      <c r="C337" s="4"/>
    </row>
    <row r="338">
      <c r="A338" s="1"/>
      <c r="C338" s="4"/>
    </row>
    <row r="339">
      <c r="A339" s="1"/>
      <c r="C339" s="4"/>
    </row>
    <row r="340">
      <c r="A340" s="1"/>
      <c r="C340" s="4"/>
    </row>
    <row r="341">
      <c r="A341" s="1"/>
      <c r="C341" s="4"/>
    </row>
    <row r="342">
      <c r="A342" s="1"/>
      <c r="C342" s="4"/>
    </row>
    <row r="343">
      <c r="A343" s="1"/>
      <c r="C343" s="4"/>
    </row>
    <row r="344">
      <c r="A344" s="1"/>
      <c r="C344" s="4"/>
    </row>
    <row r="345">
      <c r="A345" s="1"/>
      <c r="C345" s="4"/>
    </row>
    <row r="346">
      <c r="A346" s="1"/>
      <c r="C346" s="4"/>
    </row>
    <row r="347">
      <c r="A347" s="1"/>
      <c r="C347" s="4"/>
    </row>
    <row r="348">
      <c r="A348" s="1"/>
      <c r="C348" s="4"/>
    </row>
    <row r="349">
      <c r="A349" s="1"/>
      <c r="C349" s="4"/>
    </row>
    <row r="350">
      <c r="A350" s="1"/>
      <c r="C350" s="4"/>
    </row>
    <row r="351">
      <c r="A351" s="1"/>
      <c r="C351" s="4"/>
    </row>
    <row r="352">
      <c r="A352" s="1"/>
      <c r="C352" s="4"/>
    </row>
    <row r="353">
      <c r="A353" s="1"/>
      <c r="C353" s="4"/>
    </row>
    <row r="354">
      <c r="A354" s="1"/>
      <c r="C354" s="4"/>
    </row>
    <row r="355">
      <c r="A355" s="1"/>
      <c r="C355" s="4"/>
    </row>
    <row r="356">
      <c r="A356" s="1"/>
      <c r="C356" s="4"/>
    </row>
    <row r="357">
      <c r="A357" s="1"/>
      <c r="C357" s="4"/>
    </row>
    <row r="358">
      <c r="A358" s="1"/>
      <c r="C358" s="4"/>
    </row>
    <row r="359">
      <c r="A359" s="1"/>
      <c r="C359" s="4"/>
    </row>
    <row r="360">
      <c r="A360" s="1"/>
      <c r="C360" s="4"/>
    </row>
    <row r="361">
      <c r="A361" s="1"/>
      <c r="C361" s="4"/>
    </row>
    <row r="362">
      <c r="A362" s="1"/>
      <c r="C362" s="4"/>
    </row>
    <row r="363">
      <c r="A363" s="1"/>
      <c r="C363" s="4"/>
    </row>
    <row r="364">
      <c r="A364" s="1"/>
      <c r="C364" s="4"/>
    </row>
    <row r="365">
      <c r="A365" s="1"/>
      <c r="C365" s="4"/>
    </row>
    <row r="366">
      <c r="A366" s="1"/>
      <c r="C366" s="4"/>
    </row>
    <row r="367">
      <c r="A367" s="1"/>
      <c r="C367" s="4"/>
    </row>
    <row r="368">
      <c r="A368" s="1"/>
      <c r="C368" s="4"/>
    </row>
    <row r="369">
      <c r="A369" s="1"/>
      <c r="C369" s="4"/>
    </row>
    <row r="370">
      <c r="A370" s="1"/>
      <c r="C370" s="4"/>
    </row>
    <row r="371">
      <c r="A371" s="1"/>
      <c r="C371" s="4"/>
    </row>
    <row r="372">
      <c r="A372" s="1"/>
      <c r="C372" s="4"/>
    </row>
    <row r="373">
      <c r="A373" s="1"/>
      <c r="C373" s="4"/>
    </row>
    <row r="374">
      <c r="A374" s="1"/>
      <c r="C374" s="4"/>
    </row>
    <row r="375">
      <c r="A375" s="1"/>
      <c r="C375" s="4"/>
    </row>
    <row r="376">
      <c r="A376" s="1"/>
      <c r="C376" s="4"/>
    </row>
    <row r="377">
      <c r="A377" s="1"/>
      <c r="C377" s="4"/>
    </row>
    <row r="378">
      <c r="A378" s="1"/>
      <c r="C378" s="4"/>
    </row>
    <row r="379">
      <c r="A379" s="1"/>
      <c r="C379" s="4"/>
    </row>
    <row r="380">
      <c r="A380" s="1"/>
      <c r="C380" s="4"/>
    </row>
    <row r="381">
      <c r="A381" s="1"/>
      <c r="C381" s="4"/>
    </row>
    <row r="382">
      <c r="A382" s="1"/>
      <c r="C382" s="4"/>
    </row>
    <row r="383">
      <c r="A383" s="1"/>
      <c r="C383" s="4"/>
    </row>
    <row r="384">
      <c r="A384" s="1"/>
      <c r="C384" s="4"/>
    </row>
    <row r="385">
      <c r="A385" s="1"/>
      <c r="C385" s="4"/>
    </row>
    <row r="386">
      <c r="A386" s="1"/>
      <c r="C386" s="4"/>
    </row>
    <row r="387">
      <c r="A387" s="1"/>
      <c r="C387" s="4"/>
    </row>
    <row r="388">
      <c r="A388" s="1"/>
      <c r="C388" s="4"/>
    </row>
    <row r="389">
      <c r="A389" s="1"/>
      <c r="C389" s="4"/>
    </row>
    <row r="390">
      <c r="A390" s="1"/>
      <c r="C390" s="4"/>
    </row>
    <row r="391">
      <c r="A391" s="1"/>
      <c r="C391" s="4"/>
    </row>
    <row r="392">
      <c r="A392" s="1"/>
      <c r="C392" s="4"/>
    </row>
    <row r="393">
      <c r="A393" s="1"/>
      <c r="C393" s="4"/>
    </row>
    <row r="394">
      <c r="A394" s="1"/>
      <c r="C394" s="4"/>
    </row>
    <row r="395">
      <c r="A395" s="1"/>
      <c r="C395" s="4"/>
    </row>
    <row r="396">
      <c r="A396" s="1"/>
      <c r="C396" s="4"/>
    </row>
    <row r="397">
      <c r="A397" s="1"/>
      <c r="C397" s="4"/>
    </row>
    <row r="398">
      <c r="A398" s="1"/>
      <c r="C398" s="4"/>
    </row>
    <row r="399">
      <c r="A399" s="1"/>
      <c r="C399" s="4"/>
    </row>
    <row r="400">
      <c r="A400" s="1"/>
      <c r="C400" s="4"/>
    </row>
    <row r="401">
      <c r="A401" s="1"/>
      <c r="C401" s="4"/>
    </row>
    <row r="402">
      <c r="A402" s="1"/>
      <c r="C402" s="4"/>
    </row>
    <row r="403">
      <c r="A403" s="1"/>
      <c r="C403" s="4"/>
    </row>
    <row r="404">
      <c r="A404" s="1"/>
      <c r="C404" s="4"/>
    </row>
    <row r="405">
      <c r="A405" s="1"/>
      <c r="C405" s="4"/>
    </row>
    <row r="406">
      <c r="A406" s="1"/>
      <c r="C406" s="4"/>
    </row>
    <row r="407">
      <c r="A407" s="1"/>
      <c r="C407" s="4"/>
    </row>
    <row r="408">
      <c r="A408" s="1"/>
      <c r="C408" s="4"/>
    </row>
    <row r="409">
      <c r="A409" s="1"/>
      <c r="C409" s="4"/>
    </row>
    <row r="410">
      <c r="A410" s="1"/>
      <c r="C410" s="4"/>
    </row>
    <row r="411">
      <c r="A411" s="1"/>
      <c r="C411" s="4"/>
    </row>
    <row r="412">
      <c r="A412" s="1"/>
      <c r="C412" s="4"/>
    </row>
    <row r="413">
      <c r="A413" s="1"/>
      <c r="C413" s="4"/>
    </row>
    <row r="414">
      <c r="A414" s="1"/>
      <c r="C414" s="4"/>
    </row>
    <row r="415">
      <c r="A415" s="1"/>
      <c r="C415" s="4"/>
    </row>
    <row r="416">
      <c r="A416" s="1"/>
      <c r="C416" s="4"/>
    </row>
    <row r="417">
      <c r="A417" s="1"/>
      <c r="C417" s="4"/>
    </row>
    <row r="418">
      <c r="A418" s="1"/>
      <c r="C418" s="4"/>
    </row>
    <row r="419">
      <c r="A419" s="1"/>
      <c r="C419" s="4"/>
    </row>
    <row r="420">
      <c r="A420" s="1"/>
      <c r="C420" s="4"/>
    </row>
    <row r="421">
      <c r="A421" s="1"/>
      <c r="C421" s="4"/>
    </row>
    <row r="422">
      <c r="A422" s="1"/>
      <c r="C422" s="4"/>
    </row>
    <row r="423">
      <c r="A423" s="1"/>
      <c r="C423" s="4"/>
    </row>
    <row r="424">
      <c r="A424" s="1"/>
      <c r="C424" s="4"/>
    </row>
    <row r="425">
      <c r="A425" s="1"/>
      <c r="C425" s="4"/>
    </row>
    <row r="426">
      <c r="A426" s="1"/>
      <c r="C426" s="4"/>
    </row>
    <row r="427">
      <c r="A427" s="1"/>
      <c r="C427" s="4"/>
    </row>
    <row r="428">
      <c r="A428" s="1"/>
      <c r="C428" s="4"/>
    </row>
    <row r="429">
      <c r="A429" s="1"/>
      <c r="C429" s="4"/>
    </row>
    <row r="430">
      <c r="A430" s="1"/>
      <c r="C430" s="4"/>
    </row>
    <row r="431">
      <c r="A431" s="1"/>
      <c r="C431" s="4"/>
    </row>
    <row r="432">
      <c r="A432" s="1"/>
      <c r="C432" s="4"/>
    </row>
    <row r="433">
      <c r="A433" s="1"/>
      <c r="C433" s="4"/>
    </row>
    <row r="434">
      <c r="A434" s="1"/>
      <c r="C434" s="4"/>
    </row>
    <row r="435">
      <c r="A435" s="1"/>
      <c r="C435" s="4"/>
    </row>
    <row r="436">
      <c r="A436" s="1"/>
      <c r="C436" s="4"/>
    </row>
    <row r="437">
      <c r="A437" s="1"/>
      <c r="C437" s="4"/>
    </row>
    <row r="438">
      <c r="A438" s="1"/>
      <c r="C438" s="4"/>
    </row>
    <row r="439">
      <c r="A439" s="1"/>
      <c r="C439" s="4"/>
    </row>
    <row r="440">
      <c r="A440" s="1"/>
      <c r="C440" s="4"/>
    </row>
    <row r="441">
      <c r="A441" s="1"/>
      <c r="C441" s="4"/>
    </row>
    <row r="442">
      <c r="A442" s="1"/>
      <c r="C442" s="4"/>
    </row>
    <row r="443">
      <c r="A443" s="1"/>
      <c r="C443" s="4"/>
    </row>
    <row r="444">
      <c r="A444" s="1"/>
      <c r="C444" s="4"/>
    </row>
    <row r="445">
      <c r="A445" s="1"/>
      <c r="C445" s="4"/>
    </row>
    <row r="446">
      <c r="A446" s="1"/>
      <c r="C446" s="4"/>
    </row>
    <row r="447">
      <c r="A447" s="1"/>
      <c r="C447" s="4"/>
    </row>
    <row r="448">
      <c r="A448" s="1"/>
      <c r="C448" s="4"/>
    </row>
    <row r="449">
      <c r="A449" s="1"/>
      <c r="C449" s="4"/>
    </row>
    <row r="450">
      <c r="A450" s="1"/>
      <c r="C450" s="4"/>
    </row>
    <row r="451">
      <c r="A451" s="1"/>
      <c r="C451" s="4"/>
    </row>
    <row r="452">
      <c r="A452" s="1"/>
      <c r="C452" s="4"/>
    </row>
    <row r="453">
      <c r="A453" s="1"/>
      <c r="C453" s="4"/>
    </row>
    <row r="454">
      <c r="A454" s="1"/>
      <c r="C454" s="4"/>
    </row>
    <row r="455">
      <c r="A455" s="1"/>
      <c r="C455" s="4"/>
    </row>
    <row r="456">
      <c r="A456" s="1"/>
      <c r="C456" s="4"/>
    </row>
    <row r="457">
      <c r="A457" s="1"/>
      <c r="C457" s="4"/>
    </row>
    <row r="458">
      <c r="A458" s="1"/>
      <c r="C458" s="4"/>
    </row>
    <row r="459">
      <c r="A459" s="1"/>
      <c r="C459" s="4"/>
    </row>
    <row r="460">
      <c r="A460" s="1"/>
      <c r="C460" s="4"/>
    </row>
    <row r="461">
      <c r="A461" s="1"/>
      <c r="C461" s="4"/>
    </row>
    <row r="462">
      <c r="A462" s="1"/>
      <c r="C462" s="4"/>
    </row>
    <row r="463">
      <c r="A463" s="1"/>
      <c r="C463" s="4"/>
    </row>
    <row r="464">
      <c r="A464" s="1"/>
      <c r="C464" s="4"/>
    </row>
    <row r="465">
      <c r="A465" s="1"/>
      <c r="C465" s="4"/>
    </row>
    <row r="466">
      <c r="A466" s="1"/>
      <c r="C466" s="4"/>
    </row>
    <row r="467">
      <c r="A467" s="1"/>
      <c r="C467" s="4"/>
    </row>
    <row r="468">
      <c r="A468" s="1"/>
      <c r="C468" s="4"/>
    </row>
    <row r="469">
      <c r="A469" s="1"/>
      <c r="C469" s="4"/>
    </row>
    <row r="470">
      <c r="A470" s="1"/>
      <c r="C470" s="4"/>
    </row>
    <row r="471">
      <c r="A471" s="1"/>
      <c r="C471" s="4"/>
    </row>
    <row r="472">
      <c r="A472" s="1"/>
      <c r="C472" s="4"/>
    </row>
    <row r="473">
      <c r="A473" s="1"/>
      <c r="C473" s="4"/>
    </row>
    <row r="474">
      <c r="A474" s="1"/>
      <c r="C474" s="4"/>
    </row>
    <row r="475">
      <c r="A475" s="1"/>
      <c r="C475" s="4"/>
    </row>
    <row r="476">
      <c r="A476" s="1"/>
      <c r="C476" s="4"/>
    </row>
    <row r="477">
      <c r="A477" s="1"/>
      <c r="C477" s="4"/>
    </row>
    <row r="478">
      <c r="A478" s="1"/>
      <c r="C478" s="4"/>
    </row>
    <row r="479">
      <c r="A479" s="1"/>
      <c r="C479" s="4"/>
    </row>
    <row r="480">
      <c r="A480" s="1"/>
      <c r="C480" s="4"/>
    </row>
    <row r="481">
      <c r="A481" s="1"/>
      <c r="C481" s="4"/>
    </row>
    <row r="482">
      <c r="A482" s="1"/>
      <c r="C482" s="4"/>
    </row>
    <row r="483">
      <c r="A483" s="1"/>
      <c r="C483" s="4"/>
    </row>
    <row r="484">
      <c r="A484" s="1"/>
      <c r="C484" s="4"/>
    </row>
    <row r="485">
      <c r="A485" s="1"/>
      <c r="C485" s="4"/>
    </row>
    <row r="486">
      <c r="A486" s="1"/>
      <c r="C486" s="4"/>
    </row>
    <row r="487">
      <c r="A487" s="1"/>
      <c r="C487" s="4"/>
    </row>
    <row r="488">
      <c r="A488" s="1"/>
      <c r="C488" s="4"/>
    </row>
    <row r="489">
      <c r="A489" s="1"/>
      <c r="C489" s="4"/>
    </row>
    <row r="490">
      <c r="A490" s="1"/>
      <c r="C490" s="4"/>
    </row>
    <row r="491">
      <c r="A491" s="1"/>
      <c r="C491" s="4"/>
    </row>
    <row r="492">
      <c r="A492" s="1"/>
      <c r="C492" s="4"/>
    </row>
    <row r="493">
      <c r="A493" s="1"/>
      <c r="C493" s="4"/>
    </row>
    <row r="494">
      <c r="A494" s="1"/>
      <c r="C494" s="4"/>
    </row>
    <row r="495">
      <c r="A495" s="1"/>
      <c r="C495" s="4"/>
    </row>
    <row r="496">
      <c r="A496" s="1"/>
      <c r="C496" s="4"/>
    </row>
    <row r="497">
      <c r="A497" s="1"/>
      <c r="C497" s="4"/>
    </row>
    <row r="498">
      <c r="A498" s="1"/>
      <c r="C498" s="4"/>
    </row>
    <row r="499">
      <c r="A499" s="1"/>
      <c r="C499" s="4"/>
    </row>
    <row r="500">
      <c r="A500" s="1"/>
      <c r="C500" s="4"/>
    </row>
    <row r="501">
      <c r="A501" s="1"/>
      <c r="C501" s="4"/>
    </row>
    <row r="502">
      <c r="A502" s="1"/>
      <c r="C502" s="4"/>
    </row>
    <row r="503">
      <c r="A503" s="1"/>
      <c r="C503" s="4"/>
    </row>
    <row r="504">
      <c r="A504" s="1"/>
      <c r="C504" s="4"/>
    </row>
    <row r="505">
      <c r="A505" s="1"/>
      <c r="C505" s="4"/>
    </row>
    <row r="506">
      <c r="A506" s="1"/>
      <c r="C506" s="4"/>
    </row>
    <row r="507">
      <c r="A507" s="1"/>
      <c r="C507" s="4"/>
    </row>
    <row r="508">
      <c r="A508" s="1"/>
      <c r="C508" s="4"/>
    </row>
    <row r="509">
      <c r="A509" s="1"/>
      <c r="C509" s="4"/>
    </row>
    <row r="510">
      <c r="A510" s="1"/>
      <c r="C510" s="4"/>
    </row>
    <row r="511">
      <c r="A511" s="1"/>
      <c r="C511" s="4"/>
    </row>
    <row r="512">
      <c r="A512" s="1"/>
      <c r="C512" s="4"/>
    </row>
    <row r="513">
      <c r="A513" s="1"/>
      <c r="C513" s="4"/>
    </row>
    <row r="514">
      <c r="A514" s="1"/>
      <c r="C514" s="4"/>
    </row>
    <row r="515">
      <c r="A515" s="1"/>
      <c r="C515" s="4"/>
    </row>
    <row r="516">
      <c r="A516" s="1"/>
      <c r="C516" s="4"/>
    </row>
    <row r="517">
      <c r="A517" s="1"/>
      <c r="C517" s="4"/>
    </row>
    <row r="518">
      <c r="A518" s="1"/>
      <c r="C518" s="4"/>
    </row>
    <row r="519">
      <c r="A519" s="1"/>
      <c r="C519" s="4"/>
    </row>
    <row r="520">
      <c r="A520" s="1"/>
      <c r="C520" s="4"/>
    </row>
    <row r="521">
      <c r="A521" s="1"/>
      <c r="C521" s="4"/>
    </row>
    <row r="522">
      <c r="A522" s="1"/>
      <c r="C522" s="4"/>
    </row>
    <row r="523">
      <c r="A523" s="1"/>
      <c r="C523" s="4"/>
    </row>
    <row r="524">
      <c r="A524" s="1"/>
      <c r="C524" s="4"/>
    </row>
    <row r="525">
      <c r="A525" s="1"/>
      <c r="C525" s="4"/>
    </row>
    <row r="526">
      <c r="A526" s="1"/>
      <c r="C526" s="4"/>
    </row>
    <row r="527">
      <c r="A527" s="1"/>
      <c r="C527" s="4"/>
    </row>
    <row r="528">
      <c r="A528" s="1"/>
      <c r="C528" s="4"/>
    </row>
    <row r="529">
      <c r="A529" s="1"/>
      <c r="C529" s="4"/>
    </row>
    <row r="530">
      <c r="A530" s="1"/>
      <c r="C530" s="4"/>
    </row>
    <row r="531">
      <c r="A531" s="1"/>
      <c r="C531" s="4"/>
    </row>
    <row r="532">
      <c r="A532" s="1"/>
      <c r="C532" s="4"/>
    </row>
    <row r="533">
      <c r="A533" s="1"/>
      <c r="C533" s="4"/>
    </row>
    <row r="534">
      <c r="A534" s="1"/>
      <c r="C534" s="4"/>
    </row>
    <row r="535">
      <c r="A535" s="1"/>
      <c r="C535" s="4"/>
    </row>
    <row r="536">
      <c r="A536" s="1"/>
      <c r="C536" s="4"/>
    </row>
    <row r="537">
      <c r="A537" s="1"/>
      <c r="C537" s="4"/>
    </row>
    <row r="538">
      <c r="A538" s="1"/>
      <c r="C538" s="4"/>
    </row>
    <row r="539">
      <c r="A539" s="1"/>
      <c r="C539" s="4"/>
    </row>
    <row r="540">
      <c r="A540" s="1"/>
      <c r="C540" s="4"/>
    </row>
    <row r="541">
      <c r="A541" s="1"/>
      <c r="C541" s="4"/>
    </row>
    <row r="542">
      <c r="A542" s="1"/>
      <c r="C542" s="4"/>
    </row>
    <row r="543">
      <c r="A543" s="1"/>
      <c r="C543" s="4"/>
    </row>
    <row r="544">
      <c r="A544" s="1"/>
      <c r="C544" s="4"/>
    </row>
    <row r="545">
      <c r="A545" s="1"/>
      <c r="C545" s="4"/>
    </row>
    <row r="546">
      <c r="A546" s="1"/>
      <c r="C546" s="4"/>
    </row>
    <row r="547">
      <c r="A547" s="1"/>
      <c r="C547" s="4"/>
    </row>
    <row r="548">
      <c r="A548" s="1"/>
      <c r="C548" s="4"/>
    </row>
    <row r="549">
      <c r="A549" s="1"/>
      <c r="C549" s="4"/>
    </row>
    <row r="550">
      <c r="A550" s="1"/>
      <c r="C550" s="4"/>
    </row>
    <row r="551">
      <c r="A551" s="1"/>
      <c r="C551" s="4"/>
    </row>
    <row r="552">
      <c r="A552" s="1"/>
      <c r="C552" s="4"/>
    </row>
    <row r="553">
      <c r="A553" s="1"/>
      <c r="C553" s="4"/>
    </row>
    <row r="554">
      <c r="A554" s="1"/>
      <c r="C554" s="4"/>
    </row>
    <row r="555">
      <c r="A555" s="1"/>
      <c r="C555" s="4"/>
    </row>
    <row r="556">
      <c r="A556" s="1"/>
      <c r="C556" s="4"/>
    </row>
    <row r="557">
      <c r="A557" s="1"/>
      <c r="C557" s="4"/>
    </row>
    <row r="558">
      <c r="A558" s="1"/>
      <c r="C558" s="4"/>
    </row>
    <row r="559">
      <c r="A559" s="1"/>
      <c r="C559" s="4"/>
    </row>
    <row r="560">
      <c r="A560" s="1"/>
      <c r="C560" s="4"/>
    </row>
    <row r="561">
      <c r="A561" s="1"/>
      <c r="C561" s="4"/>
    </row>
    <row r="562">
      <c r="A562" s="1"/>
      <c r="C562" s="4"/>
    </row>
    <row r="563">
      <c r="A563" s="1"/>
      <c r="C563" s="4"/>
    </row>
    <row r="564">
      <c r="A564" s="1"/>
      <c r="C564" s="4"/>
    </row>
    <row r="565">
      <c r="A565" s="1"/>
      <c r="C565" s="4"/>
    </row>
    <row r="566">
      <c r="A566" s="1"/>
      <c r="C566" s="4"/>
    </row>
    <row r="567">
      <c r="A567" s="1"/>
      <c r="C567" s="4"/>
    </row>
    <row r="568">
      <c r="A568" s="1"/>
      <c r="C568" s="4"/>
    </row>
    <row r="569">
      <c r="A569" s="1"/>
      <c r="C569" s="4"/>
    </row>
    <row r="570">
      <c r="A570" s="1"/>
      <c r="C570" s="4"/>
    </row>
    <row r="571">
      <c r="A571" s="1"/>
      <c r="C571" s="4"/>
    </row>
    <row r="572">
      <c r="A572" s="1"/>
      <c r="C572" s="4"/>
    </row>
    <row r="573">
      <c r="A573" s="1"/>
      <c r="C573" s="4"/>
    </row>
    <row r="574">
      <c r="A574" s="1"/>
      <c r="C574" s="4"/>
    </row>
    <row r="575">
      <c r="A575" s="1"/>
      <c r="C575" s="4"/>
    </row>
    <row r="576">
      <c r="A576" s="1"/>
      <c r="C576" s="4"/>
    </row>
    <row r="577">
      <c r="A577" s="1"/>
      <c r="C577" s="4"/>
    </row>
    <row r="578">
      <c r="A578" s="1"/>
      <c r="C578" s="4"/>
    </row>
    <row r="579">
      <c r="A579" s="1"/>
      <c r="C579" s="4"/>
    </row>
    <row r="580">
      <c r="A580" s="1"/>
      <c r="C580" s="4"/>
    </row>
    <row r="581">
      <c r="A581" s="1"/>
      <c r="C581" s="4"/>
    </row>
    <row r="582">
      <c r="A582" s="1"/>
      <c r="C582" s="4"/>
    </row>
    <row r="583">
      <c r="A583" s="1"/>
      <c r="C583" s="4"/>
    </row>
    <row r="584">
      <c r="A584" s="1"/>
      <c r="C584" s="4"/>
    </row>
    <row r="585">
      <c r="A585" s="1"/>
      <c r="C585" s="4"/>
    </row>
    <row r="586">
      <c r="A586" s="1"/>
      <c r="C586" s="4"/>
    </row>
    <row r="587">
      <c r="A587" s="1"/>
      <c r="C587" s="4"/>
    </row>
    <row r="588">
      <c r="A588" s="1"/>
      <c r="C588" s="4"/>
    </row>
    <row r="589">
      <c r="A589" s="1"/>
      <c r="C589" s="4"/>
    </row>
    <row r="590">
      <c r="A590" s="1"/>
      <c r="C590" s="4"/>
    </row>
    <row r="591">
      <c r="A591" s="1"/>
      <c r="C591" s="4"/>
    </row>
    <row r="592">
      <c r="A592" s="1"/>
      <c r="C592" s="4"/>
    </row>
    <row r="593">
      <c r="A593" s="1"/>
      <c r="C593" s="4"/>
    </row>
    <row r="594">
      <c r="A594" s="1"/>
      <c r="C594" s="4"/>
    </row>
    <row r="595">
      <c r="A595" s="1"/>
      <c r="C595" s="4"/>
    </row>
    <row r="596">
      <c r="A596" s="1"/>
      <c r="C596" s="4"/>
    </row>
    <row r="597">
      <c r="A597" s="1"/>
      <c r="C597" s="4"/>
    </row>
    <row r="598">
      <c r="A598" s="1"/>
      <c r="C598" s="4"/>
    </row>
    <row r="599">
      <c r="A599" s="1"/>
      <c r="C599" s="4"/>
    </row>
    <row r="600">
      <c r="A600" s="1"/>
      <c r="C600" s="4"/>
    </row>
    <row r="601">
      <c r="A601" s="1"/>
      <c r="C601" s="4"/>
    </row>
    <row r="602">
      <c r="A602" s="1"/>
      <c r="C602" s="4"/>
    </row>
    <row r="603">
      <c r="A603" s="1"/>
      <c r="C603" s="4"/>
    </row>
    <row r="604">
      <c r="A604" s="1"/>
      <c r="C604" s="4"/>
    </row>
    <row r="605">
      <c r="A605" s="1"/>
      <c r="C605" s="4"/>
    </row>
    <row r="606">
      <c r="A606" s="1"/>
      <c r="C606" s="4"/>
    </row>
    <row r="607">
      <c r="A607" s="1"/>
      <c r="C607" s="4"/>
    </row>
    <row r="608">
      <c r="A608" s="1"/>
      <c r="C608" s="4"/>
    </row>
    <row r="609">
      <c r="A609" s="1"/>
      <c r="C609" s="4"/>
    </row>
    <row r="610">
      <c r="A610" s="1"/>
      <c r="C610" s="4"/>
    </row>
    <row r="611">
      <c r="A611" s="1"/>
      <c r="C611" s="4"/>
    </row>
    <row r="612">
      <c r="A612" s="1"/>
      <c r="C612" s="4"/>
    </row>
    <row r="613">
      <c r="A613" s="1"/>
      <c r="C613" s="4"/>
    </row>
    <row r="614">
      <c r="A614" s="1"/>
      <c r="C614" s="4"/>
    </row>
    <row r="615">
      <c r="A615" s="1"/>
      <c r="C615" s="4"/>
    </row>
    <row r="616">
      <c r="A616" s="1"/>
      <c r="C616" s="4"/>
    </row>
    <row r="617">
      <c r="A617" s="1"/>
      <c r="C617" s="4"/>
    </row>
    <row r="618">
      <c r="A618" s="1"/>
      <c r="C618" s="4"/>
    </row>
    <row r="619">
      <c r="A619" s="1"/>
      <c r="C619" s="4"/>
    </row>
    <row r="620">
      <c r="A620" s="1"/>
      <c r="C620" s="4"/>
    </row>
    <row r="621">
      <c r="A621" s="1"/>
      <c r="C621" s="4"/>
    </row>
    <row r="622">
      <c r="A622" s="1"/>
      <c r="C622" s="4"/>
    </row>
    <row r="623">
      <c r="A623" s="1"/>
      <c r="C623" s="4"/>
    </row>
    <row r="624">
      <c r="A624" s="1"/>
      <c r="C624" s="4"/>
    </row>
    <row r="625">
      <c r="A625" s="1"/>
      <c r="C625" s="4"/>
    </row>
    <row r="626">
      <c r="A626" s="1"/>
      <c r="C626" s="4"/>
    </row>
    <row r="627">
      <c r="A627" s="1"/>
      <c r="C627" s="4"/>
    </row>
    <row r="628">
      <c r="A628" s="1"/>
      <c r="C628" s="4"/>
    </row>
    <row r="629">
      <c r="A629" s="1"/>
      <c r="C629" s="4"/>
    </row>
    <row r="630">
      <c r="A630" s="1"/>
      <c r="C630" s="4"/>
    </row>
    <row r="631">
      <c r="A631" s="1"/>
      <c r="C631" s="4"/>
    </row>
    <row r="632">
      <c r="A632" s="1"/>
      <c r="C632" s="4"/>
    </row>
    <row r="633">
      <c r="A633" s="1"/>
      <c r="C633" s="4"/>
    </row>
    <row r="634">
      <c r="A634" s="1"/>
      <c r="C634" s="4"/>
    </row>
    <row r="635">
      <c r="A635" s="1"/>
      <c r="C635" s="4"/>
    </row>
    <row r="636">
      <c r="A636" s="1"/>
      <c r="C636" s="4"/>
    </row>
    <row r="637">
      <c r="A637" s="1"/>
      <c r="C637" s="4"/>
    </row>
    <row r="638">
      <c r="A638" s="1"/>
      <c r="C638" s="4"/>
    </row>
    <row r="639">
      <c r="A639" s="1"/>
      <c r="C639" s="4"/>
    </row>
    <row r="640">
      <c r="A640" s="1"/>
      <c r="C640" s="4"/>
    </row>
    <row r="641">
      <c r="A641" s="1"/>
      <c r="C641" s="4"/>
    </row>
    <row r="642">
      <c r="A642" s="1"/>
      <c r="C642" s="4"/>
    </row>
    <row r="643">
      <c r="A643" s="1"/>
      <c r="C643" s="4"/>
    </row>
    <row r="644">
      <c r="A644" s="1"/>
      <c r="C644" s="4"/>
    </row>
    <row r="645">
      <c r="A645" s="1"/>
      <c r="C645" s="4"/>
    </row>
    <row r="646">
      <c r="A646" s="1"/>
      <c r="C646" s="4"/>
    </row>
    <row r="647">
      <c r="A647" s="1"/>
      <c r="C647" s="4"/>
    </row>
    <row r="648">
      <c r="A648" s="1"/>
      <c r="C648" s="4"/>
    </row>
    <row r="649">
      <c r="A649" s="1"/>
      <c r="C649" s="4"/>
    </row>
    <row r="650">
      <c r="A650" s="1"/>
      <c r="C650" s="4"/>
    </row>
    <row r="651">
      <c r="A651" s="1"/>
      <c r="C651" s="4"/>
    </row>
    <row r="652">
      <c r="A652" s="1"/>
      <c r="C652" s="4"/>
    </row>
    <row r="653">
      <c r="A653" s="1"/>
      <c r="C653" s="4"/>
    </row>
    <row r="654">
      <c r="A654" s="1"/>
      <c r="C654" s="4"/>
    </row>
    <row r="655">
      <c r="A655" s="1"/>
      <c r="C655" s="4"/>
    </row>
    <row r="656">
      <c r="A656" s="1"/>
      <c r="C656" s="4"/>
    </row>
    <row r="657">
      <c r="A657" s="1"/>
      <c r="C657" s="4"/>
    </row>
    <row r="658">
      <c r="A658" s="1"/>
      <c r="C658" s="4"/>
    </row>
    <row r="659">
      <c r="A659" s="1"/>
      <c r="C659" s="4"/>
    </row>
    <row r="660">
      <c r="A660" s="1"/>
      <c r="C660" s="4"/>
    </row>
    <row r="661">
      <c r="A661" s="1"/>
      <c r="C661" s="4"/>
    </row>
    <row r="662">
      <c r="A662" s="1"/>
      <c r="C662" s="4"/>
    </row>
    <row r="663">
      <c r="A663" s="1"/>
      <c r="C663" s="4"/>
    </row>
    <row r="664">
      <c r="A664" s="1"/>
      <c r="C664" s="4"/>
    </row>
    <row r="665">
      <c r="A665" s="1"/>
      <c r="C665" s="4"/>
    </row>
    <row r="666">
      <c r="A666" s="1"/>
      <c r="C666" s="4"/>
    </row>
    <row r="667">
      <c r="A667" s="1"/>
      <c r="C667" s="4"/>
    </row>
    <row r="668">
      <c r="A668" s="1"/>
      <c r="C668" s="4"/>
    </row>
    <row r="669">
      <c r="A669" s="1"/>
      <c r="C669" s="4"/>
    </row>
    <row r="670">
      <c r="A670" s="1"/>
      <c r="C670" s="4"/>
    </row>
    <row r="671">
      <c r="A671" s="1"/>
      <c r="C671" s="4"/>
    </row>
    <row r="672">
      <c r="A672" s="1"/>
      <c r="C672" s="4"/>
    </row>
    <row r="673">
      <c r="A673" s="1"/>
      <c r="C673" s="4"/>
    </row>
    <row r="674">
      <c r="A674" s="1"/>
      <c r="C674" s="4"/>
    </row>
    <row r="675">
      <c r="A675" s="1"/>
      <c r="C675" s="4"/>
    </row>
    <row r="676">
      <c r="A676" s="1"/>
      <c r="C676" s="4"/>
    </row>
    <row r="677">
      <c r="A677" s="1"/>
      <c r="C677" s="4"/>
    </row>
    <row r="678">
      <c r="A678" s="1"/>
      <c r="C678" s="4"/>
    </row>
    <row r="679">
      <c r="A679" s="1"/>
      <c r="C679" s="4"/>
    </row>
    <row r="680">
      <c r="A680" s="1"/>
      <c r="C680" s="4"/>
    </row>
    <row r="681">
      <c r="A681" s="1"/>
      <c r="C681" s="4"/>
    </row>
    <row r="682">
      <c r="A682" s="1"/>
      <c r="C682" s="4"/>
    </row>
    <row r="683">
      <c r="A683" s="1"/>
      <c r="C683" s="4"/>
    </row>
    <row r="684">
      <c r="A684" s="1"/>
      <c r="C684" s="4"/>
    </row>
    <row r="685">
      <c r="A685" s="1"/>
      <c r="C685" s="4"/>
    </row>
    <row r="686">
      <c r="A686" s="1"/>
      <c r="C686" s="4"/>
    </row>
    <row r="687">
      <c r="A687" s="1"/>
      <c r="C687" s="4"/>
    </row>
    <row r="688">
      <c r="A688" s="1"/>
      <c r="C688" s="4"/>
    </row>
    <row r="689">
      <c r="A689" s="1"/>
      <c r="C689" s="4"/>
    </row>
    <row r="690">
      <c r="A690" s="1"/>
      <c r="C690" s="4"/>
    </row>
    <row r="691">
      <c r="A691" s="1"/>
      <c r="C691" s="4"/>
    </row>
    <row r="692">
      <c r="A692" s="1"/>
      <c r="C692" s="4"/>
    </row>
    <row r="693">
      <c r="A693" s="1"/>
      <c r="C693" s="4"/>
    </row>
    <row r="694">
      <c r="A694" s="1"/>
      <c r="C694" s="4"/>
    </row>
    <row r="695">
      <c r="A695" s="1"/>
      <c r="C695" s="4"/>
    </row>
    <row r="696">
      <c r="A696" s="1"/>
      <c r="C696" s="4"/>
    </row>
    <row r="697">
      <c r="A697" s="1"/>
      <c r="C697" s="4"/>
    </row>
    <row r="698">
      <c r="A698" s="1"/>
      <c r="C698" s="4"/>
    </row>
    <row r="699">
      <c r="A699" s="1"/>
      <c r="C699" s="4"/>
    </row>
    <row r="700">
      <c r="A700" s="1"/>
      <c r="C700" s="4"/>
    </row>
    <row r="701">
      <c r="A701" s="1"/>
      <c r="C701" s="4"/>
    </row>
    <row r="702">
      <c r="A702" s="1"/>
      <c r="C702" s="4"/>
    </row>
    <row r="703">
      <c r="A703" s="1"/>
      <c r="C703" s="4"/>
    </row>
    <row r="704">
      <c r="A704" s="1"/>
      <c r="C704" s="4"/>
    </row>
    <row r="705">
      <c r="A705" s="1"/>
      <c r="C705" s="4"/>
    </row>
    <row r="706">
      <c r="A706" s="1"/>
      <c r="C706" s="4"/>
    </row>
    <row r="707">
      <c r="A707" s="1"/>
      <c r="C707" s="4"/>
    </row>
    <row r="708">
      <c r="A708" s="1"/>
      <c r="C708" s="4"/>
    </row>
    <row r="709">
      <c r="A709" s="1"/>
      <c r="C709" s="4"/>
    </row>
    <row r="710">
      <c r="A710" s="1"/>
      <c r="C710" s="4"/>
    </row>
    <row r="711">
      <c r="A711" s="1"/>
      <c r="C711" s="4"/>
    </row>
    <row r="712">
      <c r="A712" s="1"/>
      <c r="C712" s="4"/>
    </row>
    <row r="713">
      <c r="A713" s="1"/>
      <c r="C713" s="4"/>
    </row>
    <row r="714">
      <c r="A714" s="1"/>
      <c r="C714" s="4"/>
    </row>
    <row r="715">
      <c r="A715" s="1"/>
      <c r="C715" s="4"/>
    </row>
    <row r="716">
      <c r="A716" s="1"/>
      <c r="C716" s="4"/>
    </row>
    <row r="717">
      <c r="A717" s="1"/>
      <c r="C717" s="4"/>
    </row>
    <row r="718">
      <c r="A718" s="1"/>
      <c r="C718" s="4"/>
    </row>
    <row r="719">
      <c r="A719" s="1"/>
      <c r="C719" s="4"/>
    </row>
    <row r="720">
      <c r="A720" s="1"/>
      <c r="C720" s="4"/>
    </row>
    <row r="721">
      <c r="A721" s="1"/>
      <c r="C721" s="4"/>
    </row>
    <row r="722">
      <c r="A722" s="1"/>
      <c r="C722" s="4"/>
    </row>
    <row r="723">
      <c r="A723" s="1"/>
      <c r="C723" s="4"/>
    </row>
    <row r="724">
      <c r="A724" s="1"/>
      <c r="C724" s="4"/>
    </row>
    <row r="725">
      <c r="A725" s="1"/>
      <c r="C725" s="4"/>
    </row>
    <row r="726">
      <c r="A726" s="1"/>
      <c r="C726" s="4"/>
    </row>
    <row r="727">
      <c r="A727" s="1"/>
      <c r="C727" s="4"/>
    </row>
    <row r="728">
      <c r="A728" s="1"/>
      <c r="C728" s="4"/>
    </row>
    <row r="729">
      <c r="A729" s="1"/>
      <c r="C729" s="4"/>
    </row>
    <row r="730">
      <c r="A730" s="1"/>
      <c r="C730" s="4"/>
    </row>
    <row r="731">
      <c r="A731" s="1"/>
      <c r="C731" s="4"/>
    </row>
    <row r="732">
      <c r="A732" s="1"/>
      <c r="C732" s="4"/>
    </row>
    <row r="733">
      <c r="A733" s="1"/>
      <c r="C733" s="4"/>
    </row>
    <row r="734">
      <c r="A734" s="1"/>
      <c r="C734" s="4"/>
    </row>
    <row r="735">
      <c r="A735" s="1"/>
      <c r="C735" s="4"/>
    </row>
    <row r="736">
      <c r="A736" s="1"/>
      <c r="C736" s="4"/>
    </row>
    <row r="737">
      <c r="A737" s="1"/>
      <c r="C737" s="4"/>
    </row>
    <row r="738">
      <c r="A738" s="1"/>
      <c r="C738" s="4"/>
    </row>
    <row r="739">
      <c r="A739" s="1"/>
      <c r="C739" s="4"/>
    </row>
    <row r="740">
      <c r="A740" s="1"/>
      <c r="C740" s="4"/>
    </row>
    <row r="741">
      <c r="A741" s="1"/>
      <c r="C741" s="4"/>
    </row>
    <row r="742">
      <c r="A742" s="1"/>
      <c r="C742" s="4"/>
    </row>
    <row r="743">
      <c r="A743" s="1"/>
      <c r="C743" s="4"/>
    </row>
    <row r="744">
      <c r="A744" s="1"/>
      <c r="C744" s="4"/>
    </row>
    <row r="745">
      <c r="A745" s="1"/>
      <c r="C745" s="4"/>
    </row>
    <row r="746">
      <c r="A746" s="1"/>
      <c r="C746" s="4"/>
    </row>
    <row r="747">
      <c r="A747" s="1"/>
      <c r="C747" s="4"/>
    </row>
    <row r="748">
      <c r="A748" s="1"/>
      <c r="C748" s="4"/>
    </row>
    <row r="749">
      <c r="A749" s="1"/>
      <c r="C749" s="4"/>
    </row>
    <row r="750">
      <c r="A750" s="1"/>
      <c r="C750" s="4"/>
    </row>
    <row r="751">
      <c r="A751" s="1"/>
      <c r="C751" s="4"/>
    </row>
    <row r="752">
      <c r="A752" s="1"/>
      <c r="C752" s="4"/>
    </row>
    <row r="753">
      <c r="A753" s="1"/>
      <c r="C753" s="4"/>
    </row>
    <row r="754">
      <c r="A754" s="1"/>
      <c r="C754" s="4"/>
    </row>
    <row r="755">
      <c r="A755" s="1"/>
      <c r="C755" s="4"/>
    </row>
    <row r="756">
      <c r="A756" s="1"/>
      <c r="C756" s="4"/>
    </row>
    <row r="757">
      <c r="A757" s="1"/>
      <c r="C757" s="4"/>
    </row>
    <row r="758">
      <c r="A758" s="1"/>
      <c r="C758" s="4"/>
    </row>
    <row r="759">
      <c r="A759" s="1"/>
      <c r="C759" s="4"/>
    </row>
    <row r="760">
      <c r="A760" s="1"/>
      <c r="C760" s="4"/>
    </row>
    <row r="761">
      <c r="A761" s="1"/>
      <c r="C761" s="4"/>
    </row>
    <row r="762">
      <c r="A762" s="1"/>
      <c r="C762" s="4"/>
    </row>
    <row r="763">
      <c r="A763" s="1"/>
      <c r="C763" s="4"/>
    </row>
    <row r="764">
      <c r="A764" s="1"/>
      <c r="C764" s="4"/>
    </row>
    <row r="765">
      <c r="A765" s="1"/>
      <c r="C765" s="4"/>
    </row>
    <row r="766">
      <c r="A766" s="1"/>
      <c r="C766" s="4"/>
    </row>
    <row r="767">
      <c r="A767" s="1"/>
      <c r="C767" s="4"/>
    </row>
    <row r="768">
      <c r="A768" s="1"/>
      <c r="C768" s="4"/>
    </row>
    <row r="769">
      <c r="A769" s="1"/>
      <c r="C769" s="4"/>
    </row>
    <row r="770">
      <c r="A770" s="1"/>
      <c r="C770" s="4"/>
    </row>
    <row r="771">
      <c r="A771" s="1"/>
      <c r="C771" s="4"/>
    </row>
    <row r="772">
      <c r="A772" s="1"/>
      <c r="C772" s="4"/>
    </row>
    <row r="773">
      <c r="A773" s="1"/>
      <c r="C773" s="4"/>
    </row>
    <row r="774">
      <c r="A774" s="1"/>
      <c r="C774" s="4"/>
    </row>
    <row r="775">
      <c r="A775" s="1"/>
      <c r="C775" s="4"/>
    </row>
    <row r="776">
      <c r="A776" s="1"/>
      <c r="C776" s="4"/>
    </row>
    <row r="777">
      <c r="A777" s="1"/>
      <c r="C777" s="4"/>
    </row>
    <row r="778">
      <c r="A778" s="1"/>
      <c r="C778" s="4"/>
    </row>
    <row r="779">
      <c r="A779" s="1"/>
      <c r="C779" s="4"/>
    </row>
    <row r="780">
      <c r="A780" s="1"/>
      <c r="C780" s="4"/>
    </row>
    <row r="781">
      <c r="A781" s="1"/>
      <c r="C781" s="4"/>
    </row>
    <row r="782">
      <c r="A782" s="1"/>
      <c r="C782" s="4"/>
    </row>
    <row r="783">
      <c r="A783" s="1"/>
      <c r="C783" s="4"/>
    </row>
    <row r="784">
      <c r="A784" s="1"/>
      <c r="C784" s="4"/>
    </row>
    <row r="785">
      <c r="A785" s="1"/>
      <c r="C785" s="4"/>
    </row>
    <row r="786">
      <c r="A786" s="1"/>
      <c r="C786" s="4"/>
    </row>
    <row r="787">
      <c r="A787" s="1"/>
      <c r="C787" s="4"/>
    </row>
    <row r="788">
      <c r="A788" s="1"/>
      <c r="C788" s="4"/>
    </row>
    <row r="789">
      <c r="A789" s="1"/>
      <c r="C789" s="4"/>
    </row>
    <row r="790">
      <c r="A790" s="1"/>
      <c r="C790" s="4"/>
    </row>
    <row r="791">
      <c r="A791" s="1"/>
      <c r="C791" s="4"/>
    </row>
    <row r="792">
      <c r="A792" s="1"/>
      <c r="C792" s="4"/>
    </row>
    <row r="793">
      <c r="A793" s="1"/>
      <c r="C793" s="4"/>
    </row>
    <row r="794">
      <c r="A794" s="1"/>
      <c r="C794" s="4"/>
    </row>
    <row r="795">
      <c r="A795" s="1"/>
      <c r="C795" s="4"/>
    </row>
    <row r="796">
      <c r="A796" s="1"/>
      <c r="C796" s="4"/>
    </row>
    <row r="797">
      <c r="A797" s="1"/>
      <c r="C797" s="4"/>
    </row>
    <row r="798">
      <c r="A798" s="1"/>
      <c r="C798" s="4"/>
    </row>
    <row r="799">
      <c r="A799" s="1"/>
      <c r="C799" s="4"/>
    </row>
    <row r="800">
      <c r="A800" s="1"/>
      <c r="C800" s="4"/>
    </row>
    <row r="801">
      <c r="A801" s="1"/>
      <c r="C801" s="4"/>
    </row>
    <row r="802">
      <c r="A802" s="1"/>
      <c r="C802" s="4"/>
    </row>
    <row r="803">
      <c r="A803" s="1"/>
      <c r="C803" s="4"/>
    </row>
    <row r="804">
      <c r="A804" s="1"/>
      <c r="C804" s="4"/>
    </row>
    <row r="805">
      <c r="A805" s="1"/>
      <c r="C805" s="4"/>
    </row>
    <row r="806">
      <c r="A806" s="1"/>
      <c r="C806" s="4"/>
    </row>
    <row r="807">
      <c r="A807" s="1"/>
      <c r="C807" s="4"/>
    </row>
    <row r="808">
      <c r="A808" s="1"/>
      <c r="C808" s="4"/>
    </row>
    <row r="809">
      <c r="A809" s="1"/>
      <c r="C809" s="4"/>
    </row>
    <row r="810">
      <c r="A810" s="1"/>
      <c r="C810" s="4"/>
    </row>
    <row r="811">
      <c r="A811" s="1"/>
      <c r="C811" s="4"/>
    </row>
    <row r="812">
      <c r="A812" s="1"/>
      <c r="C812" s="4"/>
    </row>
    <row r="813">
      <c r="A813" s="1"/>
      <c r="C813" s="4"/>
    </row>
    <row r="814">
      <c r="A814" s="1"/>
      <c r="C814" s="4"/>
    </row>
    <row r="815">
      <c r="A815" s="1"/>
      <c r="C815" s="4"/>
    </row>
    <row r="816">
      <c r="A816" s="1"/>
      <c r="C816" s="4"/>
    </row>
    <row r="817">
      <c r="A817" s="1"/>
      <c r="C817" s="4"/>
    </row>
    <row r="818">
      <c r="A818" s="1"/>
      <c r="C818" s="4"/>
    </row>
    <row r="819">
      <c r="A819" s="1"/>
      <c r="C819" s="4"/>
    </row>
    <row r="820">
      <c r="A820" s="1"/>
      <c r="C820" s="4"/>
    </row>
    <row r="821">
      <c r="A821" s="1"/>
      <c r="C821" s="4"/>
    </row>
    <row r="822">
      <c r="A822" s="1"/>
      <c r="C822" s="4"/>
    </row>
    <row r="823">
      <c r="A823" s="1"/>
      <c r="C823" s="4"/>
    </row>
    <row r="824">
      <c r="A824" s="1"/>
      <c r="C824" s="4"/>
    </row>
    <row r="825">
      <c r="A825" s="1"/>
      <c r="C825" s="4"/>
    </row>
    <row r="826">
      <c r="A826" s="1"/>
      <c r="C826" s="4"/>
    </row>
    <row r="827">
      <c r="A827" s="1"/>
      <c r="C827" s="4"/>
    </row>
    <row r="828">
      <c r="A828" s="1"/>
      <c r="C828" s="4"/>
    </row>
    <row r="829">
      <c r="A829" s="1"/>
      <c r="C829" s="4"/>
    </row>
    <row r="830">
      <c r="A830" s="1"/>
      <c r="C830" s="4"/>
    </row>
    <row r="831">
      <c r="A831" s="1"/>
      <c r="C831" s="4"/>
    </row>
    <row r="832">
      <c r="A832" s="1"/>
      <c r="C832" s="4"/>
    </row>
    <row r="833">
      <c r="A833" s="1"/>
      <c r="C833" s="4"/>
    </row>
    <row r="834">
      <c r="A834" s="1"/>
      <c r="C834" s="4"/>
    </row>
    <row r="835">
      <c r="A835" s="1"/>
      <c r="C835" s="4"/>
    </row>
    <row r="836">
      <c r="A836" s="1"/>
      <c r="C836" s="4"/>
    </row>
    <row r="837">
      <c r="A837" s="1"/>
      <c r="C837" s="4"/>
    </row>
    <row r="838">
      <c r="A838" s="1"/>
      <c r="C838" s="4"/>
    </row>
    <row r="839">
      <c r="A839" s="1"/>
      <c r="C839" s="4"/>
    </row>
    <row r="840">
      <c r="A840" s="1"/>
      <c r="C840" s="4"/>
    </row>
    <row r="841">
      <c r="A841" s="1"/>
      <c r="C841" s="4"/>
    </row>
    <row r="842">
      <c r="A842" s="1"/>
      <c r="C842" s="4"/>
    </row>
    <row r="843">
      <c r="A843" s="1"/>
      <c r="C843" s="4"/>
    </row>
    <row r="844">
      <c r="A844" s="1"/>
      <c r="C844" s="4"/>
    </row>
    <row r="845">
      <c r="A845" s="1"/>
      <c r="C845" s="4"/>
    </row>
    <row r="846">
      <c r="A846" s="1"/>
      <c r="C846" s="4"/>
    </row>
    <row r="847">
      <c r="A847" s="1"/>
      <c r="C847" s="4"/>
    </row>
    <row r="848">
      <c r="A848" s="1"/>
      <c r="C848" s="4"/>
    </row>
    <row r="849">
      <c r="A849" s="1"/>
      <c r="C849" s="4"/>
    </row>
    <row r="850">
      <c r="A850" s="1"/>
      <c r="C850" s="4"/>
    </row>
    <row r="851">
      <c r="A851" s="1"/>
      <c r="C851" s="4"/>
    </row>
    <row r="852">
      <c r="A852" s="1"/>
      <c r="C852" s="4"/>
    </row>
    <row r="853">
      <c r="A853" s="1"/>
      <c r="C853" s="4"/>
    </row>
    <row r="854">
      <c r="A854" s="1"/>
      <c r="C854" s="4"/>
    </row>
    <row r="855">
      <c r="A855" s="1"/>
      <c r="C855" s="4"/>
    </row>
    <row r="856">
      <c r="A856" s="1"/>
      <c r="C856" s="4"/>
    </row>
    <row r="857">
      <c r="A857" s="1"/>
      <c r="C857" s="4"/>
    </row>
    <row r="858">
      <c r="A858" s="1"/>
      <c r="C858" s="4"/>
    </row>
    <row r="859">
      <c r="A859" s="1"/>
      <c r="C859" s="4"/>
    </row>
    <row r="860">
      <c r="A860" s="1"/>
      <c r="C860" s="4"/>
    </row>
    <row r="861">
      <c r="A861" s="1"/>
      <c r="C861" s="4"/>
    </row>
    <row r="862">
      <c r="A862" s="1"/>
      <c r="C862" s="4"/>
    </row>
    <row r="863">
      <c r="A863" s="1"/>
      <c r="C863" s="4"/>
    </row>
    <row r="864">
      <c r="A864" s="1"/>
      <c r="C864" s="4"/>
    </row>
    <row r="865">
      <c r="A865" s="1"/>
      <c r="C865" s="4"/>
    </row>
    <row r="866">
      <c r="A866" s="1"/>
      <c r="C866" s="4"/>
    </row>
    <row r="867">
      <c r="A867" s="1"/>
      <c r="C867" s="4"/>
    </row>
    <row r="868">
      <c r="A868" s="1"/>
      <c r="C868" s="4"/>
    </row>
    <row r="869">
      <c r="A869" s="1"/>
      <c r="C869" s="4"/>
    </row>
    <row r="870">
      <c r="A870" s="1"/>
      <c r="C870" s="4"/>
    </row>
    <row r="871">
      <c r="A871" s="1"/>
      <c r="C871" s="4"/>
    </row>
    <row r="872">
      <c r="A872" s="1"/>
      <c r="C872" s="4"/>
    </row>
    <row r="873">
      <c r="A873" s="1"/>
      <c r="C873" s="4"/>
    </row>
    <row r="874">
      <c r="A874" s="1"/>
      <c r="C874" s="4"/>
    </row>
    <row r="875">
      <c r="A875" s="1"/>
      <c r="C875" s="4"/>
    </row>
    <row r="876">
      <c r="A876" s="1"/>
      <c r="C876" s="4"/>
    </row>
    <row r="877">
      <c r="A877" s="1"/>
      <c r="C877" s="4"/>
    </row>
    <row r="878">
      <c r="A878" s="1"/>
      <c r="C878" s="4"/>
    </row>
    <row r="879">
      <c r="A879" s="1"/>
      <c r="C879" s="4"/>
    </row>
    <row r="880">
      <c r="A880" s="1"/>
      <c r="C880" s="4"/>
    </row>
    <row r="881">
      <c r="A881" s="1"/>
      <c r="C881" s="4"/>
    </row>
    <row r="882">
      <c r="A882" s="1"/>
      <c r="C882" s="4"/>
    </row>
    <row r="883">
      <c r="A883" s="1"/>
      <c r="C883" s="4"/>
    </row>
    <row r="884">
      <c r="A884" s="1"/>
      <c r="C884" s="4"/>
    </row>
    <row r="885">
      <c r="A885" s="1"/>
      <c r="C885" s="4"/>
    </row>
    <row r="886">
      <c r="A886" s="1"/>
      <c r="C886" s="4"/>
    </row>
    <row r="887">
      <c r="A887" s="1"/>
      <c r="C887" s="4"/>
    </row>
    <row r="888">
      <c r="A888" s="1"/>
      <c r="C888" s="4"/>
    </row>
    <row r="889">
      <c r="A889" s="1"/>
      <c r="C889" s="4"/>
    </row>
    <row r="890">
      <c r="A890" s="1"/>
      <c r="C890" s="4"/>
    </row>
    <row r="891">
      <c r="A891" s="1"/>
      <c r="C891" s="4"/>
    </row>
    <row r="892">
      <c r="A892" s="1"/>
      <c r="C892" s="4"/>
    </row>
    <row r="893">
      <c r="A893" s="1"/>
      <c r="C893" s="4"/>
    </row>
    <row r="894">
      <c r="A894" s="1"/>
      <c r="C894" s="4"/>
    </row>
    <row r="895">
      <c r="A895" s="1"/>
      <c r="C895" s="4"/>
    </row>
    <row r="896">
      <c r="A896" s="1"/>
      <c r="C896" s="4"/>
    </row>
    <row r="897">
      <c r="A897" s="1"/>
      <c r="C897" s="4"/>
    </row>
    <row r="898">
      <c r="A898" s="1"/>
      <c r="C898" s="4"/>
    </row>
    <row r="899">
      <c r="A899" s="1"/>
      <c r="C899" s="4"/>
    </row>
    <row r="900">
      <c r="A900" s="1"/>
      <c r="C900" s="4"/>
    </row>
    <row r="901">
      <c r="A901" s="1"/>
      <c r="C901" s="4"/>
    </row>
    <row r="902">
      <c r="A902" s="1"/>
      <c r="C902" s="4"/>
    </row>
    <row r="903">
      <c r="A903" s="1"/>
      <c r="C903" s="4"/>
    </row>
    <row r="904">
      <c r="A904" s="1"/>
      <c r="C904" s="4"/>
    </row>
    <row r="905">
      <c r="A905" s="1"/>
      <c r="C905" s="4"/>
    </row>
    <row r="906">
      <c r="A906" s="1"/>
      <c r="C906" s="4"/>
    </row>
    <row r="907">
      <c r="A907" s="1"/>
      <c r="C907" s="4"/>
    </row>
    <row r="908">
      <c r="A908" s="1"/>
      <c r="C908" s="4"/>
    </row>
    <row r="909">
      <c r="A909" s="1"/>
      <c r="C909" s="4"/>
    </row>
    <row r="910">
      <c r="A910" s="1"/>
      <c r="C910" s="4"/>
    </row>
    <row r="911">
      <c r="A911" s="1"/>
      <c r="C911" s="4"/>
    </row>
    <row r="912">
      <c r="A912" s="1"/>
      <c r="C912" s="4"/>
    </row>
    <row r="913">
      <c r="A913" s="1"/>
      <c r="C913" s="4"/>
    </row>
    <row r="914">
      <c r="A914" s="1"/>
      <c r="C914" s="4"/>
    </row>
    <row r="915">
      <c r="A915" s="1"/>
      <c r="C915" s="4"/>
    </row>
    <row r="916">
      <c r="A916" s="1"/>
      <c r="C916" s="4"/>
    </row>
    <row r="917">
      <c r="A917" s="1"/>
      <c r="C917" s="4"/>
    </row>
    <row r="918">
      <c r="A918" s="1"/>
      <c r="C918" s="4"/>
    </row>
    <row r="919">
      <c r="A919" s="1"/>
      <c r="C919" s="4"/>
    </row>
    <row r="920">
      <c r="A920" s="1"/>
      <c r="C920" s="4"/>
    </row>
    <row r="921">
      <c r="A921" s="1"/>
      <c r="C921" s="4"/>
    </row>
    <row r="922">
      <c r="A922" s="1"/>
      <c r="C922" s="4"/>
    </row>
    <row r="923">
      <c r="A923" s="1"/>
      <c r="C923" s="4"/>
    </row>
    <row r="924">
      <c r="A924" s="1"/>
      <c r="C924" s="4"/>
    </row>
    <row r="925">
      <c r="A925" s="1"/>
      <c r="C925" s="4"/>
    </row>
    <row r="926">
      <c r="A926" s="1"/>
      <c r="C926" s="4"/>
    </row>
    <row r="927">
      <c r="A927" s="1"/>
      <c r="C927" s="4"/>
    </row>
    <row r="928">
      <c r="A928" s="1"/>
      <c r="C928" s="4"/>
    </row>
    <row r="929">
      <c r="A929" s="1"/>
      <c r="C929" s="4"/>
    </row>
    <row r="930">
      <c r="A930" s="1"/>
      <c r="C930" s="4"/>
    </row>
    <row r="931">
      <c r="A931" s="1"/>
      <c r="C931" s="4"/>
    </row>
    <row r="932">
      <c r="A932" s="1"/>
      <c r="C932" s="4"/>
    </row>
    <row r="933">
      <c r="A933" s="1"/>
      <c r="C933" s="4"/>
    </row>
    <row r="934">
      <c r="A934" s="1"/>
      <c r="C934" s="4"/>
    </row>
    <row r="935">
      <c r="A935" s="1"/>
      <c r="C935" s="4"/>
    </row>
    <row r="936">
      <c r="A936" s="1"/>
      <c r="C936" s="4"/>
    </row>
    <row r="937">
      <c r="A937" s="1"/>
      <c r="C937" s="4"/>
    </row>
    <row r="938">
      <c r="A938" s="1"/>
      <c r="C938" s="4"/>
    </row>
    <row r="939">
      <c r="A939" s="1"/>
      <c r="C939" s="4"/>
    </row>
    <row r="940">
      <c r="A940" s="1"/>
      <c r="C940" s="4"/>
    </row>
    <row r="941">
      <c r="A941" s="1"/>
      <c r="C941" s="4"/>
    </row>
    <row r="942">
      <c r="A942" s="1"/>
      <c r="C942" s="4"/>
    </row>
    <row r="943">
      <c r="A943" s="1"/>
      <c r="C943" s="4"/>
    </row>
    <row r="944">
      <c r="A944" s="1"/>
      <c r="C944" s="4"/>
    </row>
    <row r="945">
      <c r="A945" s="1"/>
      <c r="C945" s="4"/>
    </row>
    <row r="946">
      <c r="A946" s="1"/>
      <c r="C946" s="4"/>
    </row>
    <row r="947">
      <c r="A947" s="1"/>
      <c r="C947" s="4"/>
    </row>
    <row r="948">
      <c r="A948" s="1"/>
      <c r="C948" s="4"/>
    </row>
    <row r="949">
      <c r="A949" s="1"/>
      <c r="C949" s="4"/>
    </row>
    <row r="950">
      <c r="A950" s="1"/>
      <c r="C950" s="4"/>
    </row>
    <row r="951">
      <c r="A951" s="1"/>
      <c r="C951" s="4"/>
    </row>
    <row r="952">
      <c r="A952" s="1"/>
      <c r="C952" s="4"/>
    </row>
    <row r="953">
      <c r="A953" s="1"/>
      <c r="C953" s="4"/>
    </row>
    <row r="954">
      <c r="A954" s="1"/>
      <c r="C954" s="4"/>
    </row>
    <row r="955">
      <c r="A955" s="1"/>
      <c r="C955" s="4"/>
    </row>
    <row r="956">
      <c r="A956" s="1"/>
      <c r="C956" s="4"/>
    </row>
    <row r="957">
      <c r="A957" s="1"/>
      <c r="C957" s="4"/>
    </row>
    <row r="958">
      <c r="A958" s="1"/>
      <c r="C958" s="4"/>
    </row>
    <row r="959">
      <c r="A959" s="1"/>
      <c r="C959" s="4"/>
    </row>
    <row r="960">
      <c r="A960" s="1"/>
      <c r="C960" s="4"/>
    </row>
    <row r="961">
      <c r="A961" s="1"/>
      <c r="C961" s="4"/>
    </row>
    <row r="962">
      <c r="A962" s="1"/>
      <c r="C962" s="4"/>
    </row>
    <row r="963">
      <c r="A963" s="1"/>
      <c r="C963" s="4"/>
    </row>
    <row r="964">
      <c r="A964" s="1"/>
      <c r="C964" s="4"/>
    </row>
    <row r="965">
      <c r="A965" s="1"/>
      <c r="C965" s="4"/>
    </row>
    <row r="966">
      <c r="A966" s="1"/>
      <c r="C966" s="4"/>
    </row>
    <row r="967">
      <c r="A967" s="1"/>
      <c r="C967" s="4"/>
    </row>
    <row r="968">
      <c r="A968" s="1"/>
      <c r="C968" s="4"/>
    </row>
    <row r="969">
      <c r="A969" s="1"/>
      <c r="C969" s="4"/>
    </row>
    <row r="970">
      <c r="A970" s="1"/>
      <c r="C970" s="4"/>
    </row>
    <row r="971">
      <c r="A971" s="1"/>
      <c r="C971" s="4"/>
    </row>
    <row r="972">
      <c r="A972" s="1"/>
      <c r="C972" s="4"/>
    </row>
    <row r="973">
      <c r="A973" s="1"/>
      <c r="C973" s="4"/>
    </row>
    <row r="974">
      <c r="A974" s="1"/>
      <c r="C974" s="4"/>
    </row>
    <row r="975">
      <c r="A975" s="1"/>
      <c r="C975" s="4"/>
    </row>
    <row r="976">
      <c r="A976" s="1"/>
      <c r="C976" s="4"/>
    </row>
    <row r="977">
      <c r="A977" s="1"/>
      <c r="C977" s="4"/>
    </row>
    <row r="978">
      <c r="A978" s="1"/>
      <c r="C978" s="4"/>
    </row>
    <row r="979">
      <c r="A979" s="1"/>
      <c r="C979" s="4"/>
    </row>
    <row r="980">
      <c r="A980" s="1"/>
      <c r="C980" s="4"/>
    </row>
    <row r="981">
      <c r="A981" s="1"/>
      <c r="C981" s="4"/>
    </row>
    <row r="982">
      <c r="A982" s="1"/>
      <c r="C982" s="4"/>
    </row>
    <row r="983">
      <c r="A983" s="1"/>
      <c r="C983" s="4"/>
    </row>
    <row r="984">
      <c r="A984" s="1"/>
      <c r="C984" s="4"/>
    </row>
    <row r="985">
      <c r="A985" s="1"/>
      <c r="C985" s="4"/>
    </row>
    <row r="986">
      <c r="A986" s="1"/>
      <c r="C986" s="4"/>
    </row>
    <row r="987">
      <c r="A987" s="1"/>
      <c r="C987" s="4"/>
    </row>
    <row r="988">
      <c r="A988" s="1"/>
      <c r="C988" s="4"/>
    </row>
    <row r="989">
      <c r="A989" s="1"/>
      <c r="C989" s="4"/>
    </row>
    <row r="990">
      <c r="A990" s="1"/>
      <c r="C990" s="4"/>
    </row>
    <row r="991">
      <c r="A991" s="1"/>
      <c r="C991" s="4"/>
    </row>
    <row r="992">
      <c r="A992" s="1"/>
      <c r="C992" s="4"/>
    </row>
    <row r="993">
      <c r="A993" s="1"/>
      <c r="C993" s="4"/>
    </row>
    <row r="994">
      <c r="A994" s="1"/>
      <c r="C994" s="4"/>
    </row>
    <row r="995">
      <c r="A995" s="1"/>
      <c r="C995" s="4"/>
    </row>
    <row r="996">
      <c r="A996" s="1"/>
      <c r="C996" s="4"/>
    </row>
    <row r="997">
      <c r="A997" s="1"/>
      <c r="C997" s="4"/>
    </row>
    <row r="998">
      <c r="A998" s="1"/>
      <c r="C998" s="4"/>
    </row>
    <row r="999">
      <c r="A999" s="1"/>
      <c r="C999" s="4"/>
    </row>
    <row r="1000">
      <c r="A1000" s="1"/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>
      <c r="A2" s="5">
        <v>0.0</v>
      </c>
      <c r="B2" s="6">
        <v>44935.0</v>
      </c>
      <c r="C2" s="5">
        <v>148.96098336876</v>
      </c>
      <c r="D2" s="5">
        <v>125.837567314158</v>
      </c>
      <c r="E2" s="5">
        <v>181.674236467235</v>
      </c>
      <c r="F2" s="5">
        <v>148.96098336876</v>
      </c>
      <c r="G2" s="5">
        <v>148.96098336876</v>
      </c>
      <c r="H2" s="5">
        <v>4.858815854017</v>
      </c>
      <c r="I2" s="5">
        <v>4.858815854017</v>
      </c>
      <c r="J2" s="5">
        <v>4.858815854017</v>
      </c>
      <c r="K2" s="5">
        <v>4.858815854017</v>
      </c>
      <c r="L2" s="5">
        <v>4.858815854017</v>
      </c>
      <c r="M2" s="5">
        <v>4.858815854017</v>
      </c>
      <c r="N2" s="5">
        <v>0.0</v>
      </c>
      <c r="O2" s="5">
        <v>0.0</v>
      </c>
      <c r="P2" s="5">
        <v>0.0</v>
      </c>
    </row>
    <row r="3">
      <c r="A3" s="5">
        <v>1.0</v>
      </c>
      <c r="B3" s="6">
        <v>44936.0</v>
      </c>
      <c r="C3" s="5">
        <v>149.363839130136</v>
      </c>
      <c r="D3" s="5">
        <v>128.215572673349</v>
      </c>
      <c r="E3" s="5">
        <v>185.633641552784</v>
      </c>
      <c r="F3" s="5">
        <v>149.363839130136</v>
      </c>
      <c r="G3" s="5">
        <v>149.363839130136</v>
      </c>
      <c r="H3" s="5">
        <v>6.95278955895647</v>
      </c>
      <c r="I3" s="5">
        <v>6.95278955895647</v>
      </c>
      <c r="J3" s="5">
        <v>6.95278955895647</v>
      </c>
      <c r="K3" s="5">
        <v>6.95278955895647</v>
      </c>
      <c r="L3" s="5">
        <v>6.95278955895647</v>
      </c>
      <c r="M3" s="5">
        <v>6.95278955895647</v>
      </c>
      <c r="N3" s="5">
        <v>0.0</v>
      </c>
      <c r="O3" s="5">
        <v>0.0</v>
      </c>
      <c r="P3" s="5">
        <v>0.0</v>
      </c>
    </row>
    <row r="4">
      <c r="A4" s="5">
        <v>2.0</v>
      </c>
      <c r="B4" s="6">
        <v>44937.0</v>
      </c>
      <c r="C4" s="5">
        <v>149.766694891512</v>
      </c>
      <c r="D4" s="5">
        <v>126.035884433429</v>
      </c>
      <c r="E4" s="5">
        <v>184.162597214049</v>
      </c>
      <c r="F4" s="5">
        <v>149.766694891512</v>
      </c>
      <c r="G4" s="5">
        <v>149.766694891512</v>
      </c>
      <c r="H4" s="5">
        <v>6.40355699655394</v>
      </c>
      <c r="I4" s="5">
        <v>6.40355699655394</v>
      </c>
      <c r="J4" s="5">
        <v>6.40355699655394</v>
      </c>
      <c r="K4" s="5">
        <v>6.40355699655394</v>
      </c>
      <c r="L4" s="5">
        <v>6.40355699655394</v>
      </c>
      <c r="M4" s="5">
        <v>6.40355699655394</v>
      </c>
      <c r="N4" s="5">
        <v>0.0</v>
      </c>
      <c r="O4" s="5">
        <v>0.0</v>
      </c>
      <c r="P4" s="5">
        <v>0.0</v>
      </c>
    </row>
    <row r="5">
      <c r="A5" s="5">
        <v>3.0</v>
      </c>
      <c r="B5" s="6">
        <v>44938.0</v>
      </c>
      <c r="C5" s="5">
        <v>150.169550652889</v>
      </c>
      <c r="D5" s="5">
        <v>128.617143467146</v>
      </c>
      <c r="E5" s="5">
        <v>182.111302709371</v>
      </c>
      <c r="F5" s="5">
        <v>150.169550652889</v>
      </c>
      <c r="G5" s="5">
        <v>150.169550652889</v>
      </c>
      <c r="H5" s="5">
        <v>5.38936560930348</v>
      </c>
      <c r="I5" s="5">
        <v>5.38936560930348</v>
      </c>
      <c r="J5" s="5">
        <v>5.38936560930348</v>
      </c>
      <c r="K5" s="5">
        <v>5.38936560930348</v>
      </c>
      <c r="L5" s="5">
        <v>5.38936560930348</v>
      </c>
      <c r="M5" s="5">
        <v>5.38936560930348</v>
      </c>
      <c r="N5" s="5">
        <v>0.0</v>
      </c>
      <c r="O5" s="5">
        <v>0.0</v>
      </c>
      <c r="P5" s="5">
        <v>0.0</v>
      </c>
    </row>
    <row r="6">
      <c r="A6" s="5">
        <v>4.0</v>
      </c>
      <c r="B6" s="6">
        <v>44939.0</v>
      </c>
      <c r="C6" s="5">
        <v>150.572406414265</v>
      </c>
      <c r="D6" s="5">
        <v>127.190462706999</v>
      </c>
      <c r="E6" s="5">
        <v>184.609912004438</v>
      </c>
      <c r="F6" s="5">
        <v>150.572406414265</v>
      </c>
      <c r="G6" s="5">
        <v>150.572406414265</v>
      </c>
      <c r="H6" s="5">
        <v>5.8675309372068</v>
      </c>
      <c r="I6" s="5">
        <v>5.8675309372068</v>
      </c>
      <c r="J6" s="5">
        <v>5.8675309372068</v>
      </c>
      <c r="K6" s="5">
        <v>5.8675309372068</v>
      </c>
      <c r="L6" s="5">
        <v>5.8675309372068</v>
      </c>
      <c r="M6" s="5">
        <v>5.8675309372068</v>
      </c>
      <c r="N6" s="5">
        <v>0.0</v>
      </c>
      <c r="O6" s="5">
        <v>0.0</v>
      </c>
      <c r="P6" s="5">
        <v>0.0</v>
      </c>
    </row>
    <row r="7">
      <c r="A7" s="5">
        <v>5.0</v>
      </c>
      <c r="B7" s="6">
        <v>44943.0</v>
      </c>
      <c r="C7" s="5">
        <v>152.183829459771</v>
      </c>
      <c r="D7" s="5">
        <v>130.199695172853</v>
      </c>
      <c r="E7" s="5">
        <v>187.639834290481</v>
      </c>
      <c r="F7" s="5">
        <v>152.183829459771</v>
      </c>
      <c r="G7" s="5">
        <v>152.183829459771</v>
      </c>
      <c r="H7" s="5">
        <v>6.95278955896134</v>
      </c>
      <c r="I7" s="5">
        <v>6.95278955896134</v>
      </c>
      <c r="J7" s="5">
        <v>6.95278955896134</v>
      </c>
      <c r="K7" s="5">
        <v>6.95278955896134</v>
      </c>
      <c r="L7" s="5">
        <v>6.95278955896134</v>
      </c>
      <c r="M7" s="5">
        <v>6.95278955896134</v>
      </c>
      <c r="N7" s="5">
        <v>0.0</v>
      </c>
      <c r="O7" s="5">
        <v>0.0</v>
      </c>
      <c r="P7" s="5">
        <v>0.0</v>
      </c>
    </row>
    <row r="8">
      <c r="A8" s="5">
        <v>6.0</v>
      </c>
      <c r="B8" s="6">
        <v>44944.0</v>
      </c>
      <c r="C8" s="5">
        <v>152.586685221148</v>
      </c>
      <c r="D8" s="5">
        <v>130.762567811694</v>
      </c>
      <c r="E8" s="5">
        <v>186.696922240137</v>
      </c>
      <c r="F8" s="5">
        <v>152.586685221148</v>
      </c>
      <c r="G8" s="5">
        <v>152.586685221148</v>
      </c>
      <c r="H8" s="5">
        <v>6.40355699655385</v>
      </c>
      <c r="I8" s="5">
        <v>6.40355699655385</v>
      </c>
      <c r="J8" s="5">
        <v>6.40355699655385</v>
      </c>
      <c r="K8" s="5">
        <v>6.40355699655385</v>
      </c>
      <c r="L8" s="5">
        <v>6.40355699655385</v>
      </c>
      <c r="M8" s="5">
        <v>6.40355699655385</v>
      </c>
      <c r="N8" s="5">
        <v>0.0</v>
      </c>
      <c r="O8" s="5">
        <v>0.0</v>
      </c>
      <c r="P8" s="5">
        <v>0.0</v>
      </c>
    </row>
    <row r="9">
      <c r="A9" s="5">
        <v>7.0</v>
      </c>
      <c r="B9" s="6">
        <v>44945.0</v>
      </c>
      <c r="C9" s="5">
        <v>152.989540982524</v>
      </c>
      <c r="D9" s="5">
        <v>130.9084728858</v>
      </c>
      <c r="E9" s="5">
        <v>185.363742833584</v>
      </c>
      <c r="F9" s="5">
        <v>152.989540982524</v>
      </c>
      <c r="G9" s="5">
        <v>152.989540982524</v>
      </c>
      <c r="H9" s="5">
        <v>5.38936560930312</v>
      </c>
      <c r="I9" s="5">
        <v>5.38936560930312</v>
      </c>
      <c r="J9" s="5">
        <v>5.38936560930312</v>
      </c>
      <c r="K9" s="5">
        <v>5.38936560930312</v>
      </c>
      <c r="L9" s="5">
        <v>5.38936560930312</v>
      </c>
      <c r="M9" s="5">
        <v>5.38936560930312</v>
      </c>
      <c r="N9" s="5">
        <v>0.0</v>
      </c>
      <c r="O9" s="5">
        <v>0.0</v>
      </c>
      <c r="P9" s="5">
        <v>0.0</v>
      </c>
    </row>
    <row r="10">
      <c r="A10" s="5">
        <v>8.0</v>
      </c>
      <c r="B10" s="6">
        <v>44946.0</v>
      </c>
      <c r="C10" s="5">
        <v>153.3923967439</v>
      </c>
      <c r="D10" s="5">
        <v>130.88037165543</v>
      </c>
      <c r="E10" s="5">
        <v>185.85983109799</v>
      </c>
      <c r="F10" s="5">
        <v>153.3923967439</v>
      </c>
      <c r="G10" s="5">
        <v>153.3923967439</v>
      </c>
      <c r="H10" s="5">
        <v>5.86753093719372</v>
      </c>
      <c r="I10" s="5">
        <v>5.86753093719372</v>
      </c>
      <c r="J10" s="5">
        <v>5.86753093719372</v>
      </c>
      <c r="K10" s="5">
        <v>5.86753093719372</v>
      </c>
      <c r="L10" s="5">
        <v>5.86753093719372</v>
      </c>
      <c r="M10" s="5">
        <v>5.86753093719372</v>
      </c>
      <c r="N10" s="5">
        <v>0.0</v>
      </c>
      <c r="O10" s="5">
        <v>0.0</v>
      </c>
      <c r="P10" s="5">
        <v>0.0</v>
      </c>
    </row>
    <row r="11">
      <c r="A11" s="5">
        <v>9.0</v>
      </c>
      <c r="B11" s="6">
        <v>44949.0</v>
      </c>
      <c r="C11" s="5">
        <v>154.600963873896</v>
      </c>
      <c r="D11" s="5">
        <v>131.016985369752</v>
      </c>
      <c r="E11" s="5">
        <v>186.236874195884</v>
      </c>
      <c r="F11" s="5">
        <v>154.600963873896</v>
      </c>
      <c r="G11" s="5">
        <v>154.600963873896</v>
      </c>
      <c r="H11" s="5">
        <v>4.8588158539831</v>
      </c>
      <c r="I11" s="5">
        <v>4.8588158539831</v>
      </c>
      <c r="J11" s="5">
        <v>4.8588158539831</v>
      </c>
      <c r="K11" s="5">
        <v>4.8588158539831</v>
      </c>
      <c r="L11" s="5">
        <v>4.8588158539831</v>
      </c>
      <c r="M11" s="5">
        <v>4.8588158539831</v>
      </c>
      <c r="N11" s="5">
        <v>0.0</v>
      </c>
      <c r="O11" s="5">
        <v>0.0</v>
      </c>
      <c r="P11" s="5">
        <v>0.0</v>
      </c>
    </row>
    <row r="12">
      <c r="A12" s="5">
        <v>10.0</v>
      </c>
      <c r="B12" s="6">
        <v>44950.0</v>
      </c>
      <c r="C12" s="5">
        <v>155.003819583894</v>
      </c>
      <c r="D12" s="5">
        <v>131.868739189602</v>
      </c>
      <c r="E12" s="5">
        <v>190.008648279727</v>
      </c>
      <c r="F12" s="5">
        <v>155.003819583894</v>
      </c>
      <c r="G12" s="5">
        <v>155.003819583894</v>
      </c>
      <c r="H12" s="5">
        <v>6.95278955896621</v>
      </c>
      <c r="I12" s="5">
        <v>6.95278955896621</v>
      </c>
      <c r="J12" s="5">
        <v>6.95278955896621</v>
      </c>
      <c r="K12" s="5">
        <v>6.95278955896621</v>
      </c>
      <c r="L12" s="5">
        <v>6.95278955896621</v>
      </c>
      <c r="M12" s="5">
        <v>6.95278955896621</v>
      </c>
      <c r="N12" s="5">
        <v>0.0</v>
      </c>
      <c r="O12" s="5">
        <v>0.0</v>
      </c>
      <c r="P12" s="5">
        <v>0.0</v>
      </c>
    </row>
    <row r="13">
      <c r="A13" s="5">
        <v>11.0</v>
      </c>
      <c r="B13" s="6">
        <v>44951.0</v>
      </c>
      <c r="C13" s="5">
        <v>155.406675293893</v>
      </c>
      <c r="D13" s="5">
        <v>135.485684358038</v>
      </c>
      <c r="E13" s="5">
        <v>191.157113749138</v>
      </c>
      <c r="F13" s="5">
        <v>155.406675293893</v>
      </c>
      <c r="G13" s="5">
        <v>155.406675293893</v>
      </c>
      <c r="H13" s="5">
        <v>6.4035569965507</v>
      </c>
      <c r="I13" s="5">
        <v>6.4035569965507</v>
      </c>
      <c r="J13" s="5">
        <v>6.4035569965507</v>
      </c>
      <c r="K13" s="5">
        <v>6.4035569965507</v>
      </c>
      <c r="L13" s="5">
        <v>6.4035569965507</v>
      </c>
      <c r="M13" s="5">
        <v>6.4035569965507</v>
      </c>
      <c r="N13" s="5">
        <v>0.0</v>
      </c>
      <c r="O13" s="5">
        <v>0.0</v>
      </c>
      <c r="P13" s="5">
        <v>0.0</v>
      </c>
    </row>
    <row r="14">
      <c r="A14" s="5">
        <v>12.0</v>
      </c>
      <c r="B14" s="6">
        <v>44952.0</v>
      </c>
      <c r="C14" s="5">
        <v>155.809531003891</v>
      </c>
      <c r="D14" s="5">
        <v>132.210441756141</v>
      </c>
      <c r="E14" s="5">
        <v>191.654497483017</v>
      </c>
      <c r="F14" s="5">
        <v>155.809531003891</v>
      </c>
      <c r="G14" s="5">
        <v>155.809531003891</v>
      </c>
      <c r="H14" s="5">
        <v>5.38936560930771</v>
      </c>
      <c r="I14" s="5">
        <v>5.38936560930771</v>
      </c>
      <c r="J14" s="5">
        <v>5.38936560930771</v>
      </c>
      <c r="K14" s="5">
        <v>5.38936560930771</v>
      </c>
      <c r="L14" s="5">
        <v>5.38936560930771</v>
      </c>
      <c r="M14" s="5">
        <v>5.38936560930771</v>
      </c>
      <c r="N14" s="5">
        <v>0.0</v>
      </c>
      <c r="O14" s="5">
        <v>0.0</v>
      </c>
      <c r="P14" s="5">
        <v>0.0</v>
      </c>
    </row>
    <row r="15">
      <c r="A15" s="5">
        <v>13.0</v>
      </c>
      <c r="B15" s="6">
        <v>44953.0</v>
      </c>
      <c r="C15" s="5">
        <v>156.21238671389</v>
      </c>
      <c r="D15" s="5">
        <v>132.048396735848</v>
      </c>
      <c r="E15" s="5">
        <v>191.004471140776</v>
      </c>
      <c r="F15" s="5">
        <v>156.21238671389</v>
      </c>
      <c r="G15" s="5">
        <v>156.21238671389</v>
      </c>
      <c r="H15" s="5">
        <v>5.86753093724964</v>
      </c>
      <c r="I15" s="5">
        <v>5.86753093724964</v>
      </c>
      <c r="J15" s="5">
        <v>5.86753093724964</v>
      </c>
      <c r="K15" s="5">
        <v>5.86753093724964</v>
      </c>
      <c r="L15" s="5">
        <v>5.86753093724964</v>
      </c>
      <c r="M15" s="5">
        <v>5.86753093724964</v>
      </c>
      <c r="N15" s="5">
        <v>0.0</v>
      </c>
      <c r="O15" s="5">
        <v>0.0</v>
      </c>
      <c r="P15" s="5">
        <v>0.0</v>
      </c>
    </row>
    <row r="16">
      <c r="A16" s="5">
        <v>14.0</v>
      </c>
      <c r="B16" s="6">
        <v>44956.0</v>
      </c>
      <c r="C16" s="5">
        <v>157.420953843885</v>
      </c>
      <c r="D16" s="5">
        <v>133.661019919403</v>
      </c>
      <c r="E16" s="5">
        <v>190.221274611872</v>
      </c>
      <c r="F16" s="5">
        <v>157.420953843885</v>
      </c>
      <c r="G16" s="5">
        <v>157.420953843885</v>
      </c>
      <c r="H16" s="5">
        <v>4.85881585398263</v>
      </c>
      <c r="I16" s="5">
        <v>4.85881585398263</v>
      </c>
      <c r="J16" s="5">
        <v>4.85881585398263</v>
      </c>
      <c r="K16" s="5">
        <v>4.85881585398263</v>
      </c>
      <c r="L16" s="5">
        <v>4.85881585398263</v>
      </c>
      <c r="M16" s="5">
        <v>4.85881585398263</v>
      </c>
      <c r="N16" s="5">
        <v>0.0</v>
      </c>
      <c r="O16" s="5">
        <v>0.0</v>
      </c>
      <c r="P16" s="5">
        <v>0.0</v>
      </c>
    </row>
    <row r="17">
      <c r="A17" s="5">
        <v>15.0</v>
      </c>
      <c r="B17" s="6">
        <v>44957.0</v>
      </c>
      <c r="C17" s="5">
        <v>157.823809553884</v>
      </c>
      <c r="D17" s="5">
        <v>136.23383874102</v>
      </c>
      <c r="E17" s="5">
        <v>195.512461951897</v>
      </c>
      <c r="F17" s="5">
        <v>157.823809553884</v>
      </c>
      <c r="G17" s="5">
        <v>157.823809553884</v>
      </c>
      <c r="H17" s="5">
        <v>6.95278955896065</v>
      </c>
      <c r="I17" s="5">
        <v>6.95278955896065</v>
      </c>
      <c r="J17" s="5">
        <v>6.95278955896065</v>
      </c>
      <c r="K17" s="5">
        <v>6.95278955896065</v>
      </c>
      <c r="L17" s="5">
        <v>6.95278955896065</v>
      </c>
      <c r="M17" s="5">
        <v>6.95278955896065</v>
      </c>
      <c r="N17" s="5">
        <v>0.0</v>
      </c>
      <c r="O17" s="5">
        <v>0.0</v>
      </c>
      <c r="P17" s="5">
        <v>0.0</v>
      </c>
    </row>
    <row r="18">
      <c r="A18" s="5">
        <v>16.0</v>
      </c>
      <c r="B18" s="6">
        <v>44958.0</v>
      </c>
      <c r="C18" s="5">
        <v>158.226665263882</v>
      </c>
      <c r="D18" s="5">
        <v>136.024228547627</v>
      </c>
      <c r="E18" s="5">
        <v>193.580500328969</v>
      </c>
      <c r="F18" s="5">
        <v>158.226665263882</v>
      </c>
      <c r="G18" s="5">
        <v>158.226665263882</v>
      </c>
      <c r="H18" s="5">
        <v>6.40355699655494</v>
      </c>
      <c r="I18" s="5">
        <v>6.40355699655494</v>
      </c>
      <c r="J18" s="5">
        <v>6.40355699655494</v>
      </c>
      <c r="K18" s="5">
        <v>6.40355699655494</v>
      </c>
      <c r="L18" s="5">
        <v>6.40355699655494</v>
      </c>
      <c r="M18" s="5">
        <v>6.40355699655494</v>
      </c>
      <c r="N18" s="5">
        <v>0.0</v>
      </c>
      <c r="O18" s="5">
        <v>0.0</v>
      </c>
      <c r="P18" s="5">
        <v>0.0</v>
      </c>
    </row>
    <row r="19">
      <c r="A19" s="5">
        <v>17.0</v>
      </c>
      <c r="B19" s="6">
        <v>44959.0</v>
      </c>
      <c r="C19" s="5">
        <v>158.629520900619</v>
      </c>
      <c r="D19" s="5">
        <v>135.584284836442</v>
      </c>
      <c r="E19" s="5">
        <v>191.914276126211</v>
      </c>
      <c r="F19" s="5">
        <v>158.629520900619</v>
      </c>
      <c r="G19" s="5">
        <v>158.629520900619</v>
      </c>
      <c r="H19" s="5">
        <v>5.3893656093123</v>
      </c>
      <c r="I19" s="5">
        <v>5.3893656093123</v>
      </c>
      <c r="J19" s="5">
        <v>5.3893656093123</v>
      </c>
      <c r="K19" s="5">
        <v>5.3893656093123</v>
      </c>
      <c r="L19" s="5">
        <v>5.3893656093123</v>
      </c>
      <c r="M19" s="5">
        <v>5.3893656093123</v>
      </c>
      <c r="N19" s="5">
        <v>0.0</v>
      </c>
      <c r="O19" s="5">
        <v>0.0</v>
      </c>
      <c r="P19" s="5">
        <v>0.0</v>
      </c>
    </row>
    <row r="20">
      <c r="A20" s="5">
        <v>18.0</v>
      </c>
      <c r="B20" s="6">
        <v>44960.0</v>
      </c>
      <c r="C20" s="5">
        <v>159.032376537355</v>
      </c>
      <c r="D20" s="5">
        <v>138.639963693229</v>
      </c>
      <c r="E20" s="5">
        <v>192.496533134363</v>
      </c>
      <c r="F20" s="5">
        <v>159.032376537355</v>
      </c>
      <c r="G20" s="5">
        <v>159.032376537355</v>
      </c>
      <c r="H20" s="5">
        <v>5.8675309372246</v>
      </c>
      <c r="I20" s="5">
        <v>5.8675309372246</v>
      </c>
      <c r="J20" s="5">
        <v>5.8675309372246</v>
      </c>
      <c r="K20" s="5">
        <v>5.8675309372246</v>
      </c>
      <c r="L20" s="5">
        <v>5.8675309372246</v>
      </c>
      <c r="M20" s="5">
        <v>5.8675309372246</v>
      </c>
      <c r="N20" s="5">
        <v>0.0</v>
      </c>
      <c r="O20" s="5">
        <v>0.0</v>
      </c>
      <c r="P20" s="5">
        <v>0.0</v>
      </c>
    </row>
    <row r="21">
      <c r="A21" s="5">
        <v>19.0</v>
      </c>
      <c r="B21" s="6">
        <v>44963.0</v>
      </c>
      <c r="C21" s="5">
        <v>160.240943447565</v>
      </c>
      <c r="D21" s="5">
        <v>136.148123935226</v>
      </c>
      <c r="E21" s="5">
        <v>193.996345326866</v>
      </c>
      <c r="F21" s="5">
        <v>160.240943447565</v>
      </c>
      <c r="G21" s="5">
        <v>160.240943447565</v>
      </c>
      <c r="H21" s="5">
        <v>4.85881585399793</v>
      </c>
      <c r="I21" s="5">
        <v>4.85881585399793</v>
      </c>
      <c r="J21" s="5">
        <v>4.85881585399793</v>
      </c>
      <c r="K21" s="5">
        <v>4.85881585399793</v>
      </c>
      <c r="L21" s="5">
        <v>4.85881585399793</v>
      </c>
      <c r="M21" s="5">
        <v>4.85881585399793</v>
      </c>
      <c r="N21" s="5">
        <v>0.0</v>
      </c>
      <c r="O21" s="5">
        <v>0.0</v>
      </c>
      <c r="P21" s="5">
        <v>0.0</v>
      </c>
    </row>
    <row r="22">
      <c r="A22" s="5">
        <v>20.0</v>
      </c>
      <c r="B22" s="6">
        <v>44964.0</v>
      </c>
      <c r="C22" s="5">
        <v>160.643799084302</v>
      </c>
      <c r="D22" s="5">
        <v>140.917323908775</v>
      </c>
      <c r="E22" s="5">
        <v>196.50269652114</v>
      </c>
      <c r="F22" s="5">
        <v>160.643799084302</v>
      </c>
      <c r="G22" s="5">
        <v>160.643799084302</v>
      </c>
      <c r="H22" s="5">
        <v>6.95278955898309</v>
      </c>
      <c r="I22" s="5">
        <v>6.95278955898309</v>
      </c>
      <c r="J22" s="5">
        <v>6.95278955898309</v>
      </c>
      <c r="K22" s="5">
        <v>6.95278955898309</v>
      </c>
      <c r="L22" s="5">
        <v>6.95278955898309</v>
      </c>
      <c r="M22" s="5">
        <v>6.95278955898309</v>
      </c>
      <c r="N22" s="5">
        <v>0.0</v>
      </c>
      <c r="O22" s="5">
        <v>0.0</v>
      </c>
      <c r="P22" s="5">
        <v>0.0</v>
      </c>
    </row>
    <row r="23">
      <c r="A23" s="5">
        <v>21.0</v>
      </c>
      <c r="B23" s="6">
        <v>44965.0</v>
      </c>
      <c r="C23" s="5">
        <v>161.046654721038</v>
      </c>
      <c r="D23" s="5">
        <v>137.706337339396</v>
      </c>
      <c r="E23" s="5">
        <v>194.582941338619</v>
      </c>
      <c r="F23" s="5">
        <v>161.046654721038</v>
      </c>
      <c r="G23" s="5">
        <v>161.046654721038</v>
      </c>
      <c r="H23" s="5">
        <v>6.4035569965518</v>
      </c>
      <c r="I23" s="5">
        <v>6.4035569965518</v>
      </c>
      <c r="J23" s="5">
        <v>6.4035569965518</v>
      </c>
      <c r="K23" s="5">
        <v>6.4035569965518</v>
      </c>
      <c r="L23" s="5">
        <v>6.4035569965518</v>
      </c>
      <c r="M23" s="5">
        <v>6.4035569965518</v>
      </c>
      <c r="N23" s="5">
        <v>0.0</v>
      </c>
      <c r="O23" s="5">
        <v>0.0</v>
      </c>
      <c r="P23" s="5">
        <v>0.0</v>
      </c>
    </row>
    <row r="24">
      <c r="A24" s="5">
        <v>22.0</v>
      </c>
      <c r="B24" s="6">
        <v>44966.0</v>
      </c>
      <c r="C24" s="5">
        <v>161.449510357775</v>
      </c>
      <c r="D24" s="5">
        <v>138.26058046572</v>
      </c>
      <c r="E24" s="5">
        <v>194.693434025866</v>
      </c>
      <c r="F24" s="5">
        <v>161.449510357775</v>
      </c>
      <c r="G24" s="5">
        <v>161.449510357775</v>
      </c>
      <c r="H24" s="5">
        <v>5.38936560931689</v>
      </c>
      <c r="I24" s="5">
        <v>5.38936560931689</v>
      </c>
      <c r="J24" s="5">
        <v>5.38936560931689</v>
      </c>
      <c r="K24" s="5">
        <v>5.38936560931689</v>
      </c>
      <c r="L24" s="5">
        <v>5.38936560931689</v>
      </c>
      <c r="M24" s="5">
        <v>5.38936560931689</v>
      </c>
      <c r="N24" s="5">
        <v>0.0</v>
      </c>
      <c r="O24" s="5">
        <v>0.0</v>
      </c>
      <c r="P24" s="5">
        <v>0.0</v>
      </c>
    </row>
    <row r="25">
      <c r="A25" s="5">
        <v>23.0</v>
      </c>
      <c r="B25" s="6">
        <v>44967.0</v>
      </c>
      <c r="C25" s="5">
        <v>161.852365994511</v>
      </c>
      <c r="D25" s="5">
        <v>138.616329653167</v>
      </c>
      <c r="E25" s="5">
        <v>195.539666362283</v>
      </c>
      <c r="F25" s="5">
        <v>161.852365994511</v>
      </c>
      <c r="G25" s="5">
        <v>161.852365994511</v>
      </c>
      <c r="H25" s="5">
        <v>5.86753093722349</v>
      </c>
      <c r="I25" s="5">
        <v>5.86753093722349</v>
      </c>
      <c r="J25" s="5">
        <v>5.86753093722349</v>
      </c>
      <c r="K25" s="5">
        <v>5.86753093722349</v>
      </c>
      <c r="L25" s="5">
        <v>5.86753093722349</v>
      </c>
      <c r="M25" s="5">
        <v>5.86753093722349</v>
      </c>
      <c r="N25" s="5">
        <v>0.0</v>
      </c>
      <c r="O25" s="5">
        <v>0.0</v>
      </c>
      <c r="P25" s="5">
        <v>0.0</v>
      </c>
    </row>
    <row r="26">
      <c r="A26" s="5">
        <v>24.0</v>
      </c>
      <c r="B26" s="6">
        <v>44970.0</v>
      </c>
      <c r="C26" s="5">
        <v>163.060932904721</v>
      </c>
      <c r="D26" s="5">
        <v>139.684298309642</v>
      </c>
      <c r="E26" s="5">
        <v>196.479827781358</v>
      </c>
      <c r="F26" s="5">
        <v>163.060932904721</v>
      </c>
      <c r="G26" s="5">
        <v>163.060932904721</v>
      </c>
      <c r="H26" s="5">
        <v>4.85881585401323</v>
      </c>
      <c r="I26" s="5">
        <v>4.85881585401323</v>
      </c>
      <c r="J26" s="5">
        <v>4.85881585401323</v>
      </c>
      <c r="K26" s="5">
        <v>4.85881585401323</v>
      </c>
      <c r="L26" s="5">
        <v>4.85881585401323</v>
      </c>
      <c r="M26" s="5">
        <v>4.85881585401323</v>
      </c>
      <c r="N26" s="5">
        <v>0.0</v>
      </c>
      <c r="O26" s="5">
        <v>0.0</v>
      </c>
      <c r="P26" s="5">
        <v>0.0</v>
      </c>
    </row>
    <row r="27">
      <c r="A27" s="5">
        <v>25.0</v>
      </c>
      <c r="B27" s="6">
        <v>44971.0</v>
      </c>
      <c r="C27" s="5">
        <v>163.455984405568</v>
      </c>
      <c r="D27" s="5">
        <v>144.089465215356</v>
      </c>
      <c r="E27" s="5">
        <v>199.588872050121</v>
      </c>
      <c r="F27" s="5">
        <v>163.455984405568</v>
      </c>
      <c r="G27" s="5">
        <v>163.455984405568</v>
      </c>
      <c r="H27" s="5">
        <v>6.95278955895664</v>
      </c>
      <c r="I27" s="5">
        <v>6.95278955895664</v>
      </c>
      <c r="J27" s="5">
        <v>6.95278955895664</v>
      </c>
      <c r="K27" s="5">
        <v>6.95278955895664</v>
      </c>
      <c r="L27" s="5">
        <v>6.95278955895664</v>
      </c>
      <c r="M27" s="5">
        <v>6.95278955895664</v>
      </c>
      <c r="N27" s="5">
        <v>0.0</v>
      </c>
      <c r="O27" s="5">
        <v>0.0</v>
      </c>
      <c r="P27" s="5">
        <v>0.0</v>
      </c>
    </row>
    <row r="28">
      <c r="A28" s="5">
        <v>26.0</v>
      </c>
      <c r="B28" s="6">
        <v>44972.0</v>
      </c>
      <c r="C28" s="5">
        <v>163.851035906415</v>
      </c>
      <c r="D28" s="5">
        <v>142.001343284508</v>
      </c>
      <c r="E28" s="5">
        <v>199.12921457094</v>
      </c>
      <c r="F28" s="5">
        <v>163.851035906415</v>
      </c>
      <c r="G28" s="5">
        <v>163.851035906415</v>
      </c>
      <c r="H28" s="5">
        <v>6.40355699655476</v>
      </c>
      <c r="I28" s="5">
        <v>6.40355699655476</v>
      </c>
      <c r="J28" s="5">
        <v>6.40355699655476</v>
      </c>
      <c r="K28" s="5">
        <v>6.40355699655476</v>
      </c>
      <c r="L28" s="5">
        <v>6.40355699655476</v>
      </c>
      <c r="M28" s="5">
        <v>6.40355699655476</v>
      </c>
      <c r="N28" s="5">
        <v>0.0</v>
      </c>
      <c r="O28" s="5">
        <v>0.0</v>
      </c>
      <c r="P28" s="5">
        <v>0.0</v>
      </c>
    </row>
    <row r="29">
      <c r="A29" s="5">
        <v>27.0</v>
      </c>
      <c r="B29" s="6">
        <v>44973.0</v>
      </c>
      <c r="C29" s="5">
        <v>164.246087407262</v>
      </c>
      <c r="D29" s="5">
        <v>140.112080922323</v>
      </c>
      <c r="E29" s="5">
        <v>197.394394660311</v>
      </c>
      <c r="F29" s="5">
        <v>164.246087407262</v>
      </c>
      <c r="G29" s="5">
        <v>164.246087407262</v>
      </c>
      <c r="H29" s="5">
        <v>5.38936560931653</v>
      </c>
      <c r="I29" s="5">
        <v>5.38936560931653</v>
      </c>
      <c r="J29" s="5">
        <v>5.38936560931653</v>
      </c>
      <c r="K29" s="5">
        <v>5.38936560931653</v>
      </c>
      <c r="L29" s="5">
        <v>5.38936560931653</v>
      </c>
      <c r="M29" s="5">
        <v>5.38936560931653</v>
      </c>
      <c r="N29" s="5">
        <v>0.0</v>
      </c>
      <c r="O29" s="5">
        <v>0.0</v>
      </c>
      <c r="P29" s="5">
        <v>0.0</v>
      </c>
    </row>
    <row r="30">
      <c r="A30" s="5">
        <v>28.0</v>
      </c>
      <c r="B30" s="6">
        <v>44974.0</v>
      </c>
      <c r="C30" s="5">
        <v>164.641138908109</v>
      </c>
      <c r="D30" s="5">
        <v>143.045405720178</v>
      </c>
      <c r="E30" s="5">
        <v>197.353928496882</v>
      </c>
      <c r="F30" s="5">
        <v>164.641138908109</v>
      </c>
      <c r="G30" s="5">
        <v>164.641138908109</v>
      </c>
      <c r="H30" s="5">
        <v>5.8675309372104</v>
      </c>
      <c r="I30" s="5">
        <v>5.8675309372104</v>
      </c>
      <c r="J30" s="5">
        <v>5.8675309372104</v>
      </c>
      <c r="K30" s="5">
        <v>5.8675309372104</v>
      </c>
      <c r="L30" s="5">
        <v>5.8675309372104</v>
      </c>
      <c r="M30" s="5">
        <v>5.8675309372104</v>
      </c>
      <c r="N30" s="5">
        <v>0.0</v>
      </c>
      <c r="O30" s="5">
        <v>0.0</v>
      </c>
      <c r="P30" s="5">
        <v>0.0</v>
      </c>
    </row>
    <row r="31">
      <c r="A31" s="5">
        <v>29.0</v>
      </c>
      <c r="B31" s="6">
        <v>44978.0</v>
      </c>
      <c r="C31" s="5">
        <v>166.221344911496</v>
      </c>
      <c r="D31" s="5">
        <v>145.76467921557</v>
      </c>
      <c r="E31" s="5">
        <v>204.578681457789</v>
      </c>
      <c r="F31" s="5">
        <v>166.221344911496</v>
      </c>
      <c r="G31" s="5">
        <v>166.221344911496</v>
      </c>
      <c r="H31" s="5">
        <v>6.95278955896152</v>
      </c>
      <c r="I31" s="5">
        <v>6.95278955896152</v>
      </c>
      <c r="J31" s="5">
        <v>6.95278955896152</v>
      </c>
      <c r="K31" s="5">
        <v>6.95278955896152</v>
      </c>
      <c r="L31" s="5">
        <v>6.95278955896152</v>
      </c>
      <c r="M31" s="5">
        <v>6.95278955896152</v>
      </c>
      <c r="N31" s="5">
        <v>0.0</v>
      </c>
      <c r="O31" s="5">
        <v>0.0</v>
      </c>
      <c r="P31" s="5">
        <v>0.0</v>
      </c>
    </row>
    <row r="32">
      <c r="A32" s="5">
        <v>30.0</v>
      </c>
      <c r="B32" s="6">
        <v>44979.0</v>
      </c>
      <c r="C32" s="5">
        <v>166.616396412343</v>
      </c>
      <c r="D32" s="5">
        <v>144.252453281502</v>
      </c>
      <c r="E32" s="5">
        <v>200.613072049738</v>
      </c>
      <c r="F32" s="5">
        <v>166.616396412343</v>
      </c>
      <c r="G32" s="5">
        <v>166.616396412343</v>
      </c>
      <c r="H32" s="5">
        <v>6.40355699655162</v>
      </c>
      <c r="I32" s="5">
        <v>6.40355699655162</v>
      </c>
      <c r="J32" s="5">
        <v>6.40355699655162</v>
      </c>
      <c r="K32" s="5">
        <v>6.40355699655162</v>
      </c>
      <c r="L32" s="5">
        <v>6.40355699655162</v>
      </c>
      <c r="M32" s="5">
        <v>6.40355699655162</v>
      </c>
      <c r="N32" s="5">
        <v>0.0</v>
      </c>
      <c r="O32" s="5">
        <v>0.0</v>
      </c>
      <c r="P32" s="5">
        <v>0.0</v>
      </c>
    </row>
    <row r="33">
      <c r="A33" s="5">
        <v>31.0</v>
      </c>
      <c r="B33" s="6">
        <v>44980.0</v>
      </c>
      <c r="C33" s="5">
        <v>167.01144791319</v>
      </c>
      <c r="D33" s="5">
        <v>143.289693319756</v>
      </c>
      <c r="E33" s="5">
        <v>200.313798438059</v>
      </c>
      <c r="F33" s="5">
        <v>167.01144791319</v>
      </c>
      <c r="G33" s="5">
        <v>167.01144791319</v>
      </c>
      <c r="H33" s="5">
        <v>5.38936560930205</v>
      </c>
      <c r="I33" s="5">
        <v>5.38936560930205</v>
      </c>
      <c r="J33" s="5">
        <v>5.38936560930205</v>
      </c>
      <c r="K33" s="5">
        <v>5.38936560930205</v>
      </c>
      <c r="L33" s="5">
        <v>5.38936560930205</v>
      </c>
      <c r="M33" s="5">
        <v>5.38936560930205</v>
      </c>
      <c r="N33" s="5">
        <v>0.0</v>
      </c>
      <c r="O33" s="5">
        <v>0.0</v>
      </c>
      <c r="P33" s="5">
        <v>0.0</v>
      </c>
    </row>
    <row r="34">
      <c r="A34" s="5">
        <v>32.0</v>
      </c>
      <c r="B34" s="6">
        <v>44981.0</v>
      </c>
      <c r="C34" s="5">
        <v>167.406499414037</v>
      </c>
      <c r="D34" s="5">
        <v>143.892551207983</v>
      </c>
      <c r="E34" s="5">
        <v>199.534171081034</v>
      </c>
      <c r="F34" s="5">
        <v>167.406499414037</v>
      </c>
      <c r="G34" s="5">
        <v>167.406499414037</v>
      </c>
      <c r="H34" s="5">
        <v>5.86753093725436</v>
      </c>
      <c r="I34" s="5">
        <v>5.86753093725436</v>
      </c>
      <c r="J34" s="5">
        <v>5.86753093725436</v>
      </c>
      <c r="K34" s="5">
        <v>5.86753093725436</v>
      </c>
      <c r="L34" s="5">
        <v>5.86753093725436</v>
      </c>
      <c r="M34" s="5">
        <v>5.86753093725436</v>
      </c>
      <c r="N34" s="5">
        <v>0.0</v>
      </c>
      <c r="O34" s="5">
        <v>0.0</v>
      </c>
      <c r="P34" s="5">
        <v>0.0</v>
      </c>
    </row>
    <row r="35">
      <c r="A35" s="5">
        <v>33.0</v>
      </c>
      <c r="B35" s="6">
        <v>44984.0</v>
      </c>
      <c r="C35" s="5">
        <v>168.589522883577</v>
      </c>
      <c r="D35" s="5">
        <v>144.301425954353</v>
      </c>
      <c r="E35" s="5">
        <v>201.757865571042</v>
      </c>
      <c r="F35" s="5">
        <v>168.589522883577</v>
      </c>
      <c r="G35" s="5">
        <v>168.589522883577</v>
      </c>
      <c r="H35" s="5">
        <v>4.85881585402807</v>
      </c>
      <c r="I35" s="5">
        <v>4.85881585402807</v>
      </c>
      <c r="J35" s="5">
        <v>4.85881585402807</v>
      </c>
      <c r="K35" s="5">
        <v>4.85881585402807</v>
      </c>
      <c r="L35" s="5">
        <v>4.85881585402807</v>
      </c>
      <c r="M35" s="5">
        <v>4.85881585402807</v>
      </c>
      <c r="N35" s="5">
        <v>0.0</v>
      </c>
      <c r="O35" s="5">
        <v>0.0</v>
      </c>
      <c r="P35" s="5">
        <v>0.0</v>
      </c>
    </row>
    <row r="36">
      <c r="A36" s="5">
        <v>34.0</v>
      </c>
      <c r="B36" s="6">
        <v>44985.0</v>
      </c>
      <c r="C36" s="5">
        <v>168.98386404009</v>
      </c>
      <c r="D36" s="5">
        <v>149.284592359662</v>
      </c>
      <c r="E36" s="5">
        <v>204.212628239709</v>
      </c>
      <c r="F36" s="5">
        <v>168.98386404009</v>
      </c>
      <c r="G36" s="5">
        <v>168.98386404009</v>
      </c>
      <c r="H36" s="5">
        <v>6.95278955897352</v>
      </c>
      <c r="I36" s="5">
        <v>6.95278955897352</v>
      </c>
      <c r="J36" s="5">
        <v>6.95278955897352</v>
      </c>
      <c r="K36" s="5">
        <v>6.95278955897352</v>
      </c>
      <c r="L36" s="5">
        <v>6.95278955897352</v>
      </c>
      <c r="M36" s="5">
        <v>6.95278955897352</v>
      </c>
      <c r="N36" s="5">
        <v>0.0</v>
      </c>
      <c r="O36" s="5">
        <v>0.0</v>
      </c>
      <c r="P36" s="5">
        <v>0.0</v>
      </c>
    </row>
    <row r="37">
      <c r="A37" s="5">
        <v>35.0</v>
      </c>
      <c r="B37" s="6">
        <v>44986.0</v>
      </c>
      <c r="C37" s="5">
        <v>169.378205196604</v>
      </c>
      <c r="D37" s="5">
        <v>148.225146370728</v>
      </c>
      <c r="E37" s="5">
        <v>204.402619544437</v>
      </c>
      <c r="F37" s="5">
        <v>169.378205196604</v>
      </c>
      <c r="G37" s="5">
        <v>169.378205196604</v>
      </c>
      <c r="H37" s="5">
        <v>6.40355699654847</v>
      </c>
      <c r="I37" s="5">
        <v>6.40355699654847</v>
      </c>
      <c r="J37" s="5">
        <v>6.40355699654847</v>
      </c>
      <c r="K37" s="5">
        <v>6.40355699654847</v>
      </c>
      <c r="L37" s="5">
        <v>6.40355699654847</v>
      </c>
      <c r="M37" s="5">
        <v>6.40355699654847</v>
      </c>
      <c r="N37" s="5">
        <v>0.0</v>
      </c>
      <c r="O37" s="5">
        <v>0.0</v>
      </c>
      <c r="P37" s="5">
        <v>0.0</v>
      </c>
    </row>
    <row r="38">
      <c r="A38" s="5">
        <v>36.0</v>
      </c>
      <c r="B38" s="6">
        <v>44987.0</v>
      </c>
      <c r="C38" s="5">
        <v>169.772546353117</v>
      </c>
      <c r="D38" s="5">
        <v>146.416408050869</v>
      </c>
      <c r="E38" s="5">
        <v>204.024633361601</v>
      </c>
      <c r="F38" s="5">
        <v>169.772546353117</v>
      </c>
      <c r="G38" s="5">
        <v>169.772546353117</v>
      </c>
      <c r="H38" s="5">
        <v>5.38936560930169</v>
      </c>
      <c r="I38" s="5">
        <v>5.38936560930169</v>
      </c>
      <c r="J38" s="5">
        <v>5.38936560930169</v>
      </c>
      <c r="K38" s="5">
        <v>5.38936560930169</v>
      </c>
      <c r="L38" s="5">
        <v>5.38936560930169</v>
      </c>
      <c r="M38" s="5">
        <v>5.38936560930169</v>
      </c>
      <c r="N38" s="5">
        <v>0.0</v>
      </c>
      <c r="O38" s="5">
        <v>0.0</v>
      </c>
      <c r="P38" s="5">
        <v>0.0</v>
      </c>
    </row>
    <row r="39">
      <c r="A39" s="5">
        <v>37.0</v>
      </c>
      <c r="B39" s="6">
        <v>44988.0</v>
      </c>
      <c r="C39" s="5">
        <v>170.16688750963</v>
      </c>
      <c r="D39" s="5">
        <v>147.11415846526</v>
      </c>
      <c r="E39" s="5">
        <v>205.503532314176</v>
      </c>
      <c r="F39" s="5">
        <v>170.16688750963</v>
      </c>
      <c r="G39" s="5">
        <v>170.16688750963</v>
      </c>
      <c r="H39" s="5">
        <v>5.86753093724128</v>
      </c>
      <c r="I39" s="5">
        <v>5.86753093724128</v>
      </c>
      <c r="J39" s="5">
        <v>5.86753093724128</v>
      </c>
      <c r="K39" s="5">
        <v>5.86753093724128</v>
      </c>
      <c r="L39" s="5">
        <v>5.86753093724128</v>
      </c>
      <c r="M39" s="5">
        <v>5.86753093724128</v>
      </c>
      <c r="N39" s="5">
        <v>0.0</v>
      </c>
      <c r="O39" s="5">
        <v>0.0</v>
      </c>
      <c r="P39" s="5">
        <v>0.0</v>
      </c>
    </row>
    <row r="40">
      <c r="A40" s="5">
        <v>38.0</v>
      </c>
      <c r="B40" s="6">
        <v>44991.0</v>
      </c>
      <c r="C40" s="5">
        <v>171.34991097917</v>
      </c>
      <c r="D40" s="5">
        <v>148.456631465295</v>
      </c>
      <c r="E40" s="5">
        <v>203.293978750903</v>
      </c>
      <c r="F40" s="5">
        <v>171.34991097917</v>
      </c>
      <c r="G40" s="5">
        <v>171.34991097917</v>
      </c>
      <c r="H40" s="5">
        <v>4.85881585397887</v>
      </c>
      <c r="I40" s="5">
        <v>4.85881585397887</v>
      </c>
      <c r="J40" s="5">
        <v>4.85881585397887</v>
      </c>
      <c r="K40" s="5">
        <v>4.85881585397887</v>
      </c>
      <c r="L40" s="5">
        <v>4.85881585397887</v>
      </c>
      <c r="M40" s="5">
        <v>4.85881585397887</v>
      </c>
      <c r="N40" s="5">
        <v>0.0</v>
      </c>
      <c r="O40" s="5">
        <v>0.0</v>
      </c>
      <c r="P40" s="5">
        <v>0.0</v>
      </c>
    </row>
    <row r="41">
      <c r="A41" s="5">
        <v>39.0</v>
      </c>
      <c r="B41" s="6">
        <v>44992.0</v>
      </c>
      <c r="C41" s="5">
        <v>171.744252135684</v>
      </c>
      <c r="D41" s="5">
        <v>150.808022021954</v>
      </c>
      <c r="E41" s="5">
        <v>208.2704539111</v>
      </c>
      <c r="F41" s="5">
        <v>171.744252135684</v>
      </c>
      <c r="G41" s="5">
        <v>171.744252135684</v>
      </c>
      <c r="H41" s="5">
        <v>6.95278955897839</v>
      </c>
      <c r="I41" s="5">
        <v>6.95278955897839</v>
      </c>
      <c r="J41" s="5">
        <v>6.95278955897839</v>
      </c>
      <c r="K41" s="5">
        <v>6.95278955897839</v>
      </c>
      <c r="L41" s="5">
        <v>6.95278955897839</v>
      </c>
      <c r="M41" s="5">
        <v>6.95278955897839</v>
      </c>
      <c r="N41" s="5">
        <v>0.0</v>
      </c>
      <c r="O41" s="5">
        <v>0.0</v>
      </c>
      <c r="P41" s="5">
        <v>0.0</v>
      </c>
    </row>
    <row r="42">
      <c r="A42" s="5">
        <v>40.0</v>
      </c>
      <c r="B42" s="6">
        <v>44993.0</v>
      </c>
      <c r="C42" s="5">
        <v>172.138593292197</v>
      </c>
      <c r="D42" s="5">
        <v>149.741968639006</v>
      </c>
      <c r="E42" s="5">
        <v>206.591305647068</v>
      </c>
      <c r="F42" s="5">
        <v>172.138593292197</v>
      </c>
      <c r="G42" s="5">
        <v>172.138593292197</v>
      </c>
      <c r="H42" s="5">
        <v>6.40355699655143</v>
      </c>
      <c r="I42" s="5">
        <v>6.40355699655143</v>
      </c>
      <c r="J42" s="5">
        <v>6.40355699655143</v>
      </c>
      <c r="K42" s="5">
        <v>6.40355699655143</v>
      </c>
      <c r="L42" s="5">
        <v>6.40355699655143</v>
      </c>
      <c r="M42" s="5">
        <v>6.40355699655143</v>
      </c>
      <c r="N42" s="5">
        <v>0.0</v>
      </c>
      <c r="O42" s="5">
        <v>0.0</v>
      </c>
      <c r="P42" s="5">
        <v>0.0</v>
      </c>
    </row>
    <row r="43">
      <c r="A43" s="5">
        <v>41.0</v>
      </c>
      <c r="B43" s="6">
        <v>44994.0</v>
      </c>
      <c r="C43" s="5">
        <v>172.532934433335</v>
      </c>
      <c r="D43" s="5">
        <v>149.054485467407</v>
      </c>
      <c r="E43" s="5">
        <v>206.709140299744</v>
      </c>
      <c r="F43" s="5">
        <v>172.532934433335</v>
      </c>
      <c r="G43" s="5">
        <v>172.532934433335</v>
      </c>
      <c r="H43" s="5">
        <v>5.38936560931123</v>
      </c>
      <c r="I43" s="5">
        <v>5.38936560931123</v>
      </c>
      <c r="J43" s="5">
        <v>5.38936560931123</v>
      </c>
      <c r="K43" s="5">
        <v>5.38936560931123</v>
      </c>
      <c r="L43" s="5">
        <v>5.38936560931123</v>
      </c>
      <c r="M43" s="5">
        <v>5.38936560931123</v>
      </c>
      <c r="N43" s="5">
        <v>0.0</v>
      </c>
      <c r="O43" s="5">
        <v>0.0</v>
      </c>
      <c r="P43" s="5">
        <v>0.0</v>
      </c>
    </row>
    <row r="44">
      <c r="A44" s="5">
        <v>42.0</v>
      </c>
      <c r="B44" s="6">
        <v>44995.0</v>
      </c>
      <c r="C44" s="5">
        <v>172.927275574472</v>
      </c>
      <c r="D44" s="5">
        <v>151.799635051826</v>
      </c>
      <c r="E44" s="5">
        <v>206.224744784166</v>
      </c>
      <c r="F44" s="5">
        <v>172.927275574472</v>
      </c>
      <c r="G44" s="5">
        <v>172.927275574472</v>
      </c>
      <c r="H44" s="5">
        <v>5.8675309372282</v>
      </c>
      <c r="I44" s="5">
        <v>5.8675309372282</v>
      </c>
      <c r="J44" s="5">
        <v>5.8675309372282</v>
      </c>
      <c r="K44" s="5">
        <v>5.8675309372282</v>
      </c>
      <c r="L44" s="5">
        <v>5.8675309372282</v>
      </c>
      <c r="M44" s="5">
        <v>5.8675309372282</v>
      </c>
      <c r="N44" s="5">
        <v>0.0</v>
      </c>
      <c r="O44" s="5">
        <v>0.0</v>
      </c>
      <c r="P44" s="5">
        <v>0.0</v>
      </c>
    </row>
    <row r="45">
      <c r="A45" s="5">
        <v>43.0</v>
      </c>
      <c r="B45" s="6">
        <v>44998.0</v>
      </c>
      <c r="C45" s="5">
        <v>174.110298997885</v>
      </c>
      <c r="D45" s="5">
        <v>150.184813538979</v>
      </c>
      <c r="E45" s="5">
        <v>208.016226888098</v>
      </c>
      <c r="F45" s="5">
        <v>174.110298997885</v>
      </c>
      <c r="G45" s="5">
        <v>174.110298997885</v>
      </c>
      <c r="H45" s="5">
        <v>4.85881585399417</v>
      </c>
      <c r="I45" s="5">
        <v>4.85881585399417</v>
      </c>
      <c r="J45" s="5">
        <v>4.85881585399417</v>
      </c>
      <c r="K45" s="5">
        <v>4.85881585399417</v>
      </c>
      <c r="L45" s="5">
        <v>4.85881585399417</v>
      </c>
      <c r="M45" s="5">
        <v>4.85881585399417</v>
      </c>
      <c r="N45" s="5">
        <v>0.0</v>
      </c>
      <c r="O45" s="5">
        <v>0.0</v>
      </c>
      <c r="P45" s="5">
        <v>0.0</v>
      </c>
    </row>
    <row r="46">
      <c r="A46" s="5">
        <v>44.0</v>
      </c>
      <c r="B46" s="6">
        <v>44999.0</v>
      </c>
      <c r="C46" s="5">
        <v>174.504640139023</v>
      </c>
      <c r="D46" s="5">
        <v>154.246199575623</v>
      </c>
      <c r="E46" s="5">
        <v>212.007686858997</v>
      </c>
      <c r="F46" s="5">
        <v>174.504640139023</v>
      </c>
      <c r="G46" s="5">
        <v>174.504640139023</v>
      </c>
      <c r="H46" s="5">
        <v>6.95278955897283</v>
      </c>
      <c r="I46" s="5">
        <v>6.95278955897283</v>
      </c>
      <c r="J46" s="5">
        <v>6.95278955897283</v>
      </c>
      <c r="K46" s="5">
        <v>6.95278955897283</v>
      </c>
      <c r="L46" s="5">
        <v>6.95278955897283</v>
      </c>
      <c r="M46" s="5">
        <v>6.95278955897283</v>
      </c>
      <c r="N46" s="5">
        <v>0.0</v>
      </c>
      <c r="O46" s="5">
        <v>0.0</v>
      </c>
      <c r="P46" s="5">
        <v>0.0</v>
      </c>
    </row>
    <row r="47">
      <c r="A47" s="5">
        <v>45.0</v>
      </c>
      <c r="B47" s="6">
        <v>45000.0</v>
      </c>
      <c r="C47" s="5">
        <v>174.89898128016</v>
      </c>
      <c r="D47" s="5">
        <v>153.034464419933</v>
      </c>
      <c r="E47" s="5">
        <v>210.941845289641</v>
      </c>
      <c r="F47" s="5">
        <v>174.89898128016</v>
      </c>
      <c r="G47" s="5">
        <v>174.89898128016</v>
      </c>
      <c r="H47" s="5">
        <v>6.40355699654829</v>
      </c>
      <c r="I47" s="5">
        <v>6.40355699654829</v>
      </c>
      <c r="J47" s="5">
        <v>6.40355699654829</v>
      </c>
      <c r="K47" s="5">
        <v>6.40355699654829</v>
      </c>
      <c r="L47" s="5">
        <v>6.40355699654829</v>
      </c>
      <c r="M47" s="5">
        <v>6.40355699654829</v>
      </c>
      <c r="N47" s="5">
        <v>0.0</v>
      </c>
      <c r="O47" s="5">
        <v>0.0</v>
      </c>
      <c r="P47" s="5">
        <v>0.0</v>
      </c>
    </row>
    <row r="48">
      <c r="A48" s="5">
        <v>46.0</v>
      </c>
      <c r="B48" s="6">
        <v>45001.0</v>
      </c>
      <c r="C48" s="5">
        <v>175.293322421298</v>
      </c>
      <c r="D48" s="5">
        <v>150.3149146065</v>
      </c>
      <c r="E48" s="5">
        <v>210.400398184006</v>
      </c>
      <c r="F48" s="5">
        <v>175.293322421298</v>
      </c>
      <c r="G48" s="5">
        <v>175.293322421298</v>
      </c>
      <c r="H48" s="5">
        <v>5.38936560931087</v>
      </c>
      <c r="I48" s="5">
        <v>5.38936560931087</v>
      </c>
      <c r="J48" s="5">
        <v>5.38936560931087</v>
      </c>
      <c r="K48" s="5">
        <v>5.38936560931087</v>
      </c>
      <c r="L48" s="5">
        <v>5.38936560931087</v>
      </c>
      <c r="M48" s="5">
        <v>5.38936560931087</v>
      </c>
      <c r="N48" s="5">
        <v>0.0</v>
      </c>
      <c r="O48" s="5">
        <v>0.0</v>
      </c>
      <c r="P48" s="5">
        <v>0.0</v>
      </c>
    </row>
    <row r="49">
      <c r="A49" s="5">
        <v>47.0</v>
      </c>
      <c r="B49" s="6">
        <v>45002.0</v>
      </c>
      <c r="C49" s="5">
        <v>175.687663562435</v>
      </c>
      <c r="D49" s="5">
        <v>154.119365302855</v>
      </c>
      <c r="E49" s="5">
        <v>209.959756352563</v>
      </c>
      <c r="F49" s="5">
        <v>175.687663562435</v>
      </c>
      <c r="G49" s="5">
        <v>175.687663562435</v>
      </c>
      <c r="H49" s="5">
        <v>5.86753093721512</v>
      </c>
      <c r="I49" s="5">
        <v>5.86753093721512</v>
      </c>
      <c r="J49" s="5">
        <v>5.86753093721512</v>
      </c>
      <c r="K49" s="5">
        <v>5.86753093721512</v>
      </c>
      <c r="L49" s="5">
        <v>5.86753093721512</v>
      </c>
      <c r="M49" s="5">
        <v>5.86753093721512</v>
      </c>
      <c r="N49" s="5">
        <v>0.0</v>
      </c>
      <c r="O49" s="5">
        <v>0.0</v>
      </c>
      <c r="P49" s="5">
        <v>0.0</v>
      </c>
    </row>
    <row r="50">
      <c r="A50" s="5">
        <v>48.0</v>
      </c>
      <c r="B50" s="6">
        <v>45005.0</v>
      </c>
      <c r="C50" s="5">
        <v>176.870686985848</v>
      </c>
      <c r="D50" s="5">
        <v>151.291058320661</v>
      </c>
      <c r="E50" s="5">
        <v>211.223853735421</v>
      </c>
      <c r="F50" s="5">
        <v>176.870686985848</v>
      </c>
      <c r="G50" s="5">
        <v>176.870686985848</v>
      </c>
      <c r="H50" s="5">
        <v>4.85881585402523</v>
      </c>
      <c r="I50" s="5">
        <v>4.85881585402523</v>
      </c>
      <c r="J50" s="5">
        <v>4.85881585402523</v>
      </c>
      <c r="K50" s="5">
        <v>4.85881585402523</v>
      </c>
      <c r="L50" s="5">
        <v>4.85881585402523</v>
      </c>
      <c r="M50" s="5">
        <v>4.85881585402523</v>
      </c>
      <c r="N50" s="5">
        <v>0.0</v>
      </c>
      <c r="O50" s="5">
        <v>0.0</v>
      </c>
      <c r="P50" s="5">
        <v>0.0</v>
      </c>
    </row>
    <row r="51">
      <c r="A51" s="5">
        <v>49.0</v>
      </c>
      <c r="B51" s="6">
        <v>45006.0</v>
      </c>
      <c r="C51" s="5">
        <v>177.265028156817</v>
      </c>
      <c r="D51" s="5">
        <v>154.40895378496</v>
      </c>
      <c r="E51" s="5">
        <v>211.399833673171</v>
      </c>
      <c r="F51" s="5">
        <v>177.265028156817</v>
      </c>
      <c r="G51" s="5">
        <v>177.265028156817</v>
      </c>
      <c r="H51" s="5">
        <v>6.95278955896726</v>
      </c>
      <c r="I51" s="5">
        <v>6.95278955896726</v>
      </c>
      <c r="J51" s="5">
        <v>6.95278955896726</v>
      </c>
      <c r="K51" s="5">
        <v>6.95278955896726</v>
      </c>
      <c r="L51" s="5">
        <v>6.95278955896726</v>
      </c>
      <c r="M51" s="5">
        <v>6.95278955896726</v>
      </c>
      <c r="N51" s="5">
        <v>0.0</v>
      </c>
      <c r="O51" s="5">
        <v>0.0</v>
      </c>
      <c r="P51" s="5">
        <v>0.0</v>
      </c>
    </row>
    <row r="52">
      <c r="A52" s="5">
        <v>50.0</v>
      </c>
      <c r="B52" s="6">
        <v>45007.0</v>
      </c>
      <c r="C52" s="5">
        <v>177.659369327785</v>
      </c>
      <c r="D52" s="5">
        <v>154.860267339651</v>
      </c>
      <c r="E52" s="5">
        <v>213.047383012498</v>
      </c>
      <c r="F52" s="5">
        <v>177.659369327785</v>
      </c>
      <c r="G52" s="5">
        <v>177.659369327785</v>
      </c>
      <c r="H52" s="5">
        <v>6.40355699655253</v>
      </c>
      <c r="I52" s="5">
        <v>6.40355699655253</v>
      </c>
      <c r="J52" s="5">
        <v>6.40355699655253</v>
      </c>
      <c r="K52" s="5">
        <v>6.40355699655253</v>
      </c>
      <c r="L52" s="5">
        <v>6.40355699655253</v>
      </c>
      <c r="M52" s="5">
        <v>6.40355699655253</v>
      </c>
      <c r="N52" s="5">
        <v>0.0</v>
      </c>
      <c r="O52" s="5">
        <v>0.0</v>
      </c>
      <c r="P52" s="5">
        <v>0.0</v>
      </c>
    </row>
    <row r="53">
      <c r="A53" s="5">
        <v>51.0</v>
      </c>
      <c r="B53" s="6">
        <v>45008.0</v>
      </c>
      <c r="C53" s="5">
        <v>178.053710498754</v>
      </c>
      <c r="D53" s="5">
        <v>154.664280564793</v>
      </c>
      <c r="E53" s="5">
        <v>210.126492106047</v>
      </c>
      <c r="F53" s="5">
        <v>178.053710498754</v>
      </c>
      <c r="G53" s="5">
        <v>178.053710498754</v>
      </c>
      <c r="H53" s="5">
        <v>5.38936560931051</v>
      </c>
      <c r="I53" s="5">
        <v>5.38936560931051</v>
      </c>
      <c r="J53" s="5">
        <v>5.38936560931051</v>
      </c>
      <c r="K53" s="5">
        <v>5.38936560931051</v>
      </c>
      <c r="L53" s="5">
        <v>5.38936560931051</v>
      </c>
      <c r="M53" s="5">
        <v>5.38936560931051</v>
      </c>
      <c r="N53" s="5">
        <v>0.0</v>
      </c>
      <c r="O53" s="5">
        <v>0.0</v>
      </c>
      <c r="P53" s="5">
        <v>0.0</v>
      </c>
    </row>
    <row r="54">
      <c r="A54" s="5">
        <v>52.0</v>
      </c>
      <c r="B54" s="6">
        <v>45009.0</v>
      </c>
      <c r="C54" s="5">
        <v>178.448051669722</v>
      </c>
      <c r="D54" s="5">
        <v>155.655806527679</v>
      </c>
      <c r="E54" s="5">
        <v>214.078979178162</v>
      </c>
      <c r="F54" s="5">
        <v>178.448051669722</v>
      </c>
      <c r="G54" s="5">
        <v>178.448051669722</v>
      </c>
      <c r="H54" s="5">
        <v>5.86753093721401</v>
      </c>
      <c r="I54" s="5">
        <v>5.86753093721401</v>
      </c>
      <c r="J54" s="5">
        <v>5.86753093721401</v>
      </c>
      <c r="K54" s="5">
        <v>5.86753093721401</v>
      </c>
      <c r="L54" s="5">
        <v>5.86753093721401</v>
      </c>
      <c r="M54" s="5">
        <v>5.86753093721401</v>
      </c>
      <c r="N54" s="5">
        <v>0.0</v>
      </c>
      <c r="O54" s="5">
        <v>0.0</v>
      </c>
      <c r="P54" s="5">
        <v>0.0</v>
      </c>
    </row>
    <row r="55">
      <c r="A55" s="5">
        <v>53.0</v>
      </c>
      <c r="B55" s="6">
        <v>45012.0</v>
      </c>
      <c r="C55" s="5">
        <v>179.631075182628</v>
      </c>
      <c r="D55" s="5">
        <v>154.642682662984</v>
      </c>
      <c r="E55" s="5">
        <v>212.061809215064</v>
      </c>
      <c r="F55" s="5">
        <v>179.631075182628</v>
      </c>
      <c r="G55" s="5">
        <v>179.631075182628</v>
      </c>
      <c r="H55" s="5">
        <v>4.85881585396027</v>
      </c>
      <c r="I55" s="5">
        <v>4.85881585396027</v>
      </c>
      <c r="J55" s="5">
        <v>4.85881585396027</v>
      </c>
      <c r="K55" s="5">
        <v>4.85881585396027</v>
      </c>
      <c r="L55" s="5">
        <v>4.85881585396027</v>
      </c>
      <c r="M55" s="5">
        <v>4.85881585396027</v>
      </c>
      <c r="N55" s="5">
        <v>0.0</v>
      </c>
      <c r="O55" s="5">
        <v>0.0</v>
      </c>
      <c r="P55" s="5">
        <v>0.0</v>
      </c>
    </row>
    <row r="56">
      <c r="A56" s="5">
        <v>54.0</v>
      </c>
      <c r="B56" s="6">
        <v>45013.0</v>
      </c>
      <c r="C56" s="5">
        <v>180.025416353597</v>
      </c>
      <c r="D56" s="5">
        <v>161.50248837361</v>
      </c>
      <c r="E56" s="5">
        <v>215.065059893691</v>
      </c>
      <c r="F56" s="5">
        <v>180.025416353597</v>
      </c>
      <c r="G56" s="5">
        <v>180.025416353597</v>
      </c>
      <c r="H56" s="5">
        <v>6.95278955896169</v>
      </c>
      <c r="I56" s="5">
        <v>6.95278955896169</v>
      </c>
      <c r="J56" s="5">
        <v>6.95278955896169</v>
      </c>
      <c r="K56" s="5">
        <v>6.95278955896169</v>
      </c>
      <c r="L56" s="5">
        <v>6.95278955896169</v>
      </c>
      <c r="M56" s="5">
        <v>6.95278955896169</v>
      </c>
      <c r="N56" s="5">
        <v>0.0</v>
      </c>
      <c r="O56" s="5">
        <v>0.0</v>
      </c>
      <c r="P56" s="5">
        <v>0.0</v>
      </c>
    </row>
    <row r="57">
      <c r="A57" s="5">
        <v>55.0</v>
      </c>
      <c r="B57" s="6">
        <v>45014.0</v>
      </c>
      <c r="C57" s="5">
        <v>180.419757524565</v>
      </c>
      <c r="D57" s="5">
        <v>157.915093914446</v>
      </c>
      <c r="E57" s="5">
        <v>213.958196310058</v>
      </c>
      <c r="F57" s="5">
        <v>180.419757524565</v>
      </c>
      <c r="G57" s="5">
        <v>180.419757524565</v>
      </c>
      <c r="H57" s="5">
        <v>6.40355699654939</v>
      </c>
      <c r="I57" s="5">
        <v>6.40355699654939</v>
      </c>
      <c r="J57" s="5">
        <v>6.40355699654939</v>
      </c>
      <c r="K57" s="5">
        <v>6.40355699654939</v>
      </c>
      <c r="L57" s="5">
        <v>6.40355699654939</v>
      </c>
      <c r="M57" s="5">
        <v>6.40355699654939</v>
      </c>
      <c r="N57" s="5">
        <v>0.0</v>
      </c>
      <c r="O57" s="5">
        <v>0.0</v>
      </c>
      <c r="P57" s="5">
        <v>0.0</v>
      </c>
    </row>
    <row r="58">
      <c r="A58" s="5">
        <v>56.0</v>
      </c>
      <c r="B58" s="6">
        <v>45015.0</v>
      </c>
      <c r="C58" s="5">
        <v>180.814098695534</v>
      </c>
      <c r="D58" s="5">
        <v>157.700751501182</v>
      </c>
      <c r="E58" s="5">
        <v>213.828144360779</v>
      </c>
      <c r="F58" s="5">
        <v>180.814098695534</v>
      </c>
      <c r="G58" s="5">
        <v>180.814098695534</v>
      </c>
      <c r="H58" s="5">
        <v>5.38936560930097</v>
      </c>
      <c r="I58" s="5">
        <v>5.38936560930097</v>
      </c>
      <c r="J58" s="5">
        <v>5.38936560930097</v>
      </c>
      <c r="K58" s="5">
        <v>5.38936560930097</v>
      </c>
      <c r="L58" s="5">
        <v>5.38936560930097</v>
      </c>
      <c r="M58" s="5">
        <v>5.38936560930097</v>
      </c>
      <c r="N58" s="5">
        <v>0.0</v>
      </c>
      <c r="O58" s="5">
        <v>0.0</v>
      </c>
      <c r="P58" s="5">
        <v>0.0</v>
      </c>
    </row>
    <row r="59">
      <c r="A59" s="5">
        <v>57.0</v>
      </c>
      <c r="B59" s="6">
        <v>45016.0</v>
      </c>
      <c r="C59" s="5">
        <v>181.208439857305</v>
      </c>
      <c r="D59" s="5">
        <v>157.814988809901</v>
      </c>
      <c r="E59" s="5">
        <v>215.851464309423</v>
      </c>
      <c r="F59" s="5">
        <v>181.208439857305</v>
      </c>
      <c r="G59" s="5">
        <v>181.208439857305</v>
      </c>
      <c r="H59" s="5">
        <v>5.86753093718897</v>
      </c>
      <c r="I59" s="5">
        <v>5.86753093718897</v>
      </c>
      <c r="J59" s="5">
        <v>5.86753093718897</v>
      </c>
      <c r="K59" s="5">
        <v>5.86753093718897</v>
      </c>
      <c r="L59" s="5">
        <v>5.86753093718897</v>
      </c>
      <c r="M59" s="5">
        <v>5.86753093718897</v>
      </c>
      <c r="N59" s="5">
        <v>0.0</v>
      </c>
      <c r="O59" s="5">
        <v>0.0</v>
      </c>
      <c r="P59" s="5">
        <v>0.0</v>
      </c>
    </row>
    <row r="60">
      <c r="A60" s="5">
        <v>58.0</v>
      </c>
      <c r="B60" s="6">
        <v>45019.0</v>
      </c>
      <c r="C60" s="5">
        <v>182.391463342618</v>
      </c>
      <c r="D60" s="5">
        <v>157.607892151233</v>
      </c>
      <c r="E60" s="5">
        <v>215.688194698717</v>
      </c>
      <c r="F60" s="5">
        <v>182.391463342618</v>
      </c>
      <c r="G60" s="5">
        <v>182.391463342618</v>
      </c>
      <c r="H60" s="5">
        <v>4.85881585397557</v>
      </c>
      <c r="I60" s="5">
        <v>4.85881585397557</v>
      </c>
      <c r="J60" s="5">
        <v>4.85881585397557</v>
      </c>
      <c r="K60" s="5">
        <v>4.85881585397557</v>
      </c>
      <c r="L60" s="5">
        <v>4.85881585397557</v>
      </c>
      <c r="M60" s="5">
        <v>4.85881585397557</v>
      </c>
      <c r="N60" s="5">
        <v>0.0</v>
      </c>
      <c r="O60" s="5">
        <v>0.0</v>
      </c>
      <c r="P60" s="5">
        <v>0.0</v>
      </c>
    </row>
    <row r="61">
      <c r="A61" s="5">
        <v>59.0</v>
      </c>
      <c r="B61" s="6">
        <v>45020.0</v>
      </c>
      <c r="C61" s="5">
        <v>182.785804504389</v>
      </c>
      <c r="D61" s="5">
        <v>160.354109895019</v>
      </c>
      <c r="E61" s="5">
        <v>217.305380690186</v>
      </c>
      <c r="F61" s="5">
        <v>182.785804504389</v>
      </c>
      <c r="G61" s="5">
        <v>182.785804504389</v>
      </c>
      <c r="H61" s="5">
        <v>6.95278955896656</v>
      </c>
      <c r="I61" s="5">
        <v>6.95278955896656</v>
      </c>
      <c r="J61" s="5">
        <v>6.95278955896656</v>
      </c>
      <c r="K61" s="5">
        <v>6.95278955896656</v>
      </c>
      <c r="L61" s="5">
        <v>6.95278955896656</v>
      </c>
      <c r="M61" s="5">
        <v>6.95278955896656</v>
      </c>
      <c r="N61" s="5">
        <v>0.0</v>
      </c>
      <c r="O61" s="5">
        <v>0.0</v>
      </c>
      <c r="P61" s="5">
        <v>0.0</v>
      </c>
    </row>
    <row r="62">
      <c r="A62" s="5">
        <v>60.0</v>
      </c>
      <c r="B62" s="6">
        <v>45021.0</v>
      </c>
      <c r="C62" s="5">
        <v>183.18014566616</v>
      </c>
      <c r="D62" s="5">
        <v>161.64247304936</v>
      </c>
      <c r="E62" s="5">
        <v>218.241001057375</v>
      </c>
      <c r="F62" s="5">
        <v>183.18014566616</v>
      </c>
      <c r="G62" s="5">
        <v>183.18014566616</v>
      </c>
      <c r="H62" s="5">
        <v>6.4035569965493</v>
      </c>
      <c r="I62" s="5">
        <v>6.4035569965493</v>
      </c>
      <c r="J62" s="5">
        <v>6.4035569965493</v>
      </c>
      <c r="K62" s="5">
        <v>6.4035569965493</v>
      </c>
      <c r="L62" s="5">
        <v>6.4035569965493</v>
      </c>
      <c r="M62" s="5">
        <v>6.4035569965493</v>
      </c>
      <c r="N62" s="5">
        <v>0.0</v>
      </c>
      <c r="O62" s="5">
        <v>0.0</v>
      </c>
      <c r="P62" s="5">
        <v>0.0</v>
      </c>
    </row>
    <row r="63">
      <c r="A63" s="5">
        <v>61.0</v>
      </c>
      <c r="B63" s="6">
        <v>45022.0</v>
      </c>
      <c r="C63" s="5">
        <v>183.574486827931</v>
      </c>
      <c r="D63" s="5">
        <v>160.327276924973</v>
      </c>
      <c r="E63" s="5">
        <v>217.284038419326</v>
      </c>
      <c r="F63" s="5">
        <v>183.574486827931</v>
      </c>
      <c r="G63" s="5">
        <v>183.574486827931</v>
      </c>
      <c r="H63" s="5">
        <v>5.38936560930062</v>
      </c>
      <c r="I63" s="5">
        <v>5.38936560930062</v>
      </c>
      <c r="J63" s="5">
        <v>5.38936560930062</v>
      </c>
      <c r="K63" s="5">
        <v>5.38936560930062</v>
      </c>
      <c r="L63" s="5">
        <v>5.38936560930062</v>
      </c>
      <c r="M63" s="5">
        <v>5.38936560930062</v>
      </c>
      <c r="N63" s="5">
        <v>0.0</v>
      </c>
      <c r="O63" s="5">
        <v>0.0</v>
      </c>
      <c r="P63" s="5">
        <v>0.0</v>
      </c>
    </row>
    <row r="64">
      <c r="A64" s="5">
        <v>62.0</v>
      </c>
      <c r="B64" s="6">
        <v>45026.0</v>
      </c>
      <c r="C64" s="5">
        <v>185.151851475015</v>
      </c>
      <c r="D64" s="5">
        <v>160.253149304544</v>
      </c>
      <c r="E64" s="5">
        <v>218.255446356441</v>
      </c>
      <c r="F64" s="5">
        <v>185.151851475015</v>
      </c>
      <c r="G64" s="5">
        <v>185.151851475015</v>
      </c>
      <c r="H64" s="5">
        <v>4.85881585397511</v>
      </c>
      <c r="I64" s="5">
        <v>4.85881585397511</v>
      </c>
      <c r="J64" s="5">
        <v>4.85881585397511</v>
      </c>
      <c r="K64" s="5">
        <v>4.85881585397511</v>
      </c>
      <c r="L64" s="5">
        <v>4.85881585397511</v>
      </c>
      <c r="M64" s="5">
        <v>4.85881585397511</v>
      </c>
      <c r="N64" s="5">
        <v>0.0</v>
      </c>
      <c r="O64" s="5">
        <v>0.0</v>
      </c>
      <c r="P64" s="5">
        <v>0.0</v>
      </c>
    </row>
    <row r="65">
      <c r="A65" s="5">
        <v>63.0</v>
      </c>
      <c r="B65" s="6">
        <v>45027.0</v>
      </c>
      <c r="C65" s="5">
        <v>185.546192636786</v>
      </c>
      <c r="D65" s="5">
        <v>163.389595764888</v>
      </c>
      <c r="E65" s="5">
        <v>220.946640010161</v>
      </c>
      <c r="F65" s="5">
        <v>185.546192636786</v>
      </c>
      <c r="G65" s="5">
        <v>185.546192636786</v>
      </c>
      <c r="H65" s="5">
        <v>6.95278955895056</v>
      </c>
      <c r="I65" s="5">
        <v>6.95278955895056</v>
      </c>
      <c r="J65" s="5">
        <v>6.95278955895056</v>
      </c>
      <c r="K65" s="5">
        <v>6.95278955895056</v>
      </c>
      <c r="L65" s="5">
        <v>6.95278955895056</v>
      </c>
      <c r="M65" s="5">
        <v>6.95278955895056</v>
      </c>
      <c r="N65" s="5">
        <v>0.0</v>
      </c>
      <c r="O65" s="5">
        <v>0.0</v>
      </c>
      <c r="P65" s="5">
        <v>0.0</v>
      </c>
    </row>
    <row r="66">
      <c r="A66" s="5">
        <v>64.0</v>
      </c>
      <c r="B66" s="6">
        <v>45028.0</v>
      </c>
      <c r="C66" s="5">
        <v>185.940533798557</v>
      </c>
      <c r="D66" s="5">
        <v>164.614136731451</v>
      </c>
      <c r="E66" s="5">
        <v>220.236235272308</v>
      </c>
      <c r="F66" s="5">
        <v>185.940533798557</v>
      </c>
      <c r="G66" s="5">
        <v>185.940533798557</v>
      </c>
      <c r="H66" s="5">
        <v>6.4035569965492</v>
      </c>
      <c r="I66" s="5">
        <v>6.4035569965492</v>
      </c>
      <c r="J66" s="5">
        <v>6.4035569965492</v>
      </c>
      <c r="K66" s="5">
        <v>6.4035569965492</v>
      </c>
      <c r="L66" s="5">
        <v>6.4035569965492</v>
      </c>
      <c r="M66" s="5">
        <v>6.4035569965492</v>
      </c>
      <c r="N66" s="5">
        <v>0.0</v>
      </c>
      <c r="O66" s="5">
        <v>0.0</v>
      </c>
      <c r="P66" s="5">
        <v>0.0</v>
      </c>
    </row>
    <row r="67">
      <c r="A67" s="5">
        <v>65.0</v>
      </c>
      <c r="B67" s="6">
        <v>45029.0</v>
      </c>
      <c r="C67" s="5">
        <v>186.334874961802</v>
      </c>
      <c r="D67" s="5">
        <v>163.092540240121</v>
      </c>
      <c r="E67" s="5">
        <v>219.484368877405</v>
      </c>
      <c r="F67" s="5">
        <v>186.334874961802</v>
      </c>
      <c r="G67" s="5">
        <v>186.334874961802</v>
      </c>
      <c r="H67" s="5">
        <v>5.38936560931015</v>
      </c>
      <c r="I67" s="5">
        <v>5.38936560931015</v>
      </c>
      <c r="J67" s="5">
        <v>5.38936560931015</v>
      </c>
      <c r="K67" s="5">
        <v>5.38936560931015</v>
      </c>
      <c r="L67" s="5">
        <v>5.38936560931015</v>
      </c>
      <c r="M67" s="5">
        <v>5.38936560931015</v>
      </c>
      <c r="N67" s="5">
        <v>0.0</v>
      </c>
      <c r="O67" s="5">
        <v>0.0</v>
      </c>
      <c r="P67" s="5">
        <v>0.0</v>
      </c>
    </row>
    <row r="68">
      <c r="A68" s="5">
        <v>66.0</v>
      </c>
      <c r="B68" s="6">
        <v>45030.0</v>
      </c>
      <c r="C68" s="5">
        <v>186.729216125046</v>
      </c>
      <c r="D68" s="5">
        <v>164.884612456091</v>
      </c>
      <c r="E68" s="5">
        <v>223.103502789475</v>
      </c>
      <c r="F68" s="5">
        <v>186.729216125046</v>
      </c>
      <c r="G68" s="5">
        <v>186.729216125046</v>
      </c>
      <c r="H68" s="5">
        <v>5.86753093723181</v>
      </c>
      <c r="I68" s="5">
        <v>5.86753093723181</v>
      </c>
      <c r="J68" s="5">
        <v>5.86753093723181</v>
      </c>
      <c r="K68" s="5">
        <v>5.86753093723181</v>
      </c>
      <c r="L68" s="5">
        <v>5.86753093723181</v>
      </c>
      <c r="M68" s="5">
        <v>5.86753093723181</v>
      </c>
      <c r="N68" s="5">
        <v>0.0</v>
      </c>
      <c r="O68" s="5">
        <v>0.0</v>
      </c>
      <c r="P68" s="5">
        <v>0.0</v>
      </c>
    </row>
    <row r="69">
      <c r="A69" s="5">
        <v>67.0</v>
      </c>
      <c r="B69" s="6">
        <v>45033.0</v>
      </c>
      <c r="C69" s="5">
        <v>187.912239614781</v>
      </c>
      <c r="D69" s="5">
        <v>165.705314777495</v>
      </c>
      <c r="E69" s="5">
        <v>223.074952026899</v>
      </c>
      <c r="F69" s="5">
        <v>187.912239614781</v>
      </c>
      <c r="G69" s="5">
        <v>187.912239614781</v>
      </c>
      <c r="H69" s="5">
        <v>4.85881585397464</v>
      </c>
      <c r="I69" s="5">
        <v>4.85881585397464</v>
      </c>
      <c r="J69" s="5">
        <v>4.85881585397464</v>
      </c>
      <c r="K69" s="5">
        <v>4.85881585397464</v>
      </c>
      <c r="L69" s="5">
        <v>4.85881585397464</v>
      </c>
      <c r="M69" s="5">
        <v>4.85881585397464</v>
      </c>
      <c r="N69" s="5">
        <v>0.0</v>
      </c>
      <c r="O69" s="5">
        <v>0.0</v>
      </c>
      <c r="P69" s="5">
        <v>0.0</v>
      </c>
    </row>
    <row r="70">
      <c r="A70" s="5">
        <v>68.0</v>
      </c>
      <c r="B70" s="6">
        <v>45034.0</v>
      </c>
      <c r="C70" s="5">
        <v>188.306580778026</v>
      </c>
      <c r="D70" s="5">
        <v>166.139720105015</v>
      </c>
      <c r="E70" s="5">
        <v>223.673982929583</v>
      </c>
      <c r="F70" s="5">
        <v>188.306580778026</v>
      </c>
      <c r="G70" s="5">
        <v>188.306580778026</v>
      </c>
      <c r="H70" s="5">
        <v>6.952789558973</v>
      </c>
      <c r="I70" s="5">
        <v>6.952789558973</v>
      </c>
      <c r="J70" s="5">
        <v>6.952789558973</v>
      </c>
      <c r="K70" s="5">
        <v>6.952789558973</v>
      </c>
      <c r="L70" s="5">
        <v>6.952789558973</v>
      </c>
      <c r="M70" s="5">
        <v>6.952789558973</v>
      </c>
      <c r="N70" s="5">
        <v>0.0</v>
      </c>
      <c r="O70" s="5">
        <v>0.0</v>
      </c>
      <c r="P70" s="5">
        <v>0.0</v>
      </c>
    </row>
    <row r="71">
      <c r="A71" s="5">
        <v>69.0</v>
      </c>
      <c r="B71" s="6">
        <v>45035.0</v>
      </c>
      <c r="C71" s="5">
        <v>188.700921941271</v>
      </c>
      <c r="D71" s="5">
        <v>166.52638177304</v>
      </c>
      <c r="E71" s="5">
        <v>221.950525464842</v>
      </c>
      <c r="F71" s="5">
        <v>188.700921941271</v>
      </c>
      <c r="G71" s="5">
        <v>188.700921941271</v>
      </c>
      <c r="H71" s="5">
        <v>6.40355699654911</v>
      </c>
      <c r="I71" s="5">
        <v>6.40355699654911</v>
      </c>
      <c r="J71" s="5">
        <v>6.40355699654911</v>
      </c>
      <c r="K71" s="5">
        <v>6.40355699654911</v>
      </c>
      <c r="L71" s="5">
        <v>6.40355699654911</v>
      </c>
      <c r="M71" s="5">
        <v>6.40355699654911</v>
      </c>
      <c r="N71" s="5">
        <v>0.0</v>
      </c>
      <c r="O71" s="5">
        <v>0.0</v>
      </c>
      <c r="P71" s="5">
        <v>0.0</v>
      </c>
    </row>
    <row r="72">
      <c r="A72" s="5">
        <v>70.0</v>
      </c>
      <c r="B72" s="6">
        <v>45036.0</v>
      </c>
      <c r="C72" s="5">
        <v>189.095263104515</v>
      </c>
      <c r="D72" s="5">
        <v>163.192705035164</v>
      </c>
      <c r="E72" s="5">
        <v>224.383764940767</v>
      </c>
      <c r="F72" s="5">
        <v>189.095263104515</v>
      </c>
      <c r="G72" s="5">
        <v>189.095263104515</v>
      </c>
      <c r="H72" s="5">
        <v>5.38936560930979</v>
      </c>
      <c r="I72" s="5">
        <v>5.38936560930979</v>
      </c>
      <c r="J72" s="5">
        <v>5.38936560930979</v>
      </c>
      <c r="K72" s="5">
        <v>5.38936560930979</v>
      </c>
      <c r="L72" s="5">
        <v>5.38936560930979</v>
      </c>
      <c r="M72" s="5">
        <v>5.38936560930979</v>
      </c>
      <c r="N72" s="5">
        <v>0.0</v>
      </c>
      <c r="O72" s="5">
        <v>0.0</v>
      </c>
      <c r="P72" s="5">
        <v>0.0</v>
      </c>
    </row>
    <row r="73">
      <c r="A73" s="5">
        <v>71.0</v>
      </c>
      <c r="B73" s="6">
        <v>45037.0</v>
      </c>
      <c r="C73" s="5">
        <v>189.48960426776</v>
      </c>
      <c r="D73" s="5">
        <v>166.732238426671</v>
      </c>
      <c r="E73" s="5">
        <v>223.711659984099</v>
      </c>
      <c r="F73" s="5">
        <v>189.48960426776</v>
      </c>
      <c r="G73" s="5">
        <v>189.48960426776</v>
      </c>
      <c r="H73" s="5">
        <v>5.86753093723069</v>
      </c>
      <c r="I73" s="5">
        <v>5.86753093723069</v>
      </c>
      <c r="J73" s="5">
        <v>5.86753093723069</v>
      </c>
      <c r="K73" s="5">
        <v>5.86753093723069</v>
      </c>
      <c r="L73" s="5">
        <v>5.86753093723069</v>
      </c>
      <c r="M73" s="5">
        <v>5.86753093723069</v>
      </c>
      <c r="N73" s="5">
        <v>0.0</v>
      </c>
      <c r="O73" s="5">
        <v>0.0</v>
      </c>
      <c r="P73" s="5">
        <v>0.0</v>
      </c>
    </row>
    <row r="74">
      <c r="A74" s="5">
        <v>72.0</v>
      </c>
      <c r="B74" s="6">
        <v>45040.0</v>
      </c>
      <c r="C74" s="5">
        <v>190.672627757495</v>
      </c>
      <c r="D74" s="5">
        <v>168.965862793052</v>
      </c>
      <c r="E74" s="5">
        <v>225.722740310025</v>
      </c>
      <c r="F74" s="5">
        <v>190.672627757495</v>
      </c>
      <c r="G74" s="5">
        <v>190.672627757495</v>
      </c>
      <c r="H74" s="5">
        <v>4.85881585400571</v>
      </c>
      <c r="I74" s="5">
        <v>4.85881585400571</v>
      </c>
      <c r="J74" s="5">
        <v>4.85881585400571</v>
      </c>
      <c r="K74" s="5">
        <v>4.85881585400571</v>
      </c>
      <c r="L74" s="5">
        <v>4.85881585400571</v>
      </c>
      <c r="M74" s="5">
        <v>4.85881585400571</v>
      </c>
      <c r="N74" s="5">
        <v>0.0</v>
      </c>
      <c r="O74" s="5">
        <v>0.0</v>
      </c>
      <c r="P74" s="5">
        <v>0.0</v>
      </c>
    </row>
    <row r="75">
      <c r="A75" s="5">
        <v>73.0</v>
      </c>
      <c r="B75" s="6">
        <v>45041.0</v>
      </c>
      <c r="C75" s="5">
        <v>191.1867337093</v>
      </c>
      <c r="D75" s="5">
        <v>171.423449716824</v>
      </c>
      <c r="E75" s="5">
        <v>227.763634394337</v>
      </c>
      <c r="F75" s="5">
        <v>191.1867337093</v>
      </c>
      <c r="G75" s="5">
        <v>191.1867337093</v>
      </c>
      <c r="H75" s="5">
        <v>6.95278955896743</v>
      </c>
      <c r="I75" s="5">
        <v>6.95278955896743</v>
      </c>
      <c r="J75" s="5">
        <v>6.95278955896743</v>
      </c>
      <c r="K75" s="5">
        <v>6.95278955896743</v>
      </c>
      <c r="L75" s="5">
        <v>6.95278955896743</v>
      </c>
      <c r="M75" s="5">
        <v>6.95278955896743</v>
      </c>
      <c r="N75" s="5">
        <v>0.0</v>
      </c>
      <c r="O75" s="5">
        <v>0.0</v>
      </c>
      <c r="P75" s="5">
        <v>0.0</v>
      </c>
    </row>
    <row r="76">
      <c r="A76" s="5">
        <v>74.0</v>
      </c>
      <c r="B76" s="6">
        <v>45042.0</v>
      </c>
      <c r="C76" s="5">
        <v>191.700839661106</v>
      </c>
      <c r="D76" s="5">
        <v>171.964348202862</v>
      </c>
      <c r="E76" s="5">
        <v>227.30233964268</v>
      </c>
      <c r="F76" s="5">
        <v>191.700839661106</v>
      </c>
      <c r="G76" s="5">
        <v>191.700839661106</v>
      </c>
      <c r="H76" s="5">
        <v>6.40355699655335</v>
      </c>
      <c r="I76" s="5">
        <v>6.40355699655335</v>
      </c>
      <c r="J76" s="5">
        <v>6.40355699655335</v>
      </c>
      <c r="K76" s="5">
        <v>6.40355699655335</v>
      </c>
      <c r="L76" s="5">
        <v>6.40355699655335</v>
      </c>
      <c r="M76" s="5">
        <v>6.40355699655335</v>
      </c>
      <c r="N76" s="5">
        <v>0.0</v>
      </c>
      <c r="O76" s="5">
        <v>0.0</v>
      </c>
      <c r="P76" s="5">
        <v>0.0</v>
      </c>
    </row>
    <row r="77">
      <c r="A77" s="5">
        <v>75.0</v>
      </c>
      <c r="B77" s="6">
        <v>45043.0</v>
      </c>
      <c r="C77" s="5">
        <v>192.214945612912</v>
      </c>
      <c r="D77" s="5">
        <v>168.48707009435</v>
      </c>
      <c r="E77" s="5">
        <v>225.964918224244</v>
      </c>
      <c r="F77" s="5">
        <v>192.214945612912</v>
      </c>
      <c r="G77" s="5">
        <v>192.214945612912</v>
      </c>
      <c r="H77" s="5">
        <v>5.38936560931438</v>
      </c>
      <c r="I77" s="5">
        <v>5.38936560931438</v>
      </c>
      <c r="J77" s="5">
        <v>5.38936560931438</v>
      </c>
      <c r="K77" s="5">
        <v>5.38936560931438</v>
      </c>
      <c r="L77" s="5">
        <v>5.38936560931438</v>
      </c>
      <c r="M77" s="5">
        <v>5.38936560931438</v>
      </c>
      <c r="N77" s="5">
        <v>0.0</v>
      </c>
      <c r="O77" s="5">
        <v>0.0</v>
      </c>
      <c r="P77" s="5">
        <v>0.0</v>
      </c>
    </row>
    <row r="78">
      <c r="A78" s="5">
        <v>76.0</v>
      </c>
      <c r="B78" s="6">
        <v>45044.0</v>
      </c>
      <c r="C78" s="5">
        <v>192.729051564717</v>
      </c>
      <c r="D78" s="5">
        <v>170.742978970547</v>
      </c>
      <c r="E78" s="5">
        <v>227.4194623335</v>
      </c>
      <c r="F78" s="5">
        <v>192.729051564717</v>
      </c>
      <c r="G78" s="5">
        <v>192.729051564717</v>
      </c>
      <c r="H78" s="5">
        <v>5.86753093722957</v>
      </c>
      <c r="I78" s="5">
        <v>5.86753093722957</v>
      </c>
      <c r="J78" s="5">
        <v>5.86753093722957</v>
      </c>
      <c r="K78" s="5">
        <v>5.86753093722957</v>
      </c>
      <c r="L78" s="5">
        <v>5.86753093722957</v>
      </c>
      <c r="M78" s="5">
        <v>5.86753093722957</v>
      </c>
      <c r="N78" s="5">
        <v>0.0</v>
      </c>
      <c r="O78" s="5">
        <v>0.0</v>
      </c>
      <c r="P78" s="5">
        <v>0.0</v>
      </c>
    </row>
    <row r="79">
      <c r="A79" s="5">
        <v>77.0</v>
      </c>
      <c r="B79" s="6">
        <v>45047.0</v>
      </c>
      <c r="C79" s="5">
        <v>194.271369420134</v>
      </c>
      <c r="D79" s="5">
        <v>172.521830584973</v>
      </c>
      <c r="E79" s="5">
        <v>228.464450730743</v>
      </c>
      <c r="F79" s="5">
        <v>194.271369420134</v>
      </c>
      <c r="G79" s="5">
        <v>194.271369420134</v>
      </c>
      <c r="H79" s="5">
        <v>4.85881585400524</v>
      </c>
      <c r="I79" s="5">
        <v>4.85881585400524</v>
      </c>
      <c r="J79" s="5">
        <v>4.85881585400524</v>
      </c>
      <c r="K79" s="5">
        <v>4.85881585400524</v>
      </c>
      <c r="L79" s="5">
        <v>4.85881585400524</v>
      </c>
      <c r="M79" s="5">
        <v>4.85881585400524</v>
      </c>
      <c r="N79" s="5">
        <v>0.0</v>
      </c>
      <c r="O79" s="5">
        <v>0.0</v>
      </c>
      <c r="P79" s="5">
        <v>0.0</v>
      </c>
    </row>
    <row r="80">
      <c r="A80" s="5">
        <v>78.0</v>
      </c>
      <c r="B80" s="6">
        <v>45048.0</v>
      </c>
      <c r="C80" s="5">
        <v>194.78547537194</v>
      </c>
      <c r="D80" s="5">
        <v>175.090612045947</v>
      </c>
      <c r="E80" s="5">
        <v>230.419574349716</v>
      </c>
      <c r="F80" s="5">
        <v>194.78547537194</v>
      </c>
      <c r="G80" s="5">
        <v>194.78547537194</v>
      </c>
      <c r="H80" s="5">
        <v>6.95278955897231</v>
      </c>
      <c r="I80" s="5">
        <v>6.95278955897231</v>
      </c>
      <c r="J80" s="5">
        <v>6.95278955897231</v>
      </c>
      <c r="K80" s="5">
        <v>6.95278955897231</v>
      </c>
      <c r="L80" s="5">
        <v>6.95278955897231</v>
      </c>
      <c r="M80" s="5">
        <v>6.95278955897231</v>
      </c>
      <c r="N80" s="5">
        <v>0.0</v>
      </c>
      <c r="O80" s="5">
        <v>0.0</v>
      </c>
      <c r="P80" s="5">
        <v>0.0</v>
      </c>
    </row>
    <row r="81">
      <c r="A81" s="5">
        <v>79.0</v>
      </c>
      <c r="B81" s="6">
        <v>45049.0</v>
      </c>
      <c r="C81" s="5">
        <v>195.299581323745</v>
      </c>
      <c r="D81" s="5">
        <v>173.613045582502</v>
      </c>
      <c r="E81" s="5">
        <v>230.799166193489</v>
      </c>
      <c r="F81" s="5">
        <v>195.299581323745</v>
      </c>
      <c r="G81" s="5">
        <v>195.299581323745</v>
      </c>
      <c r="H81" s="5">
        <v>6.40355699655326</v>
      </c>
      <c r="I81" s="5">
        <v>6.40355699655326</v>
      </c>
      <c r="J81" s="5">
        <v>6.40355699655326</v>
      </c>
      <c r="K81" s="5">
        <v>6.40355699655326</v>
      </c>
      <c r="L81" s="5">
        <v>6.40355699655326</v>
      </c>
      <c r="M81" s="5">
        <v>6.40355699655326</v>
      </c>
      <c r="N81" s="5">
        <v>0.0</v>
      </c>
      <c r="O81" s="5">
        <v>0.0</v>
      </c>
      <c r="P81" s="5">
        <v>0.0</v>
      </c>
    </row>
    <row r="82">
      <c r="A82" s="5">
        <v>80.0</v>
      </c>
      <c r="B82" s="6">
        <v>45050.0</v>
      </c>
      <c r="C82" s="5">
        <v>195.813687275551</v>
      </c>
      <c r="D82" s="5">
        <v>172.770189261519</v>
      </c>
      <c r="E82" s="5">
        <v>230.282822218742</v>
      </c>
      <c r="F82" s="5">
        <v>195.813687275551</v>
      </c>
      <c r="G82" s="5">
        <v>195.813687275551</v>
      </c>
      <c r="H82" s="5">
        <v>5.3893656092999</v>
      </c>
      <c r="I82" s="5">
        <v>5.3893656092999</v>
      </c>
      <c r="J82" s="5">
        <v>5.3893656092999</v>
      </c>
      <c r="K82" s="5">
        <v>5.3893656092999</v>
      </c>
      <c r="L82" s="5">
        <v>5.3893656092999</v>
      </c>
      <c r="M82" s="5">
        <v>5.3893656092999</v>
      </c>
      <c r="N82" s="5">
        <v>0.0</v>
      </c>
      <c r="O82" s="5">
        <v>0.0</v>
      </c>
      <c r="P82" s="5">
        <v>0.0</v>
      </c>
    </row>
    <row r="83">
      <c r="A83" s="5">
        <v>81.0</v>
      </c>
      <c r="B83" s="6">
        <v>45051.0</v>
      </c>
      <c r="C83" s="5">
        <v>196.478201075721</v>
      </c>
      <c r="D83" s="5">
        <v>173.682915302913</v>
      </c>
      <c r="E83" s="5">
        <v>232.562075114059</v>
      </c>
      <c r="F83" s="5">
        <v>196.478201075721</v>
      </c>
      <c r="G83" s="5">
        <v>196.478201075721</v>
      </c>
      <c r="H83" s="5">
        <v>5.86753093720453</v>
      </c>
      <c r="I83" s="5">
        <v>5.86753093720453</v>
      </c>
      <c r="J83" s="5">
        <v>5.86753093720453</v>
      </c>
      <c r="K83" s="5">
        <v>5.86753093720453</v>
      </c>
      <c r="L83" s="5">
        <v>5.86753093720453</v>
      </c>
      <c r="M83" s="5">
        <v>5.86753093720453</v>
      </c>
      <c r="N83" s="5">
        <v>0.0</v>
      </c>
      <c r="O83" s="5">
        <v>0.0</v>
      </c>
      <c r="P83" s="5">
        <v>0.0</v>
      </c>
    </row>
    <row r="84">
      <c r="A84" s="5">
        <v>82.0</v>
      </c>
      <c r="B84" s="6">
        <v>45054.0</v>
      </c>
      <c r="C84" s="5">
        <v>198.471742476232</v>
      </c>
      <c r="D84" s="5">
        <v>175.295979136393</v>
      </c>
      <c r="E84" s="5">
        <v>231.928402913014</v>
      </c>
      <c r="F84" s="5">
        <v>198.471742476232</v>
      </c>
      <c r="G84" s="5">
        <v>198.471742476232</v>
      </c>
      <c r="H84" s="5">
        <v>4.85881585402054</v>
      </c>
      <c r="I84" s="5">
        <v>4.85881585402054</v>
      </c>
      <c r="J84" s="5">
        <v>4.85881585402054</v>
      </c>
      <c r="K84" s="5">
        <v>4.85881585402054</v>
      </c>
      <c r="L84" s="5">
        <v>4.85881585402054</v>
      </c>
      <c r="M84" s="5">
        <v>4.85881585402054</v>
      </c>
      <c r="N84" s="5">
        <v>0.0</v>
      </c>
      <c r="O84" s="5">
        <v>0.0</v>
      </c>
      <c r="P84" s="5">
        <v>0.0</v>
      </c>
    </row>
    <row r="85">
      <c r="A85" s="5">
        <v>83.0</v>
      </c>
      <c r="B85" s="6">
        <v>45055.0</v>
      </c>
      <c r="C85" s="5">
        <v>199.136256276402</v>
      </c>
      <c r="D85" s="5">
        <v>177.782303406242</v>
      </c>
      <c r="E85" s="5">
        <v>235.577521675184</v>
      </c>
      <c r="F85" s="5">
        <v>199.136256276402</v>
      </c>
      <c r="G85" s="5">
        <v>199.136256276402</v>
      </c>
      <c r="H85" s="5">
        <v>6.95278955897718</v>
      </c>
      <c r="I85" s="5">
        <v>6.95278955897718</v>
      </c>
      <c r="J85" s="5">
        <v>6.95278955897718</v>
      </c>
      <c r="K85" s="5">
        <v>6.95278955897718</v>
      </c>
      <c r="L85" s="5">
        <v>6.95278955897718</v>
      </c>
      <c r="M85" s="5">
        <v>6.95278955897718</v>
      </c>
      <c r="N85" s="5">
        <v>0.0</v>
      </c>
      <c r="O85" s="5">
        <v>0.0</v>
      </c>
      <c r="P85" s="5">
        <v>0.0</v>
      </c>
    </row>
    <row r="86">
      <c r="A86" s="5">
        <v>84.0</v>
      </c>
      <c r="B86" s="6">
        <v>45056.0</v>
      </c>
      <c r="C86" s="5">
        <v>199.800770076572</v>
      </c>
      <c r="D86" s="5">
        <v>180.940810861155</v>
      </c>
      <c r="E86" s="5">
        <v>234.604049700778</v>
      </c>
      <c r="F86" s="5">
        <v>199.800770076572</v>
      </c>
      <c r="G86" s="5">
        <v>199.800770076572</v>
      </c>
      <c r="H86" s="5">
        <v>6.40355699655012</v>
      </c>
      <c r="I86" s="5">
        <v>6.40355699655012</v>
      </c>
      <c r="J86" s="5">
        <v>6.40355699655012</v>
      </c>
      <c r="K86" s="5">
        <v>6.40355699655012</v>
      </c>
      <c r="L86" s="5">
        <v>6.40355699655012</v>
      </c>
      <c r="M86" s="5">
        <v>6.40355699655012</v>
      </c>
      <c r="N86" s="5">
        <v>0.0</v>
      </c>
      <c r="O86" s="5">
        <v>0.0</v>
      </c>
      <c r="P86" s="5">
        <v>0.0</v>
      </c>
    </row>
    <row r="87">
      <c r="A87" s="5">
        <v>85.0</v>
      </c>
      <c r="B87" s="6">
        <v>45057.0</v>
      </c>
      <c r="C87" s="5">
        <v>200.465283876742</v>
      </c>
      <c r="D87" s="5">
        <v>177.393213278196</v>
      </c>
      <c r="E87" s="5">
        <v>234.549731092437</v>
      </c>
      <c r="F87" s="5">
        <v>200.465283876742</v>
      </c>
      <c r="G87" s="5">
        <v>200.465283876742</v>
      </c>
      <c r="H87" s="5">
        <v>5.38936560930449</v>
      </c>
      <c r="I87" s="5">
        <v>5.38936560930449</v>
      </c>
      <c r="J87" s="5">
        <v>5.38936560930449</v>
      </c>
      <c r="K87" s="5">
        <v>5.38936560930449</v>
      </c>
      <c r="L87" s="5">
        <v>5.38936560930449</v>
      </c>
      <c r="M87" s="5">
        <v>5.38936560930449</v>
      </c>
      <c r="N87" s="5">
        <v>0.0</v>
      </c>
      <c r="O87" s="5">
        <v>0.0</v>
      </c>
      <c r="P87" s="5">
        <v>0.0</v>
      </c>
    </row>
    <row r="88">
      <c r="A88" s="5">
        <v>86.0</v>
      </c>
      <c r="B88" s="6">
        <v>45058.0</v>
      </c>
      <c r="C88" s="5">
        <v>201.129797676912</v>
      </c>
      <c r="D88" s="5">
        <v>179.505761469123</v>
      </c>
      <c r="E88" s="5">
        <v>235.495098152244</v>
      </c>
      <c r="F88" s="5">
        <v>201.129797676912</v>
      </c>
      <c r="G88" s="5">
        <v>201.129797676912</v>
      </c>
      <c r="H88" s="5">
        <v>5.86753093720341</v>
      </c>
      <c r="I88" s="5">
        <v>5.86753093720341</v>
      </c>
      <c r="J88" s="5">
        <v>5.86753093720341</v>
      </c>
      <c r="K88" s="5">
        <v>5.86753093720341</v>
      </c>
      <c r="L88" s="5">
        <v>5.86753093720341</v>
      </c>
      <c r="M88" s="5">
        <v>5.86753093720341</v>
      </c>
      <c r="N88" s="5">
        <v>0.0</v>
      </c>
      <c r="O88" s="5">
        <v>0.0</v>
      </c>
      <c r="P88" s="5">
        <v>0.0</v>
      </c>
    </row>
    <row r="89">
      <c r="A89" s="5">
        <v>87.0</v>
      </c>
      <c r="B89" s="6">
        <v>45061.0</v>
      </c>
      <c r="C89" s="5">
        <v>203.123339077423</v>
      </c>
      <c r="D89" s="5">
        <v>178.595960351504</v>
      </c>
      <c r="E89" s="5">
        <v>236.530366045968</v>
      </c>
      <c r="F89" s="5">
        <v>203.123339077423</v>
      </c>
      <c r="G89" s="5">
        <v>203.123339077423</v>
      </c>
      <c r="H89" s="5">
        <v>4.85881585397134</v>
      </c>
      <c r="I89" s="5">
        <v>4.85881585397134</v>
      </c>
      <c r="J89" s="5">
        <v>4.85881585397134</v>
      </c>
      <c r="K89" s="5">
        <v>4.85881585397134</v>
      </c>
      <c r="L89" s="5">
        <v>4.85881585397134</v>
      </c>
      <c r="M89" s="5">
        <v>4.85881585397134</v>
      </c>
      <c r="N89" s="5">
        <v>0.0</v>
      </c>
      <c r="O89" s="5">
        <v>0.0</v>
      </c>
      <c r="P89" s="5">
        <v>0.0</v>
      </c>
    </row>
    <row r="90">
      <c r="A90" s="5">
        <v>88.0</v>
      </c>
      <c r="B90" s="6">
        <v>45062.0</v>
      </c>
      <c r="C90" s="5">
        <v>203.787852877593</v>
      </c>
      <c r="D90" s="5">
        <v>183.217404937976</v>
      </c>
      <c r="E90" s="5">
        <v>239.755570726675</v>
      </c>
      <c r="F90" s="5">
        <v>203.787852877593</v>
      </c>
      <c r="G90" s="5">
        <v>203.787852877593</v>
      </c>
      <c r="H90" s="5">
        <v>6.95278955896118</v>
      </c>
      <c r="I90" s="5">
        <v>6.95278955896118</v>
      </c>
      <c r="J90" s="5">
        <v>6.95278955896118</v>
      </c>
      <c r="K90" s="5">
        <v>6.95278955896118</v>
      </c>
      <c r="L90" s="5">
        <v>6.95278955896118</v>
      </c>
      <c r="M90" s="5">
        <v>6.95278955896118</v>
      </c>
      <c r="N90" s="5">
        <v>0.0</v>
      </c>
      <c r="O90" s="5">
        <v>0.0</v>
      </c>
      <c r="P90" s="5">
        <v>0.0</v>
      </c>
    </row>
    <row r="91">
      <c r="A91" s="5">
        <v>89.0</v>
      </c>
      <c r="B91" s="6">
        <v>45063.0</v>
      </c>
      <c r="C91" s="5">
        <v>204.457761825973</v>
      </c>
      <c r="D91" s="5">
        <v>181.330183679813</v>
      </c>
      <c r="E91" s="5">
        <v>241.006209607131</v>
      </c>
      <c r="F91" s="5">
        <v>204.457761825973</v>
      </c>
      <c r="G91" s="5">
        <v>204.457761825973</v>
      </c>
      <c r="H91" s="5">
        <v>6.40355699655307</v>
      </c>
      <c r="I91" s="5">
        <v>6.40355699655307</v>
      </c>
      <c r="J91" s="5">
        <v>6.40355699655307</v>
      </c>
      <c r="K91" s="5">
        <v>6.40355699655307</v>
      </c>
      <c r="L91" s="5">
        <v>6.40355699655307</v>
      </c>
      <c r="M91" s="5">
        <v>6.40355699655307</v>
      </c>
      <c r="N91" s="5">
        <v>0.0</v>
      </c>
      <c r="O91" s="5">
        <v>0.0</v>
      </c>
      <c r="P91" s="5">
        <v>0.0</v>
      </c>
    </row>
    <row r="92">
      <c r="A92" s="5">
        <v>90.0</v>
      </c>
      <c r="B92" s="6">
        <v>45064.0</v>
      </c>
      <c r="C92" s="5">
        <v>205.127670774354</v>
      </c>
      <c r="D92" s="5">
        <v>183.599223479374</v>
      </c>
      <c r="E92" s="5">
        <v>240.778230632139</v>
      </c>
      <c r="F92" s="5">
        <v>205.127670774354</v>
      </c>
      <c r="G92" s="5">
        <v>205.127670774354</v>
      </c>
      <c r="H92" s="5">
        <v>5.38936560930413</v>
      </c>
      <c r="I92" s="5">
        <v>5.38936560930413</v>
      </c>
      <c r="J92" s="5">
        <v>5.38936560930413</v>
      </c>
      <c r="K92" s="5">
        <v>5.38936560930413</v>
      </c>
      <c r="L92" s="5">
        <v>5.38936560930413</v>
      </c>
      <c r="M92" s="5">
        <v>5.38936560930413</v>
      </c>
      <c r="N92" s="5">
        <v>0.0</v>
      </c>
      <c r="O92" s="5">
        <v>0.0</v>
      </c>
      <c r="P92" s="5">
        <v>0.0</v>
      </c>
    </row>
    <row r="93">
      <c r="A93" s="5">
        <v>91.0</v>
      </c>
      <c r="B93" s="6">
        <v>45065.0</v>
      </c>
      <c r="C93" s="5">
        <v>205.797579722734</v>
      </c>
      <c r="D93" s="5">
        <v>185.168059740346</v>
      </c>
      <c r="E93" s="5">
        <v>241.220103622512</v>
      </c>
      <c r="F93" s="5">
        <v>205.797579722734</v>
      </c>
      <c r="G93" s="5">
        <v>205.797579722734</v>
      </c>
      <c r="H93" s="5">
        <v>5.86753093719033</v>
      </c>
      <c r="I93" s="5">
        <v>5.86753093719033</v>
      </c>
      <c r="J93" s="5">
        <v>5.86753093719033</v>
      </c>
      <c r="K93" s="5">
        <v>5.86753093719033</v>
      </c>
      <c r="L93" s="5">
        <v>5.86753093719033</v>
      </c>
      <c r="M93" s="5">
        <v>5.86753093719033</v>
      </c>
      <c r="N93" s="5">
        <v>0.0</v>
      </c>
      <c r="O93" s="5">
        <v>0.0</v>
      </c>
      <c r="P93" s="5">
        <v>0.0</v>
      </c>
    </row>
    <row r="94">
      <c r="A94" s="5">
        <v>92.0</v>
      </c>
      <c r="B94" s="6">
        <v>45068.0</v>
      </c>
      <c r="C94" s="5">
        <v>207.807306567875</v>
      </c>
      <c r="D94" s="5">
        <v>184.011871451173</v>
      </c>
      <c r="E94" s="5">
        <v>241.698612927728</v>
      </c>
      <c r="F94" s="5">
        <v>207.807306567875</v>
      </c>
      <c r="G94" s="5">
        <v>207.807306567875</v>
      </c>
      <c r="H94" s="5">
        <v>4.85881585398664</v>
      </c>
      <c r="I94" s="5">
        <v>4.85881585398664</v>
      </c>
      <c r="J94" s="5">
        <v>4.85881585398664</v>
      </c>
      <c r="K94" s="5">
        <v>4.85881585398664</v>
      </c>
      <c r="L94" s="5">
        <v>4.85881585398664</v>
      </c>
      <c r="M94" s="5">
        <v>4.85881585398664</v>
      </c>
      <c r="N94" s="5">
        <v>0.0</v>
      </c>
      <c r="O94" s="5">
        <v>0.0</v>
      </c>
      <c r="P94" s="5">
        <v>0.0</v>
      </c>
    </row>
    <row r="95">
      <c r="A95" s="5">
        <v>93.0</v>
      </c>
      <c r="B95" s="6">
        <v>45069.0</v>
      </c>
      <c r="C95" s="5">
        <v>208.477215516255</v>
      </c>
      <c r="D95" s="5">
        <v>187.303907195144</v>
      </c>
      <c r="E95" s="5">
        <v>244.58066148608</v>
      </c>
      <c r="F95" s="5">
        <v>208.477215516255</v>
      </c>
      <c r="G95" s="5">
        <v>208.477215516255</v>
      </c>
      <c r="H95" s="5">
        <v>6.95278955896605</v>
      </c>
      <c r="I95" s="5">
        <v>6.95278955896605</v>
      </c>
      <c r="J95" s="5">
        <v>6.95278955896605</v>
      </c>
      <c r="K95" s="5">
        <v>6.95278955896605</v>
      </c>
      <c r="L95" s="5">
        <v>6.95278955896605</v>
      </c>
      <c r="M95" s="5">
        <v>6.95278955896605</v>
      </c>
      <c r="N95" s="5">
        <v>0.0</v>
      </c>
      <c r="O95" s="5">
        <v>0.0</v>
      </c>
      <c r="P95" s="5">
        <v>0.0</v>
      </c>
    </row>
    <row r="96">
      <c r="A96" s="5">
        <v>94.0</v>
      </c>
      <c r="B96" s="6">
        <v>45070.0</v>
      </c>
      <c r="C96" s="5">
        <v>209.147124464635</v>
      </c>
      <c r="D96" s="5">
        <v>187.555146330456</v>
      </c>
      <c r="E96" s="5">
        <v>244.060507742031</v>
      </c>
      <c r="F96" s="5">
        <v>209.147124464635</v>
      </c>
      <c r="G96" s="5">
        <v>209.147124464635</v>
      </c>
      <c r="H96" s="5">
        <v>6.40355699654993</v>
      </c>
      <c r="I96" s="5">
        <v>6.40355699654993</v>
      </c>
      <c r="J96" s="5">
        <v>6.40355699654993</v>
      </c>
      <c r="K96" s="5">
        <v>6.40355699654993</v>
      </c>
      <c r="L96" s="5">
        <v>6.40355699654993</v>
      </c>
      <c r="M96" s="5">
        <v>6.40355699654993</v>
      </c>
      <c r="N96" s="5">
        <v>0.0</v>
      </c>
      <c r="O96" s="5">
        <v>0.0</v>
      </c>
      <c r="P96" s="5">
        <v>0.0</v>
      </c>
    </row>
    <row r="97">
      <c r="A97" s="5">
        <v>95.0</v>
      </c>
      <c r="B97" s="6">
        <v>45071.0</v>
      </c>
      <c r="C97" s="5">
        <v>209.817033413015</v>
      </c>
      <c r="D97" s="5">
        <v>187.603920866828</v>
      </c>
      <c r="E97" s="5">
        <v>244.899720833092</v>
      </c>
      <c r="F97" s="5">
        <v>209.817033413015</v>
      </c>
      <c r="G97" s="5">
        <v>209.817033413015</v>
      </c>
      <c r="H97" s="5">
        <v>5.38936560930872</v>
      </c>
      <c r="I97" s="5">
        <v>5.38936560930872</v>
      </c>
      <c r="J97" s="5">
        <v>5.38936560930872</v>
      </c>
      <c r="K97" s="5">
        <v>5.38936560930872</v>
      </c>
      <c r="L97" s="5">
        <v>5.38936560930872</v>
      </c>
      <c r="M97" s="5">
        <v>5.38936560930872</v>
      </c>
      <c r="N97" s="5">
        <v>0.0</v>
      </c>
      <c r="O97" s="5">
        <v>0.0</v>
      </c>
      <c r="P97" s="5">
        <v>0.0</v>
      </c>
    </row>
    <row r="98">
      <c r="A98" s="5">
        <v>96.0</v>
      </c>
      <c r="B98" s="6">
        <v>45072.0</v>
      </c>
      <c r="C98" s="5">
        <v>210.486942361396</v>
      </c>
      <c r="D98" s="5">
        <v>188.411204651096</v>
      </c>
      <c r="E98" s="5">
        <v>244.641443266949</v>
      </c>
      <c r="F98" s="5">
        <v>210.486942361396</v>
      </c>
      <c r="G98" s="5">
        <v>210.486942361396</v>
      </c>
      <c r="H98" s="5">
        <v>5.86753093723429</v>
      </c>
      <c r="I98" s="5">
        <v>5.86753093723429</v>
      </c>
      <c r="J98" s="5">
        <v>5.86753093723429</v>
      </c>
      <c r="K98" s="5">
        <v>5.86753093723429</v>
      </c>
      <c r="L98" s="5">
        <v>5.86753093723429</v>
      </c>
      <c r="M98" s="5">
        <v>5.86753093723429</v>
      </c>
      <c r="N98" s="5">
        <v>0.0</v>
      </c>
      <c r="O98" s="5">
        <v>0.0</v>
      </c>
      <c r="P98" s="5">
        <v>0.0</v>
      </c>
    </row>
    <row r="99">
      <c r="A99" s="5">
        <v>97.0</v>
      </c>
      <c r="B99" s="6">
        <v>45076.0</v>
      </c>
      <c r="C99" s="5">
        <v>213.166578163392</v>
      </c>
      <c r="D99" s="5">
        <v>189.658295937803</v>
      </c>
      <c r="E99" s="5">
        <v>248.853892426227</v>
      </c>
      <c r="F99" s="5">
        <v>213.166578163392</v>
      </c>
      <c r="G99" s="5">
        <v>213.166578163392</v>
      </c>
      <c r="H99" s="5">
        <v>6.95278955896761</v>
      </c>
      <c r="I99" s="5">
        <v>6.95278955896761</v>
      </c>
      <c r="J99" s="5">
        <v>6.95278955896761</v>
      </c>
      <c r="K99" s="5">
        <v>6.95278955896761</v>
      </c>
      <c r="L99" s="5">
        <v>6.95278955896761</v>
      </c>
      <c r="M99" s="5">
        <v>6.95278955896761</v>
      </c>
      <c r="N99" s="5">
        <v>0.0</v>
      </c>
      <c r="O99" s="5">
        <v>0.0</v>
      </c>
      <c r="P99" s="5">
        <v>0.0</v>
      </c>
    </row>
    <row r="100">
      <c r="A100" s="5">
        <v>98.0</v>
      </c>
      <c r="B100" s="6">
        <v>45077.0</v>
      </c>
      <c r="C100" s="5">
        <v>213.836487113892</v>
      </c>
      <c r="D100" s="5">
        <v>190.859927622154</v>
      </c>
      <c r="E100" s="5">
        <v>248.069685599189</v>
      </c>
      <c r="F100" s="5">
        <v>213.836487113892</v>
      </c>
      <c r="G100" s="5">
        <v>213.836487113892</v>
      </c>
      <c r="H100" s="5">
        <v>6.40355699655417</v>
      </c>
      <c r="I100" s="5">
        <v>6.40355699655417</v>
      </c>
      <c r="J100" s="5">
        <v>6.40355699655417</v>
      </c>
      <c r="K100" s="5">
        <v>6.40355699655417</v>
      </c>
      <c r="L100" s="5">
        <v>6.40355699655417</v>
      </c>
      <c r="M100" s="5">
        <v>6.40355699655417</v>
      </c>
      <c r="N100" s="5">
        <v>0.0</v>
      </c>
      <c r="O100" s="5">
        <v>0.0</v>
      </c>
      <c r="P100" s="5">
        <v>0.0</v>
      </c>
    </row>
    <row r="101">
      <c r="A101" s="5">
        <v>99.0</v>
      </c>
      <c r="B101" s="6">
        <v>45078.0</v>
      </c>
      <c r="C101" s="5">
        <v>214.506396064391</v>
      </c>
      <c r="D101" s="5">
        <v>192.416276017818</v>
      </c>
      <c r="E101" s="5">
        <v>250.025182106311</v>
      </c>
      <c r="F101" s="5">
        <v>214.506396064391</v>
      </c>
      <c r="G101" s="5">
        <v>214.506396064391</v>
      </c>
      <c r="H101" s="5">
        <v>5.38936560930836</v>
      </c>
      <c r="I101" s="5">
        <v>5.38936560930836</v>
      </c>
      <c r="J101" s="5">
        <v>5.38936560930836</v>
      </c>
      <c r="K101" s="5">
        <v>5.38936560930836</v>
      </c>
      <c r="L101" s="5">
        <v>5.38936560930836</v>
      </c>
      <c r="M101" s="5">
        <v>5.38936560930836</v>
      </c>
      <c r="N101" s="5">
        <v>0.0</v>
      </c>
      <c r="O101" s="5">
        <v>0.0</v>
      </c>
      <c r="P101" s="5">
        <v>0.0</v>
      </c>
    </row>
    <row r="102">
      <c r="A102" s="5">
        <v>100.0</v>
      </c>
      <c r="B102" s="6">
        <v>45079.0</v>
      </c>
      <c r="C102" s="5">
        <v>215.17630501489</v>
      </c>
      <c r="D102" s="5">
        <v>192.432589703454</v>
      </c>
      <c r="E102" s="5">
        <v>248.428994939276</v>
      </c>
      <c r="F102" s="5">
        <v>215.17630501489</v>
      </c>
      <c r="G102" s="5">
        <v>215.17630501489</v>
      </c>
      <c r="H102" s="5">
        <v>5.86753093722121</v>
      </c>
      <c r="I102" s="5">
        <v>5.86753093722121</v>
      </c>
      <c r="J102" s="5">
        <v>5.86753093722121</v>
      </c>
      <c r="K102" s="5">
        <v>5.86753093722121</v>
      </c>
      <c r="L102" s="5">
        <v>5.86753093722121</v>
      </c>
      <c r="M102" s="5">
        <v>5.86753093722121</v>
      </c>
      <c r="N102" s="5">
        <v>0.0</v>
      </c>
      <c r="O102" s="5">
        <v>0.0</v>
      </c>
      <c r="P102" s="5">
        <v>0.0</v>
      </c>
    </row>
    <row r="103">
      <c r="A103" s="5">
        <v>101.0</v>
      </c>
      <c r="B103" s="6">
        <v>45082.0</v>
      </c>
      <c r="C103" s="5">
        <v>217.186031866388</v>
      </c>
      <c r="D103" s="5">
        <v>192.354856241593</v>
      </c>
      <c r="E103" s="5">
        <v>252.543405583423</v>
      </c>
      <c r="F103" s="5">
        <v>217.186031866388</v>
      </c>
      <c r="G103" s="5">
        <v>217.186031866388</v>
      </c>
      <c r="H103" s="5">
        <v>4.85881585400148</v>
      </c>
      <c r="I103" s="5">
        <v>4.85881585400148</v>
      </c>
      <c r="J103" s="5">
        <v>4.85881585400148</v>
      </c>
      <c r="K103" s="5">
        <v>4.85881585400148</v>
      </c>
      <c r="L103" s="5">
        <v>4.85881585400148</v>
      </c>
      <c r="M103" s="5">
        <v>4.85881585400148</v>
      </c>
      <c r="N103" s="5">
        <v>0.0</v>
      </c>
      <c r="O103" s="5">
        <v>0.0</v>
      </c>
      <c r="P103" s="5">
        <v>0.0</v>
      </c>
    </row>
    <row r="104">
      <c r="A104" s="5">
        <v>102.0</v>
      </c>
      <c r="B104" s="6">
        <v>45083.0</v>
      </c>
      <c r="C104" s="5">
        <v>217.855940816887</v>
      </c>
      <c r="D104" s="5">
        <v>195.705944911041</v>
      </c>
      <c r="E104" s="5">
        <v>253.999565909981</v>
      </c>
      <c r="F104" s="5">
        <v>217.855940816887</v>
      </c>
      <c r="G104" s="5">
        <v>217.855940816887</v>
      </c>
      <c r="H104" s="5">
        <v>6.95278955897248</v>
      </c>
      <c r="I104" s="5">
        <v>6.95278955897248</v>
      </c>
      <c r="J104" s="5">
        <v>6.95278955897248</v>
      </c>
      <c r="K104" s="5">
        <v>6.95278955897248</v>
      </c>
      <c r="L104" s="5">
        <v>6.95278955897248</v>
      </c>
      <c r="M104" s="5">
        <v>6.95278955897248</v>
      </c>
      <c r="N104" s="5">
        <v>0.0</v>
      </c>
      <c r="O104" s="5">
        <v>0.0</v>
      </c>
      <c r="P104" s="5">
        <v>0.0</v>
      </c>
    </row>
    <row r="105">
      <c r="A105" s="5">
        <v>103.0</v>
      </c>
      <c r="B105" s="6">
        <v>45084.0</v>
      </c>
      <c r="C105" s="5">
        <v>218.525849767386</v>
      </c>
      <c r="D105" s="5">
        <v>194.747334200267</v>
      </c>
      <c r="E105" s="5">
        <v>254.377809979351</v>
      </c>
      <c r="F105" s="5">
        <v>218.525849767386</v>
      </c>
      <c r="G105" s="5">
        <v>218.525849767386</v>
      </c>
      <c r="H105" s="5">
        <v>6.40355699655408</v>
      </c>
      <c r="I105" s="5">
        <v>6.40355699655408</v>
      </c>
      <c r="J105" s="5">
        <v>6.40355699655408</v>
      </c>
      <c r="K105" s="5">
        <v>6.40355699655408</v>
      </c>
      <c r="L105" s="5">
        <v>6.40355699655408</v>
      </c>
      <c r="M105" s="5">
        <v>6.40355699655408</v>
      </c>
      <c r="N105" s="5">
        <v>0.0</v>
      </c>
      <c r="O105" s="5">
        <v>0.0</v>
      </c>
      <c r="P105" s="5">
        <v>0.0</v>
      </c>
    </row>
    <row r="106">
      <c r="A106" s="5">
        <v>104.0</v>
      </c>
      <c r="B106" s="6">
        <v>45085.0</v>
      </c>
      <c r="C106" s="5">
        <v>219.195758718328</v>
      </c>
      <c r="D106" s="5">
        <v>195.54275391294</v>
      </c>
      <c r="E106" s="5">
        <v>253.379572309859</v>
      </c>
      <c r="F106" s="5">
        <v>219.195758718328</v>
      </c>
      <c r="G106" s="5">
        <v>219.195758718328</v>
      </c>
      <c r="H106" s="5">
        <v>5.3893656093179</v>
      </c>
      <c r="I106" s="5">
        <v>5.3893656093179</v>
      </c>
      <c r="J106" s="5">
        <v>5.3893656093179</v>
      </c>
      <c r="K106" s="5">
        <v>5.3893656093179</v>
      </c>
      <c r="L106" s="5">
        <v>5.3893656093179</v>
      </c>
      <c r="M106" s="5">
        <v>5.3893656093179</v>
      </c>
      <c r="N106" s="5">
        <v>0.0</v>
      </c>
      <c r="O106" s="5">
        <v>0.0</v>
      </c>
      <c r="P106" s="5">
        <v>0.0</v>
      </c>
    </row>
    <row r="107">
      <c r="A107" s="5">
        <v>105.0</v>
      </c>
      <c r="B107" s="6">
        <v>45086.0</v>
      </c>
      <c r="C107" s="5">
        <v>219.865667669269</v>
      </c>
      <c r="D107" s="5">
        <v>198.510022057585</v>
      </c>
      <c r="E107" s="5">
        <v>255.68955487558</v>
      </c>
      <c r="F107" s="5">
        <v>219.865667669269</v>
      </c>
      <c r="G107" s="5">
        <v>219.865667669269</v>
      </c>
      <c r="H107" s="5">
        <v>5.86753093720813</v>
      </c>
      <c r="I107" s="5">
        <v>5.86753093720813</v>
      </c>
      <c r="J107" s="5">
        <v>5.86753093720813</v>
      </c>
      <c r="K107" s="5">
        <v>5.86753093720813</v>
      </c>
      <c r="L107" s="5">
        <v>5.86753093720813</v>
      </c>
      <c r="M107" s="5">
        <v>5.86753093720813</v>
      </c>
      <c r="N107" s="5">
        <v>0.0</v>
      </c>
      <c r="O107" s="5">
        <v>0.0</v>
      </c>
      <c r="P107" s="5">
        <v>0.0</v>
      </c>
    </row>
    <row r="108">
      <c r="A108" s="5">
        <v>106.0</v>
      </c>
      <c r="B108" s="6">
        <v>45089.0</v>
      </c>
      <c r="C108" s="5">
        <v>221.875394522094</v>
      </c>
      <c r="D108" s="5">
        <v>199.652803163273</v>
      </c>
      <c r="E108" s="5">
        <v>254.276015912969</v>
      </c>
      <c r="F108" s="5">
        <v>221.875394522094</v>
      </c>
      <c r="G108" s="5">
        <v>221.875394522094</v>
      </c>
      <c r="H108" s="5">
        <v>4.85881585400101</v>
      </c>
      <c r="I108" s="5">
        <v>4.85881585400101</v>
      </c>
      <c r="J108" s="5">
        <v>4.85881585400101</v>
      </c>
      <c r="K108" s="5">
        <v>4.85881585400101</v>
      </c>
      <c r="L108" s="5">
        <v>4.85881585400101</v>
      </c>
      <c r="M108" s="5">
        <v>4.85881585400101</v>
      </c>
      <c r="N108" s="5">
        <v>0.0</v>
      </c>
      <c r="O108" s="5">
        <v>0.0</v>
      </c>
      <c r="P108" s="5">
        <v>0.0</v>
      </c>
    </row>
    <row r="109">
      <c r="A109" s="5">
        <v>107.0</v>
      </c>
      <c r="B109" s="6">
        <v>45090.0</v>
      </c>
      <c r="C109" s="5">
        <v>222.545303473036</v>
      </c>
      <c r="D109" s="5">
        <v>200.11826680981</v>
      </c>
      <c r="E109" s="5">
        <v>258.255150393622</v>
      </c>
      <c r="F109" s="5">
        <v>222.545303473036</v>
      </c>
      <c r="G109" s="5">
        <v>222.545303473036</v>
      </c>
      <c r="H109" s="5">
        <v>6.95278955896692</v>
      </c>
      <c r="I109" s="5">
        <v>6.95278955896692</v>
      </c>
      <c r="J109" s="5">
        <v>6.95278955896692</v>
      </c>
      <c r="K109" s="5">
        <v>6.95278955896692</v>
      </c>
      <c r="L109" s="5">
        <v>6.95278955896692</v>
      </c>
      <c r="M109" s="5">
        <v>6.95278955896692</v>
      </c>
      <c r="N109" s="5">
        <v>0.0</v>
      </c>
      <c r="O109" s="5">
        <v>0.0</v>
      </c>
      <c r="P109" s="5">
        <v>0.0</v>
      </c>
    </row>
    <row r="110">
      <c r="A110" s="5">
        <v>108.0</v>
      </c>
      <c r="B110" s="6">
        <v>45091.0</v>
      </c>
      <c r="C110" s="5">
        <v>223.215212423977</v>
      </c>
      <c r="D110" s="5">
        <v>201.221925873589</v>
      </c>
      <c r="E110" s="5">
        <v>258.651234864757</v>
      </c>
      <c r="F110" s="5">
        <v>223.215212423977</v>
      </c>
      <c r="G110" s="5">
        <v>223.215212423977</v>
      </c>
      <c r="H110" s="5">
        <v>6.40355699655399</v>
      </c>
      <c r="I110" s="5">
        <v>6.40355699655399</v>
      </c>
      <c r="J110" s="5">
        <v>6.40355699655399</v>
      </c>
      <c r="K110" s="5">
        <v>6.40355699655399</v>
      </c>
      <c r="L110" s="5">
        <v>6.40355699655399</v>
      </c>
      <c r="M110" s="5">
        <v>6.40355699655399</v>
      </c>
      <c r="N110" s="5">
        <v>0.0</v>
      </c>
      <c r="O110" s="5">
        <v>0.0</v>
      </c>
      <c r="P110" s="5">
        <v>0.0</v>
      </c>
    </row>
    <row r="111">
      <c r="A111" s="5">
        <v>109.0</v>
      </c>
      <c r="B111" s="6">
        <v>45092.0</v>
      </c>
      <c r="C111" s="5">
        <v>223.885121374919</v>
      </c>
      <c r="D111" s="5">
        <v>200.5278697483</v>
      </c>
      <c r="E111" s="5">
        <v>256.797364325628</v>
      </c>
      <c r="F111" s="5">
        <v>223.885121374919</v>
      </c>
      <c r="G111" s="5">
        <v>223.885121374919</v>
      </c>
      <c r="H111" s="5">
        <v>5.38936560931754</v>
      </c>
      <c r="I111" s="5">
        <v>5.38936560931754</v>
      </c>
      <c r="J111" s="5">
        <v>5.38936560931754</v>
      </c>
      <c r="K111" s="5">
        <v>5.38936560931754</v>
      </c>
      <c r="L111" s="5">
        <v>5.38936560931754</v>
      </c>
      <c r="M111" s="5">
        <v>5.38936560931754</v>
      </c>
      <c r="N111" s="5">
        <v>0.0</v>
      </c>
      <c r="O111" s="5">
        <v>0.0</v>
      </c>
      <c r="P111" s="5">
        <v>0.0</v>
      </c>
    </row>
    <row r="112">
      <c r="A112" s="5">
        <v>110.0</v>
      </c>
      <c r="B112" s="6">
        <v>45093.0</v>
      </c>
      <c r="C112" s="5">
        <v>224.55503032586</v>
      </c>
      <c r="D112" s="5">
        <v>200.703186337314</v>
      </c>
      <c r="E112" s="5">
        <v>258.561428358266</v>
      </c>
      <c r="F112" s="5">
        <v>224.55503032586</v>
      </c>
      <c r="G112" s="5">
        <v>224.55503032586</v>
      </c>
      <c r="H112" s="5">
        <v>5.86753093725209</v>
      </c>
      <c r="I112" s="5">
        <v>5.86753093725209</v>
      </c>
      <c r="J112" s="5">
        <v>5.86753093725209</v>
      </c>
      <c r="K112" s="5">
        <v>5.86753093725209</v>
      </c>
      <c r="L112" s="5">
        <v>5.86753093725209</v>
      </c>
      <c r="M112" s="5">
        <v>5.86753093725209</v>
      </c>
      <c r="N112" s="5">
        <v>0.0</v>
      </c>
      <c r="O112" s="5">
        <v>0.0</v>
      </c>
      <c r="P112" s="5">
        <v>0.0</v>
      </c>
    </row>
    <row r="113">
      <c r="A113" s="5">
        <v>111.0</v>
      </c>
      <c r="B113" s="6">
        <v>45097.0</v>
      </c>
      <c r="C113" s="5">
        <v>227.234666129626</v>
      </c>
      <c r="D113" s="5">
        <v>203.520143694024</v>
      </c>
      <c r="E113" s="5">
        <v>263.073524412142</v>
      </c>
      <c r="F113" s="5">
        <v>227.234666129626</v>
      </c>
      <c r="G113" s="5">
        <v>227.234666129626</v>
      </c>
      <c r="H113" s="5">
        <v>6.95278955896135</v>
      </c>
      <c r="I113" s="5">
        <v>6.95278955896135</v>
      </c>
      <c r="J113" s="5">
        <v>6.95278955896135</v>
      </c>
      <c r="K113" s="5">
        <v>6.95278955896135</v>
      </c>
      <c r="L113" s="5">
        <v>6.95278955896135</v>
      </c>
      <c r="M113" s="5">
        <v>6.95278955896135</v>
      </c>
      <c r="N113" s="5">
        <v>0.0</v>
      </c>
      <c r="O113" s="5">
        <v>0.0</v>
      </c>
      <c r="P113" s="5">
        <v>0.0</v>
      </c>
    </row>
    <row r="114">
      <c r="A114" s="5">
        <v>112.0</v>
      </c>
      <c r="B114" s="6">
        <v>45098.0</v>
      </c>
      <c r="C114" s="5">
        <v>227.904574835948</v>
      </c>
      <c r="D114" s="5">
        <v>203.005760113942</v>
      </c>
      <c r="E114" s="5">
        <v>262.915472013075</v>
      </c>
      <c r="F114" s="5">
        <v>227.904574835948</v>
      </c>
      <c r="G114" s="5">
        <v>227.904574835948</v>
      </c>
      <c r="H114" s="5">
        <v>6.40355699655084</v>
      </c>
      <c r="I114" s="5">
        <v>6.40355699655084</v>
      </c>
      <c r="J114" s="5">
        <v>6.40355699655084</v>
      </c>
      <c r="K114" s="5">
        <v>6.40355699655084</v>
      </c>
      <c r="L114" s="5">
        <v>6.40355699655084</v>
      </c>
      <c r="M114" s="5">
        <v>6.40355699655084</v>
      </c>
      <c r="N114" s="5">
        <v>0.0</v>
      </c>
      <c r="O114" s="5">
        <v>0.0</v>
      </c>
      <c r="P114" s="5">
        <v>0.0</v>
      </c>
    </row>
    <row r="115">
      <c r="A115" s="5">
        <v>113.0</v>
      </c>
      <c r="B115" s="6">
        <v>45099.0</v>
      </c>
      <c r="C115" s="5">
        <v>228.57448354227</v>
      </c>
      <c r="D115" s="5">
        <v>205.903152148175</v>
      </c>
      <c r="E115" s="5">
        <v>260.968732402831</v>
      </c>
      <c r="F115" s="5">
        <v>228.57448354227</v>
      </c>
      <c r="G115" s="5">
        <v>228.57448354227</v>
      </c>
      <c r="H115" s="5">
        <v>5.38936560930306</v>
      </c>
      <c r="I115" s="5">
        <v>5.38936560930306</v>
      </c>
      <c r="J115" s="5">
        <v>5.38936560930306</v>
      </c>
      <c r="K115" s="5">
        <v>5.38936560930306</v>
      </c>
      <c r="L115" s="5">
        <v>5.38936560930306</v>
      </c>
      <c r="M115" s="5">
        <v>5.38936560930306</v>
      </c>
      <c r="N115" s="5">
        <v>0.0</v>
      </c>
      <c r="O115" s="5">
        <v>0.0</v>
      </c>
      <c r="P115" s="5">
        <v>0.0</v>
      </c>
    </row>
    <row r="116">
      <c r="A116" s="5">
        <v>114.0</v>
      </c>
      <c r="B116" s="6">
        <v>45100.0</v>
      </c>
      <c r="C116" s="5">
        <v>229.244392248592</v>
      </c>
      <c r="D116" s="5">
        <v>205.112471690477</v>
      </c>
      <c r="E116" s="5">
        <v>263.49689381179</v>
      </c>
      <c r="F116" s="5">
        <v>229.244392248592</v>
      </c>
      <c r="G116" s="5">
        <v>229.244392248592</v>
      </c>
      <c r="H116" s="5">
        <v>5.86753093725097</v>
      </c>
      <c r="I116" s="5">
        <v>5.86753093725097</v>
      </c>
      <c r="J116" s="5">
        <v>5.86753093725097</v>
      </c>
      <c r="K116" s="5">
        <v>5.86753093725097</v>
      </c>
      <c r="L116" s="5">
        <v>5.86753093725097</v>
      </c>
      <c r="M116" s="5">
        <v>5.86753093725097</v>
      </c>
      <c r="N116" s="5">
        <v>0.0</v>
      </c>
      <c r="O116" s="5">
        <v>0.0</v>
      </c>
      <c r="P116" s="5">
        <v>0.0</v>
      </c>
    </row>
    <row r="117">
      <c r="A117" s="5">
        <v>115.0</v>
      </c>
      <c r="B117" s="6">
        <v>45103.0</v>
      </c>
      <c r="C117" s="5">
        <v>231.254118367558</v>
      </c>
      <c r="D117" s="5">
        <v>207.225912297721</v>
      </c>
      <c r="E117" s="5">
        <v>264.090359489738</v>
      </c>
      <c r="F117" s="5">
        <v>231.254118367558</v>
      </c>
      <c r="G117" s="5">
        <v>231.254118367558</v>
      </c>
      <c r="H117" s="5">
        <v>4.85881585398288</v>
      </c>
      <c r="I117" s="5">
        <v>4.85881585398288</v>
      </c>
      <c r="J117" s="5">
        <v>4.85881585398288</v>
      </c>
      <c r="K117" s="5">
        <v>4.85881585398288</v>
      </c>
      <c r="L117" s="5">
        <v>4.85881585398288</v>
      </c>
      <c r="M117" s="5">
        <v>4.85881585398288</v>
      </c>
      <c r="N117" s="5">
        <v>0.0</v>
      </c>
      <c r="O117" s="5">
        <v>0.0</v>
      </c>
      <c r="P117" s="5">
        <v>0.0</v>
      </c>
    </row>
    <row r="118">
      <c r="A118" s="5">
        <v>116.0</v>
      </c>
      <c r="B118" s="6">
        <v>45104.0</v>
      </c>
      <c r="C118" s="5">
        <v>231.92402707388</v>
      </c>
      <c r="D118" s="5">
        <v>209.26438232854</v>
      </c>
      <c r="E118" s="5">
        <v>266.435116037803</v>
      </c>
      <c r="F118" s="5">
        <v>231.92402707388</v>
      </c>
      <c r="G118" s="5">
        <v>231.92402707388</v>
      </c>
      <c r="H118" s="5">
        <v>6.95278955897335</v>
      </c>
      <c r="I118" s="5">
        <v>6.95278955897335</v>
      </c>
      <c r="J118" s="5">
        <v>6.95278955897335</v>
      </c>
      <c r="K118" s="5">
        <v>6.95278955897335</v>
      </c>
      <c r="L118" s="5">
        <v>6.95278955897335</v>
      </c>
      <c r="M118" s="5">
        <v>6.95278955897335</v>
      </c>
      <c r="N118" s="5">
        <v>0.0</v>
      </c>
      <c r="O118" s="5">
        <v>0.0</v>
      </c>
      <c r="P118" s="5">
        <v>0.0</v>
      </c>
    </row>
    <row r="119">
      <c r="A119" s="5">
        <v>117.0</v>
      </c>
      <c r="B119" s="6">
        <v>45105.0</v>
      </c>
      <c r="C119" s="5">
        <v>232.593935780202</v>
      </c>
      <c r="D119" s="5">
        <v>209.297575741074</v>
      </c>
      <c r="E119" s="5">
        <v>268.516749585424</v>
      </c>
      <c r="F119" s="5">
        <v>232.593935780202</v>
      </c>
      <c r="G119" s="5">
        <v>232.593935780202</v>
      </c>
      <c r="H119" s="5">
        <v>6.4035569965477</v>
      </c>
      <c r="I119" s="5">
        <v>6.4035569965477</v>
      </c>
      <c r="J119" s="5">
        <v>6.4035569965477</v>
      </c>
      <c r="K119" s="5">
        <v>6.4035569965477</v>
      </c>
      <c r="L119" s="5">
        <v>6.4035569965477</v>
      </c>
      <c r="M119" s="5">
        <v>6.4035569965477</v>
      </c>
      <c r="N119" s="5">
        <v>0.0</v>
      </c>
      <c r="O119" s="5">
        <v>0.0</v>
      </c>
      <c r="P119" s="5">
        <v>0.0</v>
      </c>
    </row>
    <row r="120">
      <c r="A120" s="5">
        <v>118.0</v>
      </c>
      <c r="B120" s="6">
        <v>45106.0</v>
      </c>
      <c r="C120" s="5">
        <v>233.263844486524</v>
      </c>
      <c r="D120" s="5">
        <v>211.205657688264</v>
      </c>
      <c r="E120" s="5">
        <v>265.871298679443</v>
      </c>
      <c r="F120" s="5">
        <v>233.263844486524</v>
      </c>
      <c r="G120" s="5">
        <v>233.263844486524</v>
      </c>
      <c r="H120" s="5">
        <v>5.38936560930765</v>
      </c>
      <c r="I120" s="5">
        <v>5.38936560930765</v>
      </c>
      <c r="J120" s="5">
        <v>5.38936560930765</v>
      </c>
      <c r="K120" s="5">
        <v>5.38936560930765</v>
      </c>
      <c r="L120" s="5">
        <v>5.38936560930765</v>
      </c>
      <c r="M120" s="5">
        <v>5.38936560930765</v>
      </c>
      <c r="N120" s="5">
        <v>0.0</v>
      </c>
      <c r="O120" s="5">
        <v>0.0</v>
      </c>
      <c r="P120" s="5">
        <v>0.0</v>
      </c>
    </row>
    <row r="121">
      <c r="A121" s="5">
        <v>119.0</v>
      </c>
      <c r="B121" s="6">
        <v>45107.0</v>
      </c>
      <c r="C121" s="5">
        <v>233.933753192846</v>
      </c>
      <c r="D121" s="5">
        <v>211.262796065182</v>
      </c>
      <c r="E121" s="5">
        <v>268.383540549483</v>
      </c>
      <c r="F121" s="5">
        <v>233.933753192846</v>
      </c>
      <c r="G121" s="5">
        <v>233.933753192846</v>
      </c>
      <c r="H121" s="5">
        <v>5.86753093722593</v>
      </c>
      <c r="I121" s="5">
        <v>5.86753093722593</v>
      </c>
      <c r="J121" s="5">
        <v>5.86753093722593</v>
      </c>
      <c r="K121" s="5">
        <v>5.86753093722593</v>
      </c>
      <c r="L121" s="5">
        <v>5.86753093722593</v>
      </c>
      <c r="M121" s="5">
        <v>5.86753093722593</v>
      </c>
      <c r="N121" s="5">
        <v>0.0</v>
      </c>
      <c r="O121" s="5">
        <v>0.0</v>
      </c>
      <c r="P121" s="5">
        <v>0.0</v>
      </c>
    </row>
    <row r="122">
      <c r="A122" s="5">
        <v>120.0</v>
      </c>
      <c r="B122" s="6">
        <v>45110.0</v>
      </c>
      <c r="C122" s="5">
        <v>235.627786158056</v>
      </c>
      <c r="D122" s="5">
        <v>214.045412730002</v>
      </c>
      <c r="E122" s="5">
        <v>271.340125997952</v>
      </c>
      <c r="F122" s="5">
        <v>235.627786158056</v>
      </c>
      <c r="G122" s="5">
        <v>235.627786158056</v>
      </c>
      <c r="H122" s="5">
        <v>4.85881585399818</v>
      </c>
      <c r="I122" s="5">
        <v>4.85881585399818</v>
      </c>
      <c r="J122" s="5">
        <v>4.85881585399818</v>
      </c>
      <c r="K122" s="5">
        <v>4.85881585399818</v>
      </c>
      <c r="L122" s="5">
        <v>4.85881585399818</v>
      </c>
      <c r="M122" s="5">
        <v>4.85881585399818</v>
      </c>
      <c r="N122" s="5">
        <v>0.0</v>
      </c>
      <c r="O122" s="5">
        <v>0.0</v>
      </c>
      <c r="P122" s="5">
        <v>0.0</v>
      </c>
    </row>
    <row r="123">
      <c r="A123" s="5">
        <v>121.0</v>
      </c>
      <c r="B123" s="6">
        <v>45112.0</v>
      </c>
      <c r="C123" s="5">
        <v>236.757141468196</v>
      </c>
      <c r="D123" s="5">
        <v>215.04260125908</v>
      </c>
      <c r="E123" s="5">
        <v>271.758353268698</v>
      </c>
      <c r="F123" s="5">
        <v>236.757141468196</v>
      </c>
      <c r="G123" s="5">
        <v>236.757141468196</v>
      </c>
      <c r="H123" s="5">
        <v>6.40355699654761</v>
      </c>
      <c r="I123" s="5">
        <v>6.40355699654761</v>
      </c>
      <c r="J123" s="5">
        <v>6.40355699654761</v>
      </c>
      <c r="K123" s="5">
        <v>6.40355699654761</v>
      </c>
      <c r="L123" s="5">
        <v>6.40355699654761</v>
      </c>
      <c r="M123" s="5">
        <v>6.40355699654761</v>
      </c>
      <c r="N123" s="5">
        <v>0.0</v>
      </c>
      <c r="O123" s="5">
        <v>0.0</v>
      </c>
      <c r="P123" s="5">
        <v>0.0</v>
      </c>
    </row>
    <row r="124">
      <c r="A124" s="5">
        <v>122.0</v>
      </c>
      <c r="B124" s="6">
        <v>45113.0</v>
      </c>
      <c r="C124" s="5">
        <v>237.321819123266</v>
      </c>
      <c r="D124" s="5">
        <v>217.69451749633</v>
      </c>
      <c r="E124" s="5">
        <v>272.043045853929</v>
      </c>
      <c r="F124" s="5">
        <v>237.321819123266</v>
      </c>
      <c r="G124" s="5">
        <v>237.321819123266</v>
      </c>
      <c r="H124" s="5">
        <v>5.38936560931224</v>
      </c>
      <c r="I124" s="5">
        <v>5.38936560931224</v>
      </c>
      <c r="J124" s="5">
        <v>5.38936560931224</v>
      </c>
      <c r="K124" s="5">
        <v>5.38936560931224</v>
      </c>
      <c r="L124" s="5">
        <v>5.38936560931224</v>
      </c>
      <c r="M124" s="5">
        <v>5.38936560931224</v>
      </c>
      <c r="N124" s="5">
        <v>0.0</v>
      </c>
      <c r="O124" s="5">
        <v>0.0</v>
      </c>
      <c r="P124" s="5">
        <v>0.0</v>
      </c>
    </row>
    <row r="125">
      <c r="A125" s="5">
        <v>123.0</v>
      </c>
      <c r="B125" s="6">
        <v>45114.0</v>
      </c>
      <c r="C125" s="5">
        <v>237.886496778336</v>
      </c>
      <c r="D125" s="5">
        <v>214.138448930638</v>
      </c>
      <c r="E125" s="5">
        <v>272.268362072112</v>
      </c>
      <c r="F125" s="5">
        <v>237.886496778336</v>
      </c>
      <c r="G125" s="5">
        <v>237.886496778336</v>
      </c>
      <c r="H125" s="5">
        <v>5.86753093722481</v>
      </c>
      <c r="I125" s="5">
        <v>5.86753093722481</v>
      </c>
      <c r="J125" s="5">
        <v>5.86753093722481</v>
      </c>
      <c r="K125" s="5">
        <v>5.86753093722481</v>
      </c>
      <c r="L125" s="5">
        <v>5.86753093722481</v>
      </c>
      <c r="M125" s="5">
        <v>5.86753093722481</v>
      </c>
      <c r="N125" s="5">
        <v>0.0</v>
      </c>
      <c r="O125" s="5">
        <v>0.0</v>
      </c>
      <c r="P125" s="5">
        <v>0.0</v>
      </c>
    </row>
    <row r="126">
      <c r="A126" s="5">
        <v>124.0</v>
      </c>
      <c r="B126" s="6">
        <v>45117.0</v>
      </c>
      <c r="C126" s="5">
        <v>239.580529743545</v>
      </c>
      <c r="D126" s="5">
        <v>216.895809015714</v>
      </c>
      <c r="E126" s="5">
        <v>271.25938787399</v>
      </c>
      <c r="F126" s="5">
        <v>239.580529743545</v>
      </c>
      <c r="G126" s="5">
        <v>239.580529743545</v>
      </c>
      <c r="H126" s="5">
        <v>4.85881585399771</v>
      </c>
      <c r="I126" s="5">
        <v>4.85881585399771</v>
      </c>
      <c r="J126" s="5">
        <v>4.85881585399771</v>
      </c>
      <c r="K126" s="5">
        <v>4.85881585399771</v>
      </c>
      <c r="L126" s="5">
        <v>4.85881585399771</v>
      </c>
      <c r="M126" s="5">
        <v>4.85881585399771</v>
      </c>
      <c r="N126" s="5">
        <v>0.0</v>
      </c>
      <c r="O126" s="5">
        <v>0.0</v>
      </c>
      <c r="P126" s="5">
        <v>0.0</v>
      </c>
    </row>
    <row r="127">
      <c r="A127" s="5">
        <v>125.0</v>
      </c>
      <c r="B127" s="6">
        <v>45118.0</v>
      </c>
      <c r="C127" s="5">
        <v>240.145207398615</v>
      </c>
      <c r="D127" s="5">
        <v>220.285570758814</v>
      </c>
      <c r="E127" s="5">
        <v>276.155247989259</v>
      </c>
      <c r="F127" s="5">
        <v>240.145207398615</v>
      </c>
      <c r="G127" s="5">
        <v>240.145207398615</v>
      </c>
      <c r="H127" s="5">
        <v>6.95278955896222</v>
      </c>
      <c r="I127" s="5">
        <v>6.95278955896222</v>
      </c>
      <c r="J127" s="5">
        <v>6.95278955896222</v>
      </c>
      <c r="K127" s="5">
        <v>6.95278955896222</v>
      </c>
      <c r="L127" s="5">
        <v>6.95278955896222</v>
      </c>
      <c r="M127" s="5">
        <v>6.95278955896222</v>
      </c>
      <c r="N127" s="5">
        <v>0.0</v>
      </c>
      <c r="O127" s="5">
        <v>0.0</v>
      </c>
      <c r="P127" s="5">
        <v>0.0</v>
      </c>
    </row>
    <row r="128">
      <c r="A128" s="5">
        <v>126.0</v>
      </c>
      <c r="B128" s="6">
        <v>45119.0</v>
      </c>
      <c r="C128" s="5">
        <v>240.709885053685</v>
      </c>
      <c r="D128" s="5">
        <v>218.549121144764</v>
      </c>
      <c r="E128" s="5">
        <v>271.865827812021</v>
      </c>
      <c r="F128" s="5">
        <v>240.709885053685</v>
      </c>
      <c r="G128" s="5">
        <v>240.709885053685</v>
      </c>
      <c r="H128" s="5">
        <v>6.40355699654752</v>
      </c>
      <c r="I128" s="5">
        <v>6.40355699654752</v>
      </c>
      <c r="J128" s="5">
        <v>6.40355699654752</v>
      </c>
      <c r="K128" s="5">
        <v>6.40355699654752</v>
      </c>
      <c r="L128" s="5">
        <v>6.40355699654752</v>
      </c>
      <c r="M128" s="5">
        <v>6.40355699654752</v>
      </c>
      <c r="N128" s="5">
        <v>0.0</v>
      </c>
      <c r="O128" s="5">
        <v>0.0</v>
      </c>
      <c r="P128" s="5">
        <v>0.0</v>
      </c>
    </row>
    <row r="129">
      <c r="A129" s="5">
        <v>127.0</v>
      </c>
      <c r="B129" s="6">
        <v>45120.0</v>
      </c>
      <c r="C129" s="5">
        <v>241.274562708755</v>
      </c>
      <c r="D129" s="5">
        <v>218.696996781016</v>
      </c>
      <c r="E129" s="5">
        <v>273.956039727642</v>
      </c>
      <c r="F129" s="5">
        <v>241.274562708755</v>
      </c>
      <c r="G129" s="5">
        <v>241.274562708755</v>
      </c>
      <c r="H129" s="5">
        <v>5.38936560929775</v>
      </c>
      <c r="I129" s="5">
        <v>5.38936560929775</v>
      </c>
      <c r="J129" s="5">
        <v>5.38936560929775</v>
      </c>
      <c r="K129" s="5">
        <v>5.38936560929775</v>
      </c>
      <c r="L129" s="5">
        <v>5.38936560929775</v>
      </c>
      <c r="M129" s="5">
        <v>5.38936560929775</v>
      </c>
      <c r="N129" s="5">
        <v>0.0</v>
      </c>
      <c r="O129" s="5">
        <v>0.0</v>
      </c>
      <c r="P129" s="5">
        <v>0.0</v>
      </c>
    </row>
    <row r="130">
      <c r="A130" s="5">
        <v>128.0</v>
      </c>
      <c r="B130" s="6">
        <v>45121.0</v>
      </c>
      <c r="C130" s="5">
        <v>241.567103730306</v>
      </c>
      <c r="D130" s="5">
        <v>218.568590988115</v>
      </c>
      <c r="E130" s="5">
        <v>277.035798746605</v>
      </c>
      <c r="F130" s="5">
        <v>241.567103730306</v>
      </c>
      <c r="G130" s="5">
        <v>241.567103730306</v>
      </c>
      <c r="H130" s="5">
        <v>5.86753093721173</v>
      </c>
      <c r="I130" s="5">
        <v>5.86753093721173</v>
      </c>
      <c r="J130" s="5">
        <v>5.86753093721173</v>
      </c>
      <c r="K130" s="5">
        <v>5.86753093721173</v>
      </c>
      <c r="L130" s="5">
        <v>5.86753093721173</v>
      </c>
      <c r="M130" s="5">
        <v>5.86753093721173</v>
      </c>
      <c r="N130" s="5">
        <v>0.0</v>
      </c>
      <c r="O130" s="5">
        <v>0.0</v>
      </c>
      <c r="P130" s="5">
        <v>0.0</v>
      </c>
    </row>
    <row r="131">
      <c r="A131" s="5">
        <v>129.0</v>
      </c>
      <c r="B131" s="6">
        <v>45124.0</v>
      </c>
      <c r="C131" s="5">
        <v>242.444726794959</v>
      </c>
      <c r="D131" s="5">
        <v>218.568837107808</v>
      </c>
      <c r="E131" s="5">
        <v>276.009000042113</v>
      </c>
      <c r="F131" s="5">
        <v>242.444726794959</v>
      </c>
      <c r="G131" s="5">
        <v>242.444726794959</v>
      </c>
      <c r="H131" s="5">
        <v>4.85881585401301</v>
      </c>
      <c r="I131" s="5">
        <v>4.85881585401301</v>
      </c>
      <c r="J131" s="5">
        <v>4.85881585401301</v>
      </c>
      <c r="K131" s="5">
        <v>4.85881585401301</v>
      </c>
      <c r="L131" s="5">
        <v>4.85881585401301</v>
      </c>
      <c r="M131" s="5">
        <v>4.85881585401301</v>
      </c>
      <c r="N131" s="5">
        <v>0.0</v>
      </c>
      <c r="O131" s="5">
        <v>0.0</v>
      </c>
      <c r="P131" s="5">
        <v>0.0</v>
      </c>
    </row>
    <row r="132">
      <c r="A132" s="5">
        <v>130.0</v>
      </c>
      <c r="B132" s="6">
        <v>45125.0</v>
      </c>
      <c r="C132" s="5">
        <v>242.73726781651</v>
      </c>
      <c r="D132" s="5">
        <v>219.298669085297</v>
      </c>
      <c r="E132" s="5">
        <v>277.855731707923</v>
      </c>
      <c r="F132" s="5">
        <v>242.73726781651</v>
      </c>
      <c r="G132" s="5">
        <v>242.73726781651</v>
      </c>
      <c r="H132" s="5">
        <v>6.95278955896709</v>
      </c>
      <c r="I132" s="5">
        <v>6.95278955896709</v>
      </c>
      <c r="J132" s="5">
        <v>6.95278955896709</v>
      </c>
      <c r="K132" s="5">
        <v>6.95278955896709</v>
      </c>
      <c r="L132" s="5">
        <v>6.95278955896709</v>
      </c>
      <c r="M132" s="5">
        <v>6.95278955896709</v>
      </c>
      <c r="N132" s="5">
        <v>0.0</v>
      </c>
      <c r="O132" s="5">
        <v>0.0</v>
      </c>
      <c r="P132" s="5">
        <v>0.0</v>
      </c>
    </row>
    <row r="133">
      <c r="A133" s="5">
        <v>131.0</v>
      </c>
      <c r="B133" s="6">
        <v>45126.0</v>
      </c>
      <c r="C133" s="5">
        <v>243.029808838061</v>
      </c>
      <c r="D133" s="5">
        <v>220.484487974638</v>
      </c>
      <c r="E133" s="5">
        <v>278.131926166538</v>
      </c>
      <c r="F133" s="5">
        <v>243.029808838061</v>
      </c>
      <c r="G133" s="5">
        <v>243.029808838061</v>
      </c>
      <c r="H133" s="5">
        <v>6.40355699655176</v>
      </c>
      <c r="I133" s="5">
        <v>6.40355699655176</v>
      </c>
      <c r="J133" s="5">
        <v>6.40355699655176</v>
      </c>
      <c r="K133" s="5">
        <v>6.40355699655176</v>
      </c>
      <c r="L133" s="5">
        <v>6.40355699655176</v>
      </c>
      <c r="M133" s="5">
        <v>6.40355699655176</v>
      </c>
      <c r="N133" s="5">
        <v>0.0</v>
      </c>
      <c r="O133" s="5">
        <v>0.0</v>
      </c>
      <c r="P133" s="5">
        <v>0.0</v>
      </c>
    </row>
    <row r="134">
      <c r="A134" s="5">
        <v>132.0</v>
      </c>
      <c r="B134" s="6">
        <v>45127.0</v>
      </c>
      <c r="C134" s="5">
        <v>243.322349859612</v>
      </c>
      <c r="D134" s="5">
        <v>223.864581162493</v>
      </c>
      <c r="E134" s="5">
        <v>278.013347488184</v>
      </c>
      <c r="F134" s="5">
        <v>243.322349859612</v>
      </c>
      <c r="G134" s="5">
        <v>243.322349859612</v>
      </c>
      <c r="H134" s="5">
        <v>5.38936560930234</v>
      </c>
      <c r="I134" s="5">
        <v>5.38936560930234</v>
      </c>
      <c r="J134" s="5">
        <v>5.38936560930234</v>
      </c>
      <c r="K134" s="5">
        <v>5.38936560930234</v>
      </c>
      <c r="L134" s="5">
        <v>5.38936560930234</v>
      </c>
      <c r="M134" s="5">
        <v>5.38936560930234</v>
      </c>
      <c r="N134" s="5">
        <v>0.0</v>
      </c>
      <c r="O134" s="5">
        <v>0.0</v>
      </c>
      <c r="P134" s="5">
        <v>0.0</v>
      </c>
    </row>
    <row r="135">
      <c r="A135" s="5">
        <v>133.0</v>
      </c>
      <c r="B135" s="6">
        <v>45128.0</v>
      </c>
      <c r="C135" s="5">
        <v>243.614890881162</v>
      </c>
      <c r="D135" s="5">
        <v>221.809515942025</v>
      </c>
      <c r="E135" s="5">
        <v>277.916012432629</v>
      </c>
      <c r="F135" s="5">
        <v>243.614890881162</v>
      </c>
      <c r="G135" s="5">
        <v>243.614890881162</v>
      </c>
      <c r="H135" s="5">
        <v>5.86753093721062</v>
      </c>
      <c r="I135" s="5">
        <v>5.86753093721062</v>
      </c>
      <c r="J135" s="5">
        <v>5.86753093721062</v>
      </c>
      <c r="K135" s="5">
        <v>5.86753093721062</v>
      </c>
      <c r="L135" s="5">
        <v>5.86753093721062</v>
      </c>
      <c r="M135" s="5">
        <v>5.86753093721062</v>
      </c>
      <c r="N135" s="5">
        <v>0.0</v>
      </c>
      <c r="O135" s="5">
        <v>0.0</v>
      </c>
      <c r="P135" s="5">
        <v>0.0</v>
      </c>
    </row>
    <row r="136">
      <c r="A136" s="5">
        <v>134.0</v>
      </c>
      <c r="B136" s="6">
        <v>45131.0</v>
      </c>
      <c r="C136" s="5">
        <v>244.492513945815</v>
      </c>
      <c r="D136" s="5">
        <v>218.977068272402</v>
      </c>
      <c r="E136" s="5">
        <v>278.002369479145</v>
      </c>
      <c r="F136" s="5">
        <v>244.492513945815</v>
      </c>
      <c r="G136" s="5">
        <v>244.492513945815</v>
      </c>
      <c r="H136" s="5">
        <v>4.85881585396381</v>
      </c>
      <c r="I136" s="5">
        <v>4.85881585396381</v>
      </c>
      <c r="J136" s="5">
        <v>4.85881585396381</v>
      </c>
      <c r="K136" s="5">
        <v>4.85881585396381</v>
      </c>
      <c r="L136" s="5">
        <v>4.85881585396381</v>
      </c>
      <c r="M136" s="5">
        <v>4.85881585396381</v>
      </c>
      <c r="N136" s="5">
        <v>0.0</v>
      </c>
      <c r="O136" s="5">
        <v>0.0</v>
      </c>
      <c r="P136" s="5">
        <v>0.0</v>
      </c>
    </row>
    <row r="137">
      <c r="A137" s="5">
        <v>135.0</v>
      </c>
      <c r="B137" s="6">
        <v>45132.0</v>
      </c>
      <c r="C137" s="5">
        <v>244.785054967366</v>
      </c>
      <c r="D137" s="5">
        <v>224.456791665101</v>
      </c>
      <c r="E137" s="5">
        <v>281.515866878725</v>
      </c>
      <c r="F137" s="5">
        <v>244.785054967366</v>
      </c>
      <c r="G137" s="5">
        <v>244.785054967366</v>
      </c>
      <c r="H137" s="5">
        <v>6.95278955896153</v>
      </c>
      <c r="I137" s="5">
        <v>6.95278955896153</v>
      </c>
      <c r="J137" s="5">
        <v>6.95278955896153</v>
      </c>
      <c r="K137" s="5">
        <v>6.95278955896153</v>
      </c>
      <c r="L137" s="5">
        <v>6.95278955896153</v>
      </c>
      <c r="M137" s="5">
        <v>6.95278955896153</v>
      </c>
      <c r="N137" s="5">
        <v>0.0</v>
      </c>
      <c r="O137" s="5">
        <v>0.0</v>
      </c>
      <c r="P137" s="5">
        <v>0.0</v>
      </c>
    </row>
    <row r="138">
      <c r="A138" s="5">
        <v>136.0</v>
      </c>
      <c r="B138" s="6">
        <v>45133.0</v>
      </c>
      <c r="C138" s="5">
        <v>244.831865643071</v>
      </c>
      <c r="D138" s="5">
        <v>223.750794178539</v>
      </c>
      <c r="E138" s="5">
        <v>278.616840888465</v>
      </c>
      <c r="F138" s="5">
        <v>244.831865643071</v>
      </c>
      <c r="G138" s="5">
        <v>244.831865643071</v>
      </c>
      <c r="H138" s="5">
        <v>6.40355699654862</v>
      </c>
      <c r="I138" s="5">
        <v>6.40355699654862</v>
      </c>
      <c r="J138" s="5">
        <v>6.40355699654862</v>
      </c>
      <c r="K138" s="5">
        <v>6.40355699654862</v>
      </c>
      <c r="L138" s="5">
        <v>6.40355699654862</v>
      </c>
      <c r="M138" s="5">
        <v>6.40355699654862</v>
      </c>
      <c r="N138" s="5">
        <v>0.0</v>
      </c>
      <c r="O138" s="5">
        <v>0.0</v>
      </c>
      <c r="P138" s="5">
        <v>0.0</v>
      </c>
    </row>
    <row r="139">
      <c r="A139" s="5">
        <v>137.0</v>
      </c>
      <c r="B139" s="6">
        <v>45134.0</v>
      </c>
      <c r="C139" s="5">
        <v>244.878676318776</v>
      </c>
      <c r="D139" s="5">
        <v>221.939477522995</v>
      </c>
      <c r="E139" s="5">
        <v>279.716776746513</v>
      </c>
      <c r="F139" s="5">
        <v>244.878676318776</v>
      </c>
      <c r="G139" s="5">
        <v>244.878676318776</v>
      </c>
      <c r="H139" s="5">
        <v>5.38936560930198</v>
      </c>
      <c r="I139" s="5">
        <v>5.38936560930198</v>
      </c>
      <c r="J139" s="5">
        <v>5.38936560930198</v>
      </c>
      <c r="K139" s="5">
        <v>5.38936560930198</v>
      </c>
      <c r="L139" s="5">
        <v>5.38936560930198</v>
      </c>
      <c r="M139" s="5">
        <v>5.38936560930198</v>
      </c>
      <c r="N139" s="5">
        <v>0.0</v>
      </c>
      <c r="O139" s="5">
        <v>0.0</v>
      </c>
      <c r="P139" s="5">
        <v>0.0</v>
      </c>
    </row>
    <row r="140">
      <c r="A140" s="5">
        <v>138.0</v>
      </c>
      <c r="B140" s="6">
        <v>45135.0</v>
      </c>
      <c r="C140" s="5">
        <v>244.925486994481</v>
      </c>
      <c r="D140" s="5">
        <v>220.210573057338</v>
      </c>
      <c r="E140" s="5">
        <v>279.145591110764</v>
      </c>
      <c r="F140" s="5">
        <v>244.925486994481</v>
      </c>
      <c r="G140" s="5">
        <v>244.925486994481</v>
      </c>
      <c r="H140" s="5">
        <v>5.86753093719754</v>
      </c>
      <c r="I140" s="5">
        <v>5.86753093719754</v>
      </c>
      <c r="J140" s="5">
        <v>5.86753093719754</v>
      </c>
      <c r="K140" s="5">
        <v>5.86753093719754</v>
      </c>
      <c r="L140" s="5">
        <v>5.86753093719754</v>
      </c>
      <c r="M140" s="5">
        <v>5.86753093719754</v>
      </c>
      <c r="N140" s="5">
        <v>0.0</v>
      </c>
      <c r="O140" s="5">
        <v>0.0</v>
      </c>
      <c r="P140" s="5">
        <v>0.0</v>
      </c>
    </row>
    <row r="141">
      <c r="A141" s="5">
        <v>139.0</v>
      </c>
      <c r="B141" s="6">
        <v>45138.0</v>
      </c>
      <c r="C141" s="5">
        <v>245.065919021596</v>
      </c>
      <c r="D141" s="5">
        <v>219.912393778863</v>
      </c>
      <c r="E141" s="5">
        <v>278.916285410209</v>
      </c>
      <c r="F141" s="5">
        <v>245.065919021596</v>
      </c>
      <c r="G141" s="5">
        <v>245.065919021596</v>
      </c>
      <c r="H141" s="5">
        <v>4.85881585397911</v>
      </c>
      <c r="I141" s="5">
        <v>4.85881585397911</v>
      </c>
      <c r="J141" s="5">
        <v>4.85881585397911</v>
      </c>
      <c r="K141" s="5">
        <v>4.85881585397911</v>
      </c>
      <c r="L141" s="5">
        <v>4.85881585397911</v>
      </c>
      <c r="M141" s="5">
        <v>4.85881585397911</v>
      </c>
      <c r="N141" s="5">
        <v>0.0</v>
      </c>
      <c r="O141" s="5">
        <v>0.0</v>
      </c>
      <c r="P141" s="5">
        <v>0.0</v>
      </c>
    </row>
    <row r="142">
      <c r="A142" s="5">
        <v>140.0</v>
      </c>
      <c r="B142" s="6">
        <v>45139.0</v>
      </c>
      <c r="C142" s="5">
        <v>245.112729697301</v>
      </c>
      <c r="D142" s="5">
        <v>224.233890665003</v>
      </c>
      <c r="E142" s="5">
        <v>279.18625721799</v>
      </c>
      <c r="F142" s="5">
        <v>245.112729697301</v>
      </c>
      <c r="G142" s="5">
        <v>245.112729697301</v>
      </c>
      <c r="H142" s="5">
        <v>6.9527895589664</v>
      </c>
      <c r="I142" s="5">
        <v>6.9527895589664</v>
      </c>
      <c r="J142" s="5">
        <v>6.9527895589664</v>
      </c>
      <c r="K142" s="5">
        <v>6.9527895589664</v>
      </c>
      <c r="L142" s="5">
        <v>6.9527895589664</v>
      </c>
      <c r="M142" s="5">
        <v>6.9527895589664</v>
      </c>
      <c r="N142" s="5">
        <v>0.0</v>
      </c>
      <c r="O142" s="5">
        <v>0.0</v>
      </c>
      <c r="P142" s="5">
        <v>0.0</v>
      </c>
    </row>
    <row r="143">
      <c r="A143" s="5">
        <v>141.0</v>
      </c>
      <c r="B143" s="6">
        <v>45140.0</v>
      </c>
      <c r="C143" s="5">
        <v>245.159540373006</v>
      </c>
      <c r="D143" s="5">
        <v>223.550841545863</v>
      </c>
      <c r="E143" s="5">
        <v>279.840656385946</v>
      </c>
      <c r="F143" s="5">
        <v>245.159540373006</v>
      </c>
      <c r="G143" s="5">
        <v>245.159540373006</v>
      </c>
      <c r="H143" s="5">
        <v>6.40355699655157</v>
      </c>
      <c r="I143" s="5">
        <v>6.40355699655157</v>
      </c>
      <c r="J143" s="5">
        <v>6.40355699655157</v>
      </c>
      <c r="K143" s="5">
        <v>6.40355699655157</v>
      </c>
      <c r="L143" s="5">
        <v>6.40355699655157</v>
      </c>
      <c r="M143" s="5">
        <v>6.40355699655157</v>
      </c>
      <c r="N143" s="5">
        <v>0.0</v>
      </c>
      <c r="O143" s="5">
        <v>0.0</v>
      </c>
      <c r="P143" s="5">
        <v>0.0</v>
      </c>
    </row>
    <row r="144">
      <c r="A144" s="5">
        <v>142.0</v>
      </c>
      <c r="B144" s="6">
        <v>45141.0</v>
      </c>
      <c r="C144" s="5">
        <v>245.206351048711</v>
      </c>
      <c r="D144" s="5">
        <v>221.483233984384</v>
      </c>
      <c r="E144" s="5">
        <v>279.735460431924</v>
      </c>
      <c r="F144" s="5">
        <v>245.206351048711</v>
      </c>
      <c r="G144" s="5">
        <v>245.206351048711</v>
      </c>
      <c r="H144" s="5">
        <v>5.38936560931152</v>
      </c>
      <c r="I144" s="5">
        <v>5.38936560931152</v>
      </c>
      <c r="J144" s="5">
        <v>5.38936560931152</v>
      </c>
      <c r="K144" s="5">
        <v>5.38936560931152</v>
      </c>
      <c r="L144" s="5">
        <v>5.38936560931152</v>
      </c>
      <c r="M144" s="5">
        <v>5.38936560931152</v>
      </c>
      <c r="N144" s="5">
        <v>0.0</v>
      </c>
      <c r="O144" s="5">
        <v>0.0</v>
      </c>
      <c r="P144" s="5">
        <v>0.0</v>
      </c>
    </row>
    <row r="145">
      <c r="A145" s="5">
        <v>143.0</v>
      </c>
      <c r="B145" s="6">
        <v>45142.0</v>
      </c>
      <c r="C145" s="5">
        <v>245.253161724416</v>
      </c>
      <c r="D145" s="5">
        <v>221.781974524148</v>
      </c>
      <c r="E145" s="5">
        <v>280.070760651294</v>
      </c>
      <c r="F145" s="5">
        <v>245.253161724416</v>
      </c>
      <c r="G145" s="5">
        <v>245.253161724416</v>
      </c>
      <c r="H145" s="5">
        <v>5.86753093724149</v>
      </c>
      <c r="I145" s="5">
        <v>5.86753093724149</v>
      </c>
      <c r="J145" s="5">
        <v>5.86753093724149</v>
      </c>
      <c r="K145" s="5">
        <v>5.86753093724149</v>
      </c>
      <c r="L145" s="5">
        <v>5.86753093724149</v>
      </c>
      <c r="M145" s="5">
        <v>5.86753093724149</v>
      </c>
      <c r="N145" s="5">
        <v>0.0</v>
      </c>
      <c r="O145" s="5">
        <v>0.0</v>
      </c>
      <c r="P145" s="5">
        <v>0.0</v>
      </c>
    </row>
    <row r="146">
      <c r="A146" s="5">
        <v>144.0</v>
      </c>
      <c r="B146" s="6">
        <v>45145.0</v>
      </c>
      <c r="C146" s="5">
        <v>244.981144715936</v>
      </c>
      <c r="D146" s="5">
        <v>222.322359538668</v>
      </c>
      <c r="E146" s="5">
        <v>279.717258011423</v>
      </c>
      <c r="F146" s="5">
        <v>244.981144715936</v>
      </c>
      <c r="G146" s="5">
        <v>244.981144715936</v>
      </c>
      <c r="H146" s="5">
        <v>4.85881585397865</v>
      </c>
      <c r="I146" s="5">
        <v>4.85881585397865</v>
      </c>
      <c r="J146" s="5">
        <v>4.85881585397865</v>
      </c>
      <c r="K146" s="5">
        <v>4.85881585397865</v>
      </c>
      <c r="L146" s="5">
        <v>4.85881585397865</v>
      </c>
      <c r="M146" s="5">
        <v>4.85881585397865</v>
      </c>
      <c r="N146" s="5">
        <v>0.0</v>
      </c>
      <c r="O146" s="5">
        <v>0.0</v>
      </c>
      <c r="P146" s="5">
        <v>0.0</v>
      </c>
    </row>
    <row r="147">
      <c r="A147" s="5">
        <v>145.0</v>
      </c>
      <c r="B147" s="6">
        <v>45146.0</v>
      </c>
      <c r="C147" s="5">
        <v>244.890472379777</v>
      </c>
      <c r="D147" s="5">
        <v>225.068342807369</v>
      </c>
      <c r="E147" s="5">
        <v>282.961454845018</v>
      </c>
      <c r="F147" s="5">
        <v>244.890472379777</v>
      </c>
      <c r="G147" s="5">
        <v>244.890472379777</v>
      </c>
      <c r="H147" s="5">
        <v>6.95278955896083</v>
      </c>
      <c r="I147" s="5">
        <v>6.95278955896083</v>
      </c>
      <c r="J147" s="5">
        <v>6.95278955896083</v>
      </c>
      <c r="K147" s="5">
        <v>6.95278955896083</v>
      </c>
      <c r="L147" s="5">
        <v>6.95278955896083</v>
      </c>
      <c r="M147" s="5">
        <v>6.95278955896083</v>
      </c>
      <c r="N147" s="5">
        <v>0.0</v>
      </c>
      <c r="O147" s="5">
        <v>0.0</v>
      </c>
      <c r="P147" s="5">
        <v>0.0</v>
      </c>
    </row>
    <row r="148">
      <c r="A148" s="5">
        <v>146.0</v>
      </c>
      <c r="B148" s="6">
        <v>45147.0</v>
      </c>
      <c r="C148" s="5">
        <v>244.799800043617</v>
      </c>
      <c r="D148" s="5">
        <v>223.883596673914</v>
      </c>
      <c r="E148" s="5">
        <v>278.713870883364</v>
      </c>
      <c r="F148" s="5">
        <v>244.799800043617</v>
      </c>
      <c r="G148" s="5">
        <v>244.799800043617</v>
      </c>
      <c r="H148" s="5">
        <v>6.40355699655276</v>
      </c>
      <c r="I148" s="5">
        <v>6.40355699655276</v>
      </c>
      <c r="J148" s="5">
        <v>6.40355699655276</v>
      </c>
      <c r="K148" s="5">
        <v>6.40355699655276</v>
      </c>
      <c r="L148" s="5">
        <v>6.40355699655276</v>
      </c>
      <c r="M148" s="5">
        <v>6.40355699655276</v>
      </c>
      <c r="N148" s="5">
        <v>0.0</v>
      </c>
      <c r="O148" s="5">
        <v>0.0</v>
      </c>
      <c r="P148" s="5">
        <v>0.0</v>
      </c>
    </row>
    <row r="149">
      <c r="A149" s="5">
        <v>147.0</v>
      </c>
      <c r="B149" s="6">
        <v>45148.0</v>
      </c>
      <c r="C149" s="5">
        <v>244.709127707457</v>
      </c>
      <c r="D149" s="5">
        <v>221.856086704928</v>
      </c>
      <c r="E149" s="5">
        <v>278.701625402735</v>
      </c>
      <c r="F149" s="5">
        <v>244.709127707457</v>
      </c>
      <c r="G149" s="5">
        <v>244.709127707457</v>
      </c>
      <c r="H149" s="5">
        <v>5.38936560931116</v>
      </c>
      <c r="I149" s="5">
        <v>5.38936560931116</v>
      </c>
      <c r="J149" s="5">
        <v>5.38936560931116</v>
      </c>
      <c r="K149" s="5">
        <v>5.38936560931116</v>
      </c>
      <c r="L149" s="5">
        <v>5.38936560931116</v>
      </c>
      <c r="M149" s="5">
        <v>5.38936560931116</v>
      </c>
      <c r="N149" s="5">
        <v>0.0</v>
      </c>
      <c r="O149" s="5">
        <v>0.0</v>
      </c>
      <c r="P149" s="5">
        <v>0.0</v>
      </c>
    </row>
    <row r="150">
      <c r="A150" s="5">
        <v>148.0</v>
      </c>
      <c r="B150" s="6">
        <v>45149.0</v>
      </c>
      <c r="C150" s="5">
        <v>244.618455371297</v>
      </c>
      <c r="D150" s="5">
        <v>221.33638193054</v>
      </c>
      <c r="E150" s="5">
        <v>280.79885849427</v>
      </c>
      <c r="F150" s="5">
        <v>244.618455371297</v>
      </c>
      <c r="G150" s="5">
        <v>244.618455371297</v>
      </c>
      <c r="H150" s="5">
        <v>5.86753093722842</v>
      </c>
      <c r="I150" s="5">
        <v>5.86753093722842</v>
      </c>
      <c r="J150" s="5">
        <v>5.86753093722842</v>
      </c>
      <c r="K150" s="5">
        <v>5.86753093722842</v>
      </c>
      <c r="L150" s="5">
        <v>5.86753093722842</v>
      </c>
      <c r="M150" s="5">
        <v>5.86753093722842</v>
      </c>
      <c r="N150" s="5">
        <v>0.0</v>
      </c>
      <c r="O150" s="5">
        <v>0.0</v>
      </c>
      <c r="P150" s="5">
        <v>0.0</v>
      </c>
    </row>
    <row r="151">
      <c r="A151" s="5">
        <v>149.0</v>
      </c>
      <c r="B151" s="6">
        <v>45152.0</v>
      </c>
      <c r="C151" s="5">
        <v>244.346438362817</v>
      </c>
      <c r="D151" s="5">
        <v>221.265884678229</v>
      </c>
      <c r="E151" s="5">
        <v>276.603254065291</v>
      </c>
      <c r="F151" s="5">
        <v>244.346438362817</v>
      </c>
      <c r="G151" s="5">
        <v>244.346438362817</v>
      </c>
      <c r="H151" s="5">
        <v>4.85881585400972</v>
      </c>
      <c r="I151" s="5">
        <v>4.85881585400972</v>
      </c>
      <c r="J151" s="5">
        <v>4.85881585400972</v>
      </c>
      <c r="K151" s="5">
        <v>4.85881585400972</v>
      </c>
      <c r="L151" s="5">
        <v>4.85881585400972</v>
      </c>
      <c r="M151" s="5">
        <v>4.85881585400972</v>
      </c>
      <c r="N151" s="5">
        <v>0.0</v>
      </c>
      <c r="O151" s="5">
        <v>0.0</v>
      </c>
      <c r="P151" s="5">
        <v>0.0</v>
      </c>
    </row>
    <row r="152">
      <c r="A152" s="5">
        <v>150.0</v>
      </c>
      <c r="B152" s="6">
        <v>45153.0</v>
      </c>
      <c r="C152" s="5">
        <v>244.255766026657</v>
      </c>
      <c r="D152" s="5">
        <v>221.669379515014</v>
      </c>
      <c r="E152" s="5">
        <v>280.052110575678</v>
      </c>
      <c r="F152" s="5">
        <v>244.255766026657</v>
      </c>
      <c r="G152" s="5">
        <v>244.255766026657</v>
      </c>
      <c r="H152" s="5">
        <v>6.95278955897284</v>
      </c>
      <c r="I152" s="5">
        <v>6.95278955897284</v>
      </c>
      <c r="J152" s="5">
        <v>6.95278955897284</v>
      </c>
      <c r="K152" s="5">
        <v>6.95278955897284</v>
      </c>
      <c r="L152" s="5">
        <v>6.95278955897284</v>
      </c>
      <c r="M152" s="5">
        <v>6.95278955897284</v>
      </c>
      <c r="N152" s="5">
        <v>0.0</v>
      </c>
      <c r="O152" s="5">
        <v>0.0</v>
      </c>
      <c r="P152" s="5">
        <v>0.0</v>
      </c>
    </row>
    <row r="153">
      <c r="A153" s="5">
        <v>151.0</v>
      </c>
      <c r="B153" s="6">
        <v>45154.0</v>
      </c>
      <c r="C153" s="5">
        <v>244.165093690498</v>
      </c>
      <c r="D153" s="5">
        <v>221.358046662345</v>
      </c>
      <c r="E153" s="5">
        <v>279.415500223441</v>
      </c>
      <c r="F153" s="5">
        <v>244.165093690498</v>
      </c>
      <c r="G153" s="5">
        <v>244.165093690498</v>
      </c>
      <c r="H153" s="5">
        <v>6.40355699655572</v>
      </c>
      <c r="I153" s="5">
        <v>6.40355699655572</v>
      </c>
      <c r="J153" s="5">
        <v>6.40355699655572</v>
      </c>
      <c r="K153" s="5">
        <v>6.40355699655572</v>
      </c>
      <c r="L153" s="5">
        <v>6.40355699655572</v>
      </c>
      <c r="M153" s="5">
        <v>6.40355699655572</v>
      </c>
      <c r="N153" s="5">
        <v>0.0</v>
      </c>
      <c r="O153" s="5">
        <v>0.0</v>
      </c>
      <c r="P153" s="5">
        <v>0.0</v>
      </c>
    </row>
    <row r="154">
      <c r="A154" s="5">
        <v>152.0</v>
      </c>
      <c r="B154" s="6">
        <v>45155.0</v>
      </c>
      <c r="C154" s="5">
        <v>244.074421328925</v>
      </c>
      <c r="D154" s="5">
        <v>222.873167785302</v>
      </c>
      <c r="E154" s="5">
        <v>277.593086683308</v>
      </c>
      <c r="F154" s="5">
        <v>244.074421328925</v>
      </c>
      <c r="G154" s="5">
        <v>244.074421328925</v>
      </c>
      <c r="H154" s="5">
        <v>5.3893656093108</v>
      </c>
      <c r="I154" s="5">
        <v>5.3893656093108</v>
      </c>
      <c r="J154" s="5">
        <v>5.3893656093108</v>
      </c>
      <c r="K154" s="5">
        <v>5.3893656093108</v>
      </c>
      <c r="L154" s="5">
        <v>5.3893656093108</v>
      </c>
      <c r="M154" s="5">
        <v>5.3893656093108</v>
      </c>
      <c r="N154" s="5">
        <v>0.0</v>
      </c>
      <c r="O154" s="5">
        <v>0.0</v>
      </c>
      <c r="P154" s="5">
        <v>0.0</v>
      </c>
    </row>
    <row r="155">
      <c r="A155" s="5">
        <v>153.0</v>
      </c>
      <c r="B155" s="6">
        <v>45156.0</v>
      </c>
      <c r="C155" s="5">
        <v>243.983748967352</v>
      </c>
      <c r="D155" s="5">
        <v>222.409020622815</v>
      </c>
      <c r="E155" s="5">
        <v>278.613278139351</v>
      </c>
      <c r="F155" s="5">
        <v>243.983748967352</v>
      </c>
      <c r="G155" s="5">
        <v>243.983748967352</v>
      </c>
      <c r="H155" s="5">
        <v>5.8675309372273</v>
      </c>
      <c r="I155" s="5">
        <v>5.8675309372273</v>
      </c>
      <c r="J155" s="5">
        <v>5.8675309372273</v>
      </c>
      <c r="K155" s="5">
        <v>5.8675309372273</v>
      </c>
      <c r="L155" s="5">
        <v>5.8675309372273</v>
      </c>
      <c r="M155" s="5">
        <v>5.8675309372273</v>
      </c>
      <c r="N155" s="5">
        <v>0.0</v>
      </c>
      <c r="O155" s="5">
        <v>0.0</v>
      </c>
      <c r="P155" s="5">
        <v>0.0</v>
      </c>
    </row>
    <row r="156">
      <c r="A156" s="5">
        <v>154.0</v>
      </c>
      <c r="B156" s="6">
        <v>45159.0</v>
      </c>
      <c r="C156" s="5">
        <v>243.711731882635</v>
      </c>
      <c r="D156" s="5">
        <v>220.659773992645</v>
      </c>
      <c r="E156" s="5">
        <v>278.465569576858</v>
      </c>
      <c r="F156" s="5">
        <v>243.711731882635</v>
      </c>
      <c r="G156" s="5">
        <v>243.711731882635</v>
      </c>
      <c r="H156" s="5">
        <v>4.85881585400925</v>
      </c>
      <c r="I156" s="5">
        <v>4.85881585400925</v>
      </c>
      <c r="J156" s="5">
        <v>4.85881585400925</v>
      </c>
      <c r="K156" s="5">
        <v>4.85881585400925</v>
      </c>
      <c r="L156" s="5">
        <v>4.85881585400925</v>
      </c>
      <c r="M156" s="5">
        <v>4.85881585400925</v>
      </c>
      <c r="N156" s="5">
        <v>0.0</v>
      </c>
      <c r="O156" s="5">
        <v>0.0</v>
      </c>
      <c r="P156" s="5">
        <v>0.0</v>
      </c>
    </row>
    <row r="157">
      <c r="A157" s="5">
        <v>155.0</v>
      </c>
      <c r="B157" s="6">
        <v>45160.0</v>
      </c>
      <c r="C157" s="5">
        <v>243.621059521062</v>
      </c>
      <c r="D157" s="5">
        <v>222.197875147341</v>
      </c>
      <c r="E157" s="5">
        <v>279.443150133184</v>
      </c>
      <c r="F157" s="5">
        <v>243.621059521062</v>
      </c>
      <c r="G157" s="5">
        <v>243.621059521062</v>
      </c>
      <c r="H157" s="5">
        <v>6.95278955896727</v>
      </c>
      <c r="I157" s="5">
        <v>6.95278955896727</v>
      </c>
      <c r="J157" s="5">
        <v>6.95278955896727</v>
      </c>
      <c r="K157" s="5">
        <v>6.95278955896727</v>
      </c>
      <c r="L157" s="5">
        <v>6.95278955896727</v>
      </c>
      <c r="M157" s="5">
        <v>6.95278955896727</v>
      </c>
      <c r="N157" s="5">
        <v>0.0</v>
      </c>
      <c r="O157" s="5">
        <v>0.0</v>
      </c>
      <c r="P157" s="5">
        <v>0.0</v>
      </c>
    </row>
    <row r="158">
      <c r="A158" s="5">
        <v>156.0</v>
      </c>
      <c r="B158" s="6">
        <v>45161.0</v>
      </c>
      <c r="C158" s="5">
        <v>243.53038715949</v>
      </c>
      <c r="D158" s="5">
        <v>222.034811138757</v>
      </c>
      <c r="E158" s="5">
        <v>279.673572663682</v>
      </c>
      <c r="F158" s="5">
        <v>243.53038715949</v>
      </c>
      <c r="G158" s="5">
        <v>243.53038715949</v>
      </c>
      <c r="H158" s="5">
        <v>6.40355699655258</v>
      </c>
      <c r="I158" s="5">
        <v>6.40355699655258</v>
      </c>
      <c r="J158" s="5">
        <v>6.40355699655258</v>
      </c>
      <c r="K158" s="5">
        <v>6.40355699655258</v>
      </c>
      <c r="L158" s="5">
        <v>6.40355699655258</v>
      </c>
      <c r="M158" s="5">
        <v>6.40355699655258</v>
      </c>
      <c r="N158" s="5">
        <v>0.0</v>
      </c>
      <c r="O158" s="5">
        <v>0.0</v>
      </c>
      <c r="P158" s="5">
        <v>0.0</v>
      </c>
    </row>
    <row r="159">
      <c r="A159" s="5">
        <v>157.0</v>
      </c>
      <c r="B159" s="6">
        <v>45162.0</v>
      </c>
      <c r="C159" s="5">
        <v>243.439714797917</v>
      </c>
      <c r="D159" s="5">
        <v>223.928579520198</v>
      </c>
      <c r="E159" s="5">
        <v>276.044919931152</v>
      </c>
      <c r="F159" s="5">
        <v>243.439714797917</v>
      </c>
      <c r="G159" s="5">
        <v>243.439714797917</v>
      </c>
      <c r="H159" s="5">
        <v>5.3893656093154</v>
      </c>
      <c r="I159" s="5">
        <v>5.3893656093154</v>
      </c>
      <c r="J159" s="5">
        <v>5.3893656093154</v>
      </c>
      <c r="K159" s="5">
        <v>5.3893656093154</v>
      </c>
      <c r="L159" s="5">
        <v>5.3893656093154</v>
      </c>
      <c r="M159" s="5">
        <v>5.3893656093154</v>
      </c>
      <c r="N159" s="5">
        <v>0.0</v>
      </c>
      <c r="O159" s="5">
        <v>0.0</v>
      </c>
      <c r="P159" s="5">
        <v>0.0</v>
      </c>
    </row>
    <row r="160">
      <c r="A160" s="5">
        <v>158.0</v>
      </c>
      <c r="B160" s="6">
        <v>45163.0</v>
      </c>
      <c r="C160" s="5">
        <v>243.349042436345</v>
      </c>
      <c r="D160" s="5">
        <v>221.713160525495</v>
      </c>
      <c r="E160" s="5">
        <v>276.018666214601</v>
      </c>
      <c r="F160" s="5">
        <v>243.349042436345</v>
      </c>
      <c r="G160" s="5">
        <v>243.349042436345</v>
      </c>
      <c r="H160" s="5">
        <v>5.86753093720226</v>
      </c>
      <c r="I160" s="5">
        <v>5.86753093720226</v>
      </c>
      <c r="J160" s="5">
        <v>5.86753093720226</v>
      </c>
      <c r="K160" s="5">
        <v>5.86753093720226</v>
      </c>
      <c r="L160" s="5">
        <v>5.86753093720226</v>
      </c>
      <c r="M160" s="5">
        <v>5.86753093720226</v>
      </c>
      <c r="N160" s="5">
        <v>0.0</v>
      </c>
      <c r="O160" s="5">
        <v>0.0</v>
      </c>
      <c r="P160" s="5">
        <v>0.0</v>
      </c>
    </row>
    <row r="161">
      <c r="A161" s="5">
        <v>159.0</v>
      </c>
      <c r="B161" s="6">
        <v>45166.0</v>
      </c>
      <c r="C161" s="5">
        <v>243.077025351627</v>
      </c>
      <c r="D161" s="5">
        <v>218.144142595088</v>
      </c>
      <c r="E161" s="5">
        <v>277.678047371749</v>
      </c>
      <c r="F161" s="5">
        <v>243.077025351627</v>
      </c>
      <c r="G161" s="5">
        <v>243.077025351627</v>
      </c>
      <c r="H161" s="5">
        <v>4.85881585400879</v>
      </c>
      <c r="I161" s="5">
        <v>4.85881585400879</v>
      </c>
      <c r="J161" s="5">
        <v>4.85881585400879</v>
      </c>
      <c r="K161" s="5">
        <v>4.85881585400879</v>
      </c>
      <c r="L161" s="5">
        <v>4.85881585400879</v>
      </c>
      <c r="M161" s="5">
        <v>4.85881585400879</v>
      </c>
      <c r="N161" s="5">
        <v>0.0</v>
      </c>
      <c r="O161" s="5">
        <v>0.0</v>
      </c>
      <c r="P161" s="5">
        <v>0.0</v>
      </c>
    </row>
    <row r="162">
      <c r="A162" s="5">
        <v>160.0</v>
      </c>
      <c r="B162" s="6">
        <v>45167.0</v>
      </c>
      <c r="C162" s="5">
        <v>242.986352988522</v>
      </c>
      <c r="D162" s="5">
        <v>221.419018439418</v>
      </c>
      <c r="E162" s="5">
        <v>278.572772099964</v>
      </c>
      <c r="F162" s="5">
        <v>242.986352988522</v>
      </c>
      <c r="G162" s="5">
        <v>242.986352988522</v>
      </c>
      <c r="H162" s="5">
        <v>6.95278955897214</v>
      </c>
      <c r="I162" s="5">
        <v>6.95278955897214</v>
      </c>
      <c r="J162" s="5">
        <v>6.95278955897214</v>
      </c>
      <c r="K162" s="5">
        <v>6.95278955897214</v>
      </c>
      <c r="L162" s="5">
        <v>6.95278955897214</v>
      </c>
      <c r="M162" s="5">
        <v>6.95278955897214</v>
      </c>
      <c r="N162" s="5">
        <v>0.0</v>
      </c>
      <c r="O162" s="5">
        <v>0.0</v>
      </c>
      <c r="P162" s="5">
        <v>0.0</v>
      </c>
    </row>
    <row r="163">
      <c r="A163" s="5">
        <v>161.0</v>
      </c>
      <c r="B163" s="6">
        <v>45168.0</v>
      </c>
      <c r="C163" s="5">
        <v>242.895680625417</v>
      </c>
      <c r="D163" s="5">
        <v>222.156918431087</v>
      </c>
      <c r="E163" s="5">
        <v>277.629778552997</v>
      </c>
      <c r="F163" s="5">
        <v>242.895680625417</v>
      </c>
      <c r="G163" s="5">
        <v>242.895680625417</v>
      </c>
      <c r="H163" s="5">
        <v>6.40355699655248</v>
      </c>
      <c r="I163" s="5">
        <v>6.40355699655248</v>
      </c>
      <c r="J163" s="5">
        <v>6.40355699655248</v>
      </c>
      <c r="K163" s="5">
        <v>6.40355699655248</v>
      </c>
      <c r="L163" s="5">
        <v>6.40355699655248</v>
      </c>
      <c r="M163" s="5">
        <v>6.40355699655248</v>
      </c>
      <c r="N163" s="5">
        <v>0.0</v>
      </c>
      <c r="O163" s="5">
        <v>0.0</v>
      </c>
      <c r="P163" s="5">
        <v>0.0</v>
      </c>
    </row>
    <row r="164">
      <c r="A164" s="5">
        <v>162.0</v>
      </c>
      <c r="B164" s="6">
        <v>45169.0</v>
      </c>
      <c r="C164" s="5">
        <v>242.805008262312</v>
      </c>
      <c r="D164" s="5">
        <v>217.86078903711</v>
      </c>
      <c r="E164" s="5">
        <v>278.0385186228</v>
      </c>
      <c r="F164" s="5">
        <v>242.805008262312</v>
      </c>
      <c r="G164" s="5">
        <v>242.805008262312</v>
      </c>
      <c r="H164" s="5">
        <v>5.38936560929597</v>
      </c>
      <c r="I164" s="5">
        <v>5.38936560929597</v>
      </c>
      <c r="J164" s="5">
        <v>5.38936560929597</v>
      </c>
      <c r="K164" s="5">
        <v>5.38936560929597</v>
      </c>
      <c r="L164" s="5">
        <v>5.38936560929597</v>
      </c>
      <c r="M164" s="5">
        <v>5.38936560929597</v>
      </c>
      <c r="N164" s="5">
        <v>0.0</v>
      </c>
      <c r="O164" s="5">
        <v>0.0</v>
      </c>
      <c r="P164" s="5">
        <v>0.0</v>
      </c>
    </row>
    <row r="165">
      <c r="A165" s="5">
        <v>163.0</v>
      </c>
      <c r="B165" s="6">
        <v>45170.0</v>
      </c>
      <c r="C165" s="5">
        <v>242.714335899207</v>
      </c>
      <c r="D165" s="5">
        <v>219.812086472878</v>
      </c>
      <c r="E165" s="5">
        <v>276.207447203297</v>
      </c>
      <c r="F165" s="5">
        <v>242.714335899207</v>
      </c>
      <c r="G165" s="5">
        <v>242.714335899207</v>
      </c>
      <c r="H165" s="5">
        <v>5.86753093720114</v>
      </c>
      <c r="I165" s="5">
        <v>5.86753093720114</v>
      </c>
      <c r="J165" s="5">
        <v>5.86753093720114</v>
      </c>
      <c r="K165" s="5">
        <v>5.86753093720114</v>
      </c>
      <c r="L165" s="5">
        <v>5.86753093720114</v>
      </c>
      <c r="M165" s="5">
        <v>5.86753093720114</v>
      </c>
      <c r="N165" s="5">
        <v>0.0</v>
      </c>
      <c r="O165" s="5">
        <v>0.0</v>
      </c>
      <c r="P165" s="5">
        <v>0.0</v>
      </c>
    </row>
    <row r="166">
      <c r="A166" s="5">
        <v>164.0</v>
      </c>
      <c r="B166" s="6">
        <v>45174.0</v>
      </c>
      <c r="C166" s="5">
        <v>242.351646446787</v>
      </c>
      <c r="D166" s="5">
        <v>221.294672120633</v>
      </c>
      <c r="E166" s="5">
        <v>275.039931214827</v>
      </c>
      <c r="F166" s="5">
        <v>242.351646446787</v>
      </c>
      <c r="G166" s="5">
        <v>242.351646446787</v>
      </c>
      <c r="H166" s="5">
        <v>6.9527895589737</v>
      </c>
      <c r="I166" s="5">
        <v>6.9527895589737</v>
      </c>
      <c r="J166" s="5">
        <v>6.9527895589737</v>
      </c>
      <c r="K166" s="5">
        <v>6.9527895589737</v>
      </c>
      <c r="L166" s="5">
        <v>6.9527895589737</v>
      </c>
      <c r="M166" s="5">
        <v>6.9527895589737</v>
      </c>
      <c r="N166" s="5">
        <v>0.0</v>
      </c>
      <c r="O166" s="5">
        <v>0.0</v>
      </c>
      <c r="P166" s="5">
        <v>0.0</v>
      </c>
    </row>
    <row r="167">
      <c r="A167" s="5">
        <v>165.0</v>
      </c>
      <c r="B167" s="6">
        <v>45175.0</v>
      </c>
      <c r="C167" s="5">
        <v>242.260974083682</v>
      </c>
      <c r="D167" s="5">
        <v>219.871924319791</v>
      </c>
      <c r="E167" s="5">
        <v>276.281517108858</v>
      </c>
      <c r="F167" s="5">
        <v>242.260974083682</v>
      </c>
      <c r="G167" s="5">
        <v>242.260974083682</v>
      </c>
      <c r="H167" s="5">
        <v>6.40355699655239</v>
      </c>
      <c r="I167" s="5">
        <v>6.40355699655239</v>
      </c>
      <c r="J167" s="5">
        <v>6.40355699655239</v>
      </c>
      <c r="K167" s="5">
        <v>6.40355699655239</v>
      </c>
      <c r="L167" s="5">
        <v>6.40355699655239</v>
      </c>
      <c r="M167" s="5">
        <v>6.40355699655239</v>
      </c>
      <c r="N167" s="5">
        <v>0.0</v>
      </c>
      <c r="O167" s="5">
        <v>0.0</v>
      </c>
      <c r="P167" s="5">
        <v>0.0</v>
      </c>
    </row>
    <row r="168">
      <c r="A168" s="5">
        <v>166.0</v>
      </c>
      <c r="B168" s="6">
        <v>45176.0</v>
      </c>
      <c r="C168" s="5">
        <v>242.170301720577</v>
      </c>
      <c r="D168" s="5">
        <v>218.255424589962</v>
      </c>
      <c r="E168" s="5">
        <v>274.834133174221</v>
      </c>
      <c r="F168" s="5">
        <v>242.170301720577</v>
      </c>
      <c r="G168" s="5">
        <v>242.170301720577</v>
      </c>
      <c r="H168" s="5">
        <v>5.3893656093055</v>
      </c>
      <c r="I168" s="5">
        <v>5.3893656093055</v>
      </c>
      <c r="J168" s="5">
        <v>5.3893656093055</v>
      </c>
      <c r="K168" s="5">
        <v>5.3893656093055</v>
      </c>
      <c r="L168" s="5">
        <v>5.3893656093055</v>
      </c>
      <c r="M168" s="5">
        <v>5.3893656093055</v>
      </c>
      <c r="N168" s="5">
        <v>0.0</v>
      </c>
      <c r="O168" s="5">
        <v>0.0</v>
      </c>
      <c r="P168" s="5">
        <v>0.0</v>
      </c>
    </row>
    <row r="169">
      <c r="A169" s="5">
        <v>167.0</v>
      </c>
      <c r="B169" s="6">
        <v>45177.0</v>
      </c>
      <c r="C169" s="5">
        <v>242.079629357472</v>
      </c>
      <c r="D169" s="5">
        <v>220.821002321052</v>
      </c>
      <c r="E169" s="5">
        <v>276.491604302996</v>
      </c>
      <c r="F169" s="5">
        <v>242.079629357472</v>
      </c>
      <c r="G169" s="5">
        <v>242.079629357472</v>
      </c>
      <c r="H169" s="5">
        <v>5.86753093720002</v>
      </c>
      <c r="I169" s="5">
        <v>5.86753093720002</v>
      </c>
      <c r="J169" s="5">
        <v>5.86753093720002</v>
      </c>
      <c r="K169" s="5">
        <v>5.86753093720002</v>
      </c>
      <c r="L169" s="5">
        <v>5.86753093720002</v>
      </c>
      <c r="M169" s="5">
        <v>5.86753093720002</v>
      </c>
      <c r="N169" s="5">
        <v>0.0</v>
      </c>
      <c r="O169" s="5">
        <v>0.0</v>
      </c>
      <c r="P169" s="5">
        <v>0.0</v>
      </c>
    </row>
    <row r="170">
      <c r="A170" s="5">
        <v>168.0</v>
      </c>
      <c r="B170" s="6">
        <v>45180.0</v>
      </c>
      <c r="C170" s="5">
        <v>241.807612184381</v>
      </c>
      <c r="D170" s="5">
        <v>217.993767512808</v>
      </c>
      <c r="E170" s="5">
        <v>274.839462811377</v>
      </c>
      <c r="F170" s="5">
        <v>241.807612184381</v>
      </c>
      <c r="G170" s="5">
        <v>241.807612184381</v>
      </c>
      <c r="H170" s="5">
        <v>4.85881585395912</v>
      </c>
      <c r="I170" s="5">
        <v>4.85881585395912</v>
      </c>
      <c r="J170" s="5">
        <v>4.85881585395912</v>
      </c>
      <c r="K170" s="5">
        <v>4.85881585395912</v>
      </c>
      <c r="L170" s="5">
        <v>4.85881585395912</v>
      </c>
      <c r="M170" s="5">
        <v>4.85881585395912</v>
      </c>
      <c r="N170" s="5">
        <v>0.0</v>
      </c>
      <c r="O170" s="5">
        <v>0.0</v>
      </c>
      <c r="P170" s="5">
        <v>0.0</v>
      </c>
    </row>
    <row r="171">
      <c r="A171" s="5">
        <v>169.0</v>
      </c>
      <c r="B171" s="6">
        <v>45181.0</v>
      </c>
      <c r="C171" s="5">
        <v>241.71693979335</v>
      </c>
      <c r="D171" s="5">
        <v>219.342522863554</v>
      </c>
      <c r="E171" s="5">
        <v>278.371773241254</v>
      </c>
      <c r="F171" s="5">
        <v>241.71693979335</v>
      </c>
      <c r="G171" s="5">
        <v>241.71693979335</v>
      </c>
      <c r="H171" s="5">
        <v>6.95278955897858</v>
      </c>
      <c r="I171" s="5">
        <v>6.95278955897858</v>
      </c>
      <c r="J171" s="5">
        <v>6.95278955897858</v>
      </c>
      <c r="K171" s="5">
        <v>6.95278955897858</v>
      </c>
      <c r="L171" s="5">
        <v>6.95278955897858</v>
      </c>
      <c r="M171" s="5">
        <v>6.95278955897858</v>
      </c>
      <c r="N171" s="5">
        <v>0.0</v>
      </c>
      <c r="O171" s="5">
        <v>0.0</v>
      </c>
      <c r="P171" s="5">
        <v>0.0</v>
      </c>
    </row>
    <row r="172">
      <c r="A172" s="5">
        <v>170.0</v>
      </c>
      <c r="B172" s="6">
        <v>45182.0</v>
      </c>
      <c r="C172" s="5">
        <v>241.62626740232</v>
      </c>
      <c r="D172" s="5">
        <v>218.949533850395</v>
      </c>
      <c r="E172" s="5">
        <v>276.238391609775</v>
      </c>
      <c r="F172" s="5">
        <v>241.62626740232</v>
      </c>
      <c r="G172" s="5">
        <v>241.62626740232</v>
      </c>
      <c r="H172" s="5">
        <v>6.4035569965523</v>
      </c>
      <c r="I172" s="5">
        <v>6.4035569965523</v>
      </c>
      <c r="J172" s="5">
        <v>6.4035569965523</v>
      </c>
      <c r="K172" s="5">
        <v>6.4035569965523</v>
      </c>
      <c r="L172" s="5">
        <v>6.4035569965523</v>
      </c>
      <c r="M172" s="5">
        <v>6.4035569965523</v>
      </c>
      <c r="N172" s="5">
        <v>0.0</v>
      </c>
      <c r="O172" s="5">
        <v>0.0</v>
      </c>
      <c r="P172" s="5">
        <v>0.0</v>
      </c>
    </row>
    <row r="173">
      <c r="A173" s="5">
        <v>171.0</v>
      </c>
      <c r="B173" s="6">
        <v>45183.0</v>
      </c>
      <c r="C173" s="5">
        <v>241.53559501129</v>
      </c>
      <c r="D173" s="5">
        <v>220.107280228423</v>
      </c>
      <c r="E173" s="5">
        <v>275.048885942192</v>
      </c>
      <c r="F173" s="5">
        <v>241.53559501129</v>
      </c>
      <c r="G173" s="5">
        <v>241.53559501129</v>
      </c>
      <c r="H173" s="5">
        <v>5.38936560930514</v>
      </c>
      <c r="I173" s="5">
        <v>5.38936560930514</v>
      </c>
      <c r="J173" s="5">
        <v>5.38936560930514</v>
      </c>
      <c r="K173" s="5">
        <v>5.38936560930514</v>
      </c>
      <c r="L173" s="5">
        <v>5.38936560930514</v>
      </c>
      <c r="M173" s="5">
        <v>5.38936560930514</v>
      </c>
      <c r="N173" s="5">
        <v>0.0</v>
      </c>
      <c r="O173" s="5">
        <v>0.0</v>
      </c>
      <c r="P173" s="5">
        <v>0.0</v>
      </c>
    </row>
    <row r="174">
      <c r="A174" s="5">
        <v>172.0</v>
      </c>
      <c r="B174" s="6">
        <v>45184.0</v>
      </c>
      <c r="C174" s="5">
        <v>241.444922620259</v>
      </c>
      <c r="D174" s="5">
        <v>217.02376507745</v>
      </c>
      <c r="E174" s="5">
        <v>273.82094526143</v>
      </c>
      <c r="F174" s="5">
        <v>241.444922620259</v>
      </c>
      <c r="G174" s="5">
        <v>241.444922620259</v>
      </c>
      <c r="H174" s="5">
        <v>5.86753093718694</v>
      </c>
      <c r="I174" s="5">
        <v>5.86753093718694</v>
      </c>
      <c r="J174" s="5">
        <v>5.86753093718694</v>
      </c>
      <c r="K174" s="5">
        <v>5.86753093718694</v>
      </c>
      <c r="L174" s="5">
        <v>5.86753093718694</v>
      </c>
      <c r="M174" s="5">
        <v>5.86753093718694</v>
      </c>
      <c r="N174" s="5">
        <v>0.0</v>
      </c>
      <c r="O174" s="5">
        <v>0.0</v>
      </c>
      <c r="P174" s="5">
        <v>0.0</v>
      </c>
    </row>
    <row r="175">
      <c r="A175" s="5">
        <v>173.0</v>
      </c>
      <c r="B175" s="6">
        <v>45187.0</v>
      </c>
      <c r="C175" s="5">
        <v>241.172905447168</v>
      </c>
      <c r="D175" s="5">
        <v>218.085734591772</v>
      </c>
      <c r="E175" s="5">
        <v>274.445142234337</v>
      </c>
      <c r="F175" s="5">
        <v>241.172905447168</v>
      </c>
      <c r="G175" s="5">
        <v>241.172905447168</v>
      </c>
      <c r="H175" s="5">
        <v>4.85881585399019</v>
      </c>
      <c r="I175" s="5">
        <v>4.85881585399019</v>
      </c>
      <c r="J175" s="5">
        <v>4.85881585399019</v>
      </c>
      <c r="K175" s="5">
        <v>4.85881585399019</v>
      </c>
      <c r="L175" s="5">
        <v>4.85881585399019</v>
      </c>
      <c r="M175" s="5">
        <v>4.85881585399019</v>
      </c>
      <c r="N175" s="5">
        <v>0.0</v>
      </c>
      <c r="O175" s="5">
        <v>0.0</v>
      </c>
      <c r="P175" s="5">
        <v>0.0</v>
      </c>
    </row>
    <row r="176">
      <c r="A176" s="5">
        <v>174.0</v>
      </c>
      <c r="B176" s="6">
        <v>45188.0</v>
      </c>
      <c r="C176" s="5">
        <v>241.082233056138</v>
      </c>
      <c r="D176" s="5">
        <v>220.055133682644</v>
      </c>
      <c r="E176" s="5">
        <v>273.813704549433</v>
      </c>
      <c r="F176" s="5">
        <v>241.082233056138</v>
      </c>
      <c r="G176" s="5">
        <v>241.082233056138</v>
      </c>
      <c r="H176" s="5">
        <v>6.95278955896257</v>
      </c>
      <c r="I176" s="5">
        <v>6.95278955896257</v>
      </c>
      <c r="J176" s="5">
        <v>6.95278955896257</v>
      </c>
      <c r="K176" s="5">
        <v>6.95278955896257</v>
      </c>
      <c r="L176" s="5">
        <v>6.95278955896257</v>
      </c>
      <c r="M176" s="5">
        <v>6.95278955896257</v>
      </c>
      <c r="N176" s="5">
        <v>0.0</v>
      </c>
      <c r="O176" s="5">
        <v>0.0</v>
      </c>
      <c r="P176" s="5">
        <v>0.0</v>
      </c>
    </row>
    <row r="177">
      <c r="A177" s="5">
        <v>175.0</v>
      </c>
      <c r="B177" s="6">
        <v>45189.0</v>
      </c>
      <c r="C177" s="5">
        <v>240.991560665108</v>
      </c>
      <c r="D177" s="5">
        <v>218.295742273644</v>
      </c>
      <c r="E177" s="5">
        <v>276.621044830186</v>
      </c>
      <c r="F177" s="5">
        <v>240.991560665108</v>
      </c>
      <c r="G177" s="5">
        <v>240.991560665108</v>
      </c>
      <c r="H177" s="5">
        <v>6.40355699654916</v>
      </c>
      <c r="I177" s="5">
        <v>6.40355699654916</v>
      </c>
      <c r="J177" s="5">
        <v>6.40355699654916</v>
      </c>
      <c r="K177" s="5">
        <v>6.40355699654916</v>
      </c>
      <c r="L177" s="5">
        <v>6.40355699654916</v>
      </c>
      <c r="M177" s="5">
        <v>6.40355699654916</v>
      </c>
      <c r="N177" s="5">
        <v>0.0</v>
      </c>
      <c r="O177" s="5">
        <v>0.0</v>
      </c>
      <c r="P177" s="5">
        <v>0.0</v>
      </c>
    </row>
    <row r="178">
      <c r="A178" s="5">
        <v>176.0</v>
      </c>
      <c r="B178" s="6">
        <v>45190.0</v>
      </c>
      <c r="C178" s="5">
        <v>240.900888252939</v>
      </c>
      <c r="D178" s="5">
        <v>218.849039023642</v>
      </c>
      <c r="E178" s="5">
        <v>275.607460701412</v>
      </c>
      <c r="F178" s="5">
        <v>240.900888252939</v>
      </c>
      <c r="G178" s="5">
        <v>240.900888252939</v>
      </c>
      <c r="H178" s="5">
        <v>5.38936560930973</v>
      </c>
      <c r="I178" s="5">
        <v>5.38936560930973</v>
      </c>
      <c r="J178" s="5">
        <v>5.38936560930973</v>
      </c>
      <c r="K178" s="5">
        <v>5.38936560930973</v>
      </c>
      <c r="L178" s="5">
        <v>5.38936560930973</v>
      </c>
      <c r="M178" s="5">
        <v>5.38936560930973</v>
      </c>
      <c r="N178" s="5">
        <v>0.0</v>
      </c>
      <c r="O178" s="5">
        <v>0.0</v>
      </c>
      <c r="P178" s="5">
        <v>0.0</v>
      </c>
    </row>
    <row r="179">
      <c r="A179" s="5">
        <v>177.0</v>
      </c>
      <c r="B179" s="6">
        <v>45191.0</v>
      </c>
      <c r="C179" s="5">
        <v>240.81021584077</v>
      </c>
      <c r="D179" s="5">
        <v>218.930409063103</v>
      </c>
      <c r="E179" s="5">
        <v>276.617263507003</v>
      </c>
      <c r="F179" s="5">
        <v>240.81021584077</v>
      </c>
      <c r="G179" s="5">
        <v>240.81021584077</v>
      </c>
      <c r="H179" s="5">
        <v>5.8675309372309</v>
      </c>
      <c r="I179" s="5">
        <v>5.8675309372309</v>
      </c>
      <c r="J179" s="5">
        <v>5.8675309372309</v>
      </c>
      <c r="K179" s="5">
        <v>5.8675309372309</v>
      </c>
      <c r="L179" s="5">
        <v>5.8675309372309</v>
      </c>
      <c r="M179" s="5">
        <v>5.8675309372309</v>
      </c>
      <c r="N179" s="5">
        <v>0.0</v>
      </c>
      <c r="O179" s="5">
        <v>0.0</v>
      </c>
      <c r="P179" s="5">
        <v>0.0</v>
      </c>
    </row>
    <row r="180">
      <c r="A180" s="5">
        <v>178.0</v>
      </c>
      <c r="B180" s="6">
        <v>45194.0</v>
      </c>
      <c r="C180" s="5">
        <v>240.538198604263</v>
      </c>
      <c r="D180" s="5">
        <v>218.364310852433</v>
      </c>
      <c r="E180" s="5">
        <v>272.128746457414</v>
      </c>
      <c r="F180" s="5">
        <v>240.538198604263</v>
      </c>
      <c r="G180" s="5">
        <v>240.538198604263</v>
      </c>
      <c r="H180" s="5">
        <v>4.85881585398972</v>
      </c>
      <c r="I180" s="5">
        <v>4.85881585398972</v>
      </c>
      <c r="J180" s="5">
        <v>4.85881585398972</v>
      </c>
      <c r="K180" s="5">
        <v>4.85881585398972</v>
      </c>
      <c r="L180" s="5">
        <v>4.85881585398972</v>
      </c>
      <c r="M180" s="5">
        <v>4.85881585398972</v>
      </c>
      <c r="N180" s="5">
        <v>0.0</v>
      </c>
      <c r="O180" s="5">
        <v>0.0</v>
      </c>
      <c r="P180" s="5">
        <v>0.0</v>
      </c>
    </row>
    <row r="181">
      <c r="A181" s="5">
        <v>179.0</v>
      </c>
      <c r="B181" s="6">
        <v>45195.0</v>
      </c>
      <c r="C181" s="5">
        <v>240.447526192094</v>
      </c>
      <c r="D181" s="5">
        <v>217.411876073111</v>
      </c>
      <c r="E181" s="5">
        <v>275.436381721413</v>
      </c>
      <c r="F181" s="5">
        <v>240.447526192094</v>
      </c>
      <c r="G181" s="5">
        <v>240.447526192094</v>
      </c>
      <c r="H181" s="5">
        <v>6.95278955896744</v>
      </c>
      <c r="I181" s="5">
        <v>6.95278955896744</v>
      </c>
      <c r="J181" s="5">
        <v>6.95278955896744</v>
      </c>
      <c r="K181" s="5">
        <v>6.95278955896744</v>
      </c>
      <c r="L181" s="5">
        <v>6.95278955896744</v>
      </c>
      <c r="M181" s="5">
        <v>6.95278955896744</v>
      </c>
      <c r="N181" s="5">
        <v>0.0</v>
      </c>
      <c r="O181" s="5">
        <v>0.0</v>
      </c>
      <c r="P181" s="5">
        <v>0.0</v>
      </c>
    </row>
    <row r="182">
      <c r="A182" s="5">
        <v>180.0</v>
      </c>
      <c r="B182" s="6">
        <v>45196.0</v>
      </c>
      <c r="C182" s="5">
        <v>240.356853779925</v>
      </c>
      <c r="D182" s="5">
        <v>217.03736427185</v>
      </c>
      <c r="E182" s="5">
        <v>275.154878210487</v>
      </c>
      <c r="F182" s="5">
        <v>240.356853779925</v>
      </c>
      <c r="G182" s="5">
        <v>240.356853779925</v>
      </c>
      <c r="H182" s="5">
        <v>6.4035569965534</v>
      </c>
      <c r="I182" s="5">
        <v>6.4035569965534</v>
      </c>
      <c r="J182" s="5">
        <v>6.4035569965534</v>
      </c>
      <c r="K182" s="5">
        <v>6.4035569965534</v>
      </c>
      <c r="L182" s="5">
        <v>6.4035569965534</v>
      </c>
      <c r="M182" s="5">
        <v>6.4035569965534</v>
      </c>
      <c r="N182" s="5">
        <v>0.0</v>
      </c>
      <c r="O182" s="5">
        <v>0.0</v>
      </c>
      <c r="P182" s="5">
        <v>0.0</v>
      </c>
    </row>
    <row r="183">
      <c r="A183" s="5">
        <v>181.0</v>
      </c>
      <c r="B183" s="6">
        <v>45197.0</v>
      </c>
      <c r="C183" s="5">
        <v>240.266181367756</v>
      </c>
      <c r="D183" s="5">
        <v>217.316290298758</v>
      </c>
      <c r="E183" s="5">
        <v>275.27798078394</v>
      </c>
      <c r="F183" s="5">
        <v>240.266181367756</v>
      </c>
      <c r="G183" s="5">
        <v>240.266181367756</v>
      </c>
      <c r="H183" s="5">
        <v>5.38936560931432</v>
      </c>
      <c r="I183" s="5">
        <v>5.38936560931432</v>
      </c>
      <c r="J183" s="5">
        <v>5.38936560931432</v>
      </c>
      <c r="K183" s="5">
        <v>5.38936560931432</v>
      </c>
      <c r="L183" s="5">
        <v>5.38936560931432</v>
      </c>
      <c r="M183" s="5">
        <v>5.38936560931432</v>
      </c>
      <c r="N183" s="5">
        <v>0.0</v>
      </c>
      <c r="O183" s="5">
        <v>0.0</v>
      </c>
      <c r="P183" s="5">
        <v>0.0</v>
      </c>
    </row>
    <row r="184">
      <c r="A184" s="5">
        <v>182.0</v>
      </c>
      <c r="B184" s="6">
        <v>45198.0</v>
      </c>
      <c r="C184" s="5">
        <v>240.175508955587</v>
      </c>
      <c r="D184" s="5">
        <v>217.101645493125</v>
      </c>
      <c r="E184" s="5">
        <v>276.206804658544</v>
      </c>
      <c r="F184" s="5">
        <v>240.175508955587</v>
      </c>
      <c r="G184" s="5">
        <v>240.175508955587</v>
      </c>
      <c r="H184" s="5">
        <v>5.86753093720586</v>
      </c>
      <c r="I184" s="5">
        <v>5.86753093720586</v>
      </c>
      <c r="J184" s="5">
        <v>5.86753093720586</v>
      </c>
      <c r="K184" s="5">
        <v>5.86753093720586</v>
      </c>
      <c r="L184" s="5">
        <v>5.86753093720586</v>
      </c>
      <c r="M184" s="5">
        <v>5.86753093720586</v>
      </c>
      <c r="N184" s="5">
        <v>0.0</v>
      </c>
      <c r="O184" s="5">
        <v>0.0</v>
      </c>
      <c r="P184" s="5">
        <v>0.0</v>
      </c>
    </row>
    <row r="185">
      <c r="A185" s="5">
        <v>183.0</v>
      </c>
      <c r="B185" s="6">
        <v>45201.0</v>
      </c>
      <c r="C185" s="5">
        <v>239.903491719079</v>
      </c>
      <c r="D185" s="5">
        <v>215.994418143487</v>
      </c>
      <c r="E185" s="5">
        <v>273.016433332877</v>
      </c>
      <c r="F185" s="5">
        <v>239.903491719079</v>
      </c>
      <c r="G185" s="5">
        <v>239.903491719079</v>
      </c>
      <c r="H185" s="5">
        <v>4.85881585400502</v>
      </c>
      <c r="I185" s="5">
        <v>4.85881585400502</v>
      </c>
      <c r="J185" s="5">
        <v>4.85881585400502</v>
      </c>
      <c r="K185" s="5">
        <v>4.85881585400502</v>
      </c>
      <c r="L185" s="5">
        <v>4.85881585400502</v>
      </c>
      <c r="M185" s="5">
        <v>4.85881585400502</v>
      </c>
      <c r="N185" s="5">
        <v>0.0</v>
      </c>
      <c r="O185" s="5">
        <v>0.0</v>
      </c>
      <c r="P185" s="5">
        <v>0.0</v>
      </c>
    </row>
    <row r="186">
      <c r="A186" s="5">
        <v>184.0</v>
      </c>
      <c r="B186" s="6">
        <v>45202.0</v>
      </c>
      <c r="C186" s="5">
        <v>239.812819312359</v>
      </c>
      <c r="D186" s="5">
        <v>217.677368228251</v>
      </c>
      <c r="E186" s="5">
        <v>275.284242116454</v>
      </c>
      <c r="F186" s="5">
        <v>239.812819312359</v>
      </c>
      <c r="G186" s="5">
        <v>239.812819312359</v>
      </c>
      <c r="H186" s="5">
        <v>6.95278955897232</v>
      </c>
      <c r="I186" s="5">
        <v>6.95278955897232</v>
      </c>
      <c r="J186" s="5">
        <v>6.95278955897232</v>
      </c>
      <c r="K186" s="5">
        <v>6.95278955897232</v>
      </c>
      <c r="L186" s="5">
        <v>6.95278955897232</v>
      </c>
      <c r="M186" s="5">
        <v>6.95278955897232</v>
      </c>
      <c r="N186" s="5">
        <v>0.0</v>
      </c>
      <c r="O186" s="5">
        <v>0.0</v>
      </c>
      <c r="P186" s="5">
        <v>0.0</v>
      </c>
    </row>
    <row r="187">
      <c r="A187" s="5">
        <v>185.0</v>
      </c>
      <c r="B187" s="6">
        <v>45203.0</v>
      </c>
      <c r="C187" s="5">
        <v>239.722146905639</v>
      </c>
      <c r="D187" s="5">
        <v>217.419243691753</v>
      </c>
      <c r="E187" s="5">
        <v>275.098454406697</v>
      </c>
      <c r="F187" s="5">
        <v>239.722146905639</v>
      </c>
      <c r="G187" s="5">
        <v>239.722146905639</v>
      </c>
      <c r="H187" s="5">
        <v>6.40355699655025</v>
      </c>
      <c r="I187" s="5">
        <v>6.40355699655025</v>
      </c>
      <c r="J187" s="5">
        <v>6.40355699655025</v>
      </c>
      <c r="K187" s="5">
        <v>6.40355699655025</v>
      </c>
      <c r="L187" s="5">
        <v>6.40355699655025</v>
      </c>
      <c r="M187" s="5">
        <v>6.40355699655025</v>
      </c>
      <c r="N187" s="5">
        <v>0.0</v>
      </c>
      <c r="O187" s="5">
        <v>0.0</v>
      </c>
      <c r="P187" s="5">
        <v>0.0</v>
      </c>
    </row>
    <row r="188">
      <c r="A188" s="5">
        <v>186.0</v>
      </c>
      <c r="B188" s="6">
        <v>45204.0</v>
      </c>
      <c r="C188" s="5">
        <v>239.631474498919</v>
      </c>
      <c r="D188" s="5">
        <v>214.360971768788</v>
      </c>
      <c r="E188" s="5">
        <v>272.945498401474</v>
      </c>
      <c r="F188" s="5">
        <v>239.631474498919</v>
      </c>
      <c r="G188" s="5">
        <v>239.631474498919</v>
      </c>
      <c r="H188" s="5">
        <v>5.38936560931891</v>
      </c>
      <c r="I188" s="5">
        <v>5.38936560931891</v>
      </c>
      <c r="J188" s="5">
        <v>5.38936560931891</v>
      </c>
      <c r="K188" s="5">
        <v>5.38936560931891</v>
      </c>
      <c r="L188" s="5">
        <v>5.38936560931891</v>
      </c>
      <c r="M188" s="5">
        <v>5.38936560931891</v>
      </c>
      <c r="N188" s="5">
        <v>0.0</v>
      </c>
      <c r="O188" s="5">
        <v>0.0</v>
      </c>
      <c r="P188" s="5">
        <v>0.0</v>
      </c>
    </row>
    <row r="189">
      <c r="A189" s="5">
        <v>187.0</v>
      </c>
      <c r="B189" s="6">
        <v>45205.0</v>
      </c>
      <c r="C189" s="5">
        <v>239.540802092199</v>
      </c>
      <c r="D189" s="5">
        <v>215.900291272496</v>
      </c>
      <c r="E189" s="5">
        <v>273.781065547618</v>
      </c>
      <c r="F189" s="5">
        <v>239.540802092199</v>
      </c>
      <c r="G189" s="5">
        <v>239.540802092199</v>
      </c>
      <c r="H189" s="5">
        <v>5.86753093720474</v>
      </c>
      <c r="I189" s="5">
        <v>5.86753093720474</v>
      </c>
      <c r="J189" s="5">
        <v>5.86753093720474</v>
      </c>
      <c r="K189" s="5">
        <v>5.86753093720474</v>
      </c>
      <c r="L189" s="5">
        <v>5.86753093720474</v>
      </c>
      <c r="M189" s="5">
        <v>5.86753093720474</v>
      </c>
      <c r="N189" s="5">
        <v>0.0</v>
      </c>
      <c r="O189" s="5">
        <v>0.0</v>
      </c>
      <c r="P189" s="5">
        <v>0.0</v>
      </c>
    </row>
    <row r="190">
      <c r="A190" s="5">
        <v>188.0</v>
      </c>
      <c r="B190" s="6">
        <v>45208.0</v>
      </c>
      <c r="C190" s="5">
        <v>239.268784872038</v>
      </c>
      <c r="D190" s="5">
        <v>215.969673793829</v>
      </c>
      <c r="E190" s="5">
        <v>272.119825608473</v>
      </c>
      <c r="F190" s="5">
        <v>239.268784872038</v>
      </c>
      <c r="G190" s="5">
        <v>239.268784872038</v>
      </c>
      <c r="H190" s="5">
        <v>4.85881585395582</v>
      </c>
      <c r="I190" s="5">
        <v>4.85881585395582</v>
      </c>
      <c r="J190" s="5">
        <v>4.85881585395582</v>
      </c>
      <c r="K190" s="5">
        <v>4.85881585395582</v>
      </c>
      <c r="L190" s="5">
        <v>4.85881585395582</v>
      </c>
      <c r="M190" s="5">
        <v>4.85881585395582</v>
      </c>
      <c r="N190" s="5">
        <v>0.0</v>
      </c>
      <c r="O190" s="5">
        <v>0.0</v>
      </c>
      <c r="P190" s="5">
        <v>0.0</v>
      </c>
    </row>
    <row r="191">
      <c r="A191" s="5">
        <v>189.0</v>
      </c>
      <c r="B191" s="6">
        <v>45209.0</v>
      </c>
      <c r="C191" s="5">
        <v>239.178112465318</v>
      </c>
      <c r="D191" s="5">
        <v>218.149827455875</v>
      </c>
      <c r="E191" s="5">
        <v>276.981247838776</v>
      </c>
      <c r="F191" s="5">
        <v>239.178112465318</v>
      </c>
      <c r="G191" s="5">
        <v>239.178112465318</v>
      </c>
      <c r="H191" s="5">
        <v>6.95278955895631</v>
      </c>
      <c r="I191" s="5">
        <v>6.95278955895631</v>
      </c>
      <c r="J191" s="5">
        <v>6.95278955895631</v>
      </c>
      <c r="K191" s="5">
        <v>6.95278955895631</v>
      </c>
      <c r="L191" s="5">
        <v>6.95278955895631</v>
      </c>
      <c r="M191" s="5">
        <v>6.95278955895631</v>
      </c>
      <c r="N191" s="5">
        <v>0.0</v>
      </c>
      <c r="O191" s="5">
        <v>0.0</v>
      </c>
      <c r="P191" s="5">
        <v>0.0</v>
      </c>
    </row>
    <row r="192">
      <c r="A192" s="5">
        <v>190.0</v>
      </c>
      <c r="B192" s="6">
        <v>45210.0</v>
      </c>
      <c r="C192" s="5">
        <v>239.087440058598</v>
      </c>
      <c r="D192" s="5">
        <v>217.68083999273</v>
      </c>
      <c r="E192" s="5">
        <v>273.845287922431</v>
      </c>
      <c r="F192" s="5">
        <v>239.087440058598</v>
      </c>
      <c r="G192" s="5">
        <v>239.087440058598</v>
      </c>
      <c r="H192" s="5">
        <v>6.40355699655321</v>
      </c>
      <c r="I192" s="5">
        <v>6.40355699655321</v>
      </c>
      <c r="J192" s="5">
        <v>6.40355699655321</v>
      </c>
      <c r="K192" s="5">
        <v>6.40355699655321</v>
      </c>
      <c r="L192" s="5">
        <v>6.40355699655321</v>
      </c>
      <c r="M192" s="5">
        <v>6.40355699655321</v>
      </c>
      <c r="N192" s="5">
        <v>0.0</v>
      </c>
      <c r="O192" s="5">
        <v>0.0</v>
      </c>
      <c r="P192" s="5">
        <v>0.0</v>
      </c>
    </row>
    <row r="193">
      <c r="A193" s="5">
        <v>191.0</v>
      </c>
      <c r="B193" s="6">
        <v>45211.0</v>
      </c>
      <c r="C193" s="5">
        <v>238.996767651877</v>
      </c>
      <c r="D193" s="5">
        <v>217.208953150254</v>
      </c>
      <c r="E193" s="5">
        <v>272.599385949098</v>
      </c>
      <c r="F193" s="5">
        <v>238.996767651877</v>
      </c>
      <c r="G193" s="5">
        <v>238.996767651877</v>
      </c>
      <c r="H193" s="5">
        <v>5.38936560931856</v>
      </c>
      <c r="I193" s="5">
        <v>5.38936560931856</v>
      </c>
      <c r="J193" s="5">
        <v>5.38936560931856</v>
      </c>
      <c r="K193" s="5">
        <v>5.38936560931856</v>
      </c>
      <c r="L193" s="5">
        <v>5.38936560931856</v>
      </c>
      <c r="M193" s="5">
        <v>5.38936560931856</v>
      </c>
      <c r="N193" s="5">
        <v>0.0</v>
      </c>
      <c r="O193" s="5">
        <v>0.0</v>
      </c>
      <c r="P193" s="5">
        <v>0.0</v>
      </c>
    </row>
    <row r="194">
      <c r="A194" s="5">
        <v>192.0</v>
      </c>
      <c r="B194" s="6">
        <v>45212.0</v>
      </c>
      <c r="C194" s="5">
        <v>238.906095259392</v>
      </c>
      <c r="D194" s="5">
        <v>216.750985094165</v>
      </c>
      <c r="E194" s="5">
        <v>273.865972971278</v>
      </c>
      <c r="F194" s="5">
        <v>238.906095259392</v>
      </c>
      <c r="G194" s="5">
        <v>238.906095259392</v>
      </c>
      <c r="H194" s="5">
        <v>5.8675309372487</v>
      </c>
      <c r="I194" s="5">
        <v>5.8675309372487</v>
      </c>
      <c r="J194" s="5">
        <v>5.8675309372487</v>
      </c>
      <c r="K194" s="5">
        <v>5.8675309372487</v>
      </c>
      <c r="L194" s="5">
        <v>5.8675309372487</v>
      </c>
      <c r="M194" s="5">
        <v>5.8675309372487</v>
      </c>
      <c r="N194" s="5">
        <v>0.0</v>
      </c>
      <c r="O194" s="5">
        <v>0.0</v>
      </c>
      <c r="P194" s="5">
        <v>0.0</v>
      </c>
    </row>
    <row r="195">
      <c r="A195" s="5">
        <v>193.0</v>
      </c>
      <c r="B195" s="6">
        <v>45215.0</v>
      </c>
      <c r="C195" s="5">
        <v>238.634078081936</v>
      </c>
      <c r="D195" s="5">
        <v>215.718314467462</v>
      </c>
      <c r="E195" s="5">
        <v>273.163455371953</v>
      </c>
      <c r="F195" s="5">
        <v>238.634078081936</v>
      </c>
      <c r="G195" s="5">
        <v>238.634078081936</v>
      </c>
      <c r="H195" s="5">
        <v>4.85881585397112</v>
      </c>
      <c r="I195" s="5">
        <v>4.85881585397112</v>
      </c>
      <c r="J195" s="5">
        <v>4.85881585397112</v>
      </c>
      <c r="K195" s="5">
        <v>4.85881585397112</v>
      </c>
      <c r="L195" s="5">
        <v>4.85881585397112</v>
      </c>
      <c r="M195" s="5">
        <v>4.85881585397112</v>
      </c>
      <c r="N195" s="5">
        <v>0.0</v>
      </c>
      <c r="O195" s="5">
        <v>0.0</v>
      </c>
      <c r="P195" s="5">
        <v>0.0</v>
      </c>
    </row>
    <row r="196">
      <c r="A196" s="5">
        <v>194.0</v>
      </c>
      <c r="B196" s="6">
        <v>45216.0</v>
      </c>
      <c r="C196" s="5">
        <v>238.543405689451</v>
      </c>
      <c r="D196" s="5">
        <v>218.159963102213</v>
      </c>
      <c r="E196" s="5">
        <v>274.128254849513</v>
      </c>
      <c r="F196" s="5">
        <v>238.543405689451</v>
      </c>
      <c r="G196" s="5">
        <v>238.543405689451</v>
      </c>
      <c r="H196" s="5">
        <v>6.95278955896118</v>
      </c>
      <c r="I196" s="5">
        <v>6.95278955896118</v>
      </c>
      <c r="J196" s="5">
        <v>6.95278955896118</v>
      </c>
      <c r="K196" s="5">
        <v>6.95278955896118</v>
      </c>
      <c r="L196" s="5">
        <v>6.95278955896118</v>
      </c>
      <c r="M196" s="5">
        <v>6.95278955896118</v>
      </c>
      <c r="N196" s="5">
        <v>0.0</v>
      </c>
      <c r="O196" s="5">
        <v>0.0</v>
      </c>
      <c r="P196" s="5">
        <v>0.0</v>
      </c>
    </row>
    <row r="197">
      <c r="A197" s="5">
        <v>195.0</v>
      </c>
      <c r="B197" s="6">
        <v>45217.0</v>
      </c>
      <c r="C197" s="5">
        <v>238.452733296965</v>
      </c>
      <c r="D197" s="5">
        <v>216.23109025179</v>
      </c>
      <c r="E197" s="5">
        <v>274.765089185136</v>
      </c>
      <c r="F197" s="5">
        <v>238.452733296965</v>
      </c>
      <c r="G197" s="5">
        <v>238.452733296965</v>
      </c>
      <c r="H197" s="5">
        <v>6.40355699655007</v>
      </c>
      <c r="I197" s="5">
        <v>6.40355699655007</v>
      </c>
      <c r="J197" s="5">
        <v>6.40355699655007</v>
      </c>
      <c r="K197" s="5">
        <v>6.40355699655007</v>
      </c>
      <c r="L197" s="5">
        <v>6.40355699655007</v>
      </c>
      <c r="M197" s="5">
        <v>6.40355699655007</v>
      </c>
      <c r="N197" s="5">
        <v>0.0</v>
      </c>
      <c r="O197" s="5">
        <v>0.0</v>
      </c>
      <c r="P197" s="5">
        <v>0.0</v>
      </c>
    </row>
    <row r="198">
      <c r="A198" s="5">
        <v>196.0</v>
      </c>
      <c r="B198" s="6">
        <v>45218.0</v>
      </c>
      <c r="C198" s="5">
        <v>238.36206090448</v>
      </c>
      <c r="D198" s="5">
        <v>214.386626223678</v>
      </c>
      <c r="E198" s="5">
        <v>273.392576298241</v>
      </c>
      <c r="F198" s="5">
        <v>238.36206090448</v>
      </c>
      <c r="G198" s="5">
        <v>238.36206090448</v>
      </c>
      <c r="H198" s="5">
        <v>5.38936560930901</v>
      </c>
      <c r="I198" s="5">
        <v>5.38936560930901</v>
      </c>
      <c r="J198" s="5">
        <v>5.38936560930901</v>
      </c>
      <c r="K198" s="5">
        <v>5.38936560930901</v>
      </c>
      <c r="L198" s="5">
        <v>5.38936560930901</v>
      </c>
      <c r="M198" s="5">
        <v>5.38936560930901</v>
      </c>
      <c r="N198" s="5">
        <v>0.0</v>
      </c>
      <c r="O198" s="5">
        <v>0.0</v>
      </c>
      <c r="P198" s="5">
        <v>0.0</v>
      </c>
    </row>
    <row r="199">
      <c r="A199" s="5">
        <v>197.0</v>
      </c>
      <c r="B199" s="6">
        <v>45219.0</v>
      </c>
      <c r="C199" s="5">
        <v>238.271388511995</v>
      </c>
      <c r="D199" s="5">
        <v>213.961814298864</v>
      </c>
      <c r="E199" s="5">
        <v>273.326895596652</v>
      </c>
      <c r="F199" s="5">
        <v>238.271388511995</v>
      </c>
      <c r="G199" s="5">
        <v>238.271388511995</v>
      </c>
      <c r="H199" s="5">
        <v>5.86753093724758</v>
      </c>
      <c r="I199" s="5">
        <v>5.86753093724758</v>
      </c>
      <c r="J199" s="5">
        <v>5.86753093724758</v>
      </c>
      <c r="K199" s="5">
        <v>5.86753093724758</v>
      </c>
      <c r="L199" s="5">
        <v>5.86753093724758</v>
      </c>
      <c r="M199" s="5">
        <v>5.86753093724758</v>
      </c>
      <c r="N199" s="5">
        <v>0.0</v>
      </c>
      <c r="O199" s="5">
        <v>0.0</v>
      </c>
      <c r="P199" s="5">
        <v>0.0</v>
      </c>
    </row>
    <row r="200">
      <c r="A200" s="5">
        <v>198.0</v>
      </c>
      <c r="B200" s="6">
        <v>45222.0</v>
      </c>
      <c r="C200" s="5">
        <v>237.999371334539</v>
      </c>
      <c r="D200" s="5">
        <v>214.238656948436</v>
      </c>
      <c r="E200" s="5">
        <v>272.535698350082</v>
      </c>
      <c r="F200" s="5">
        <v>237.999371334539</v>
      </c>
      <c r="G200" s="5">
        <v>237.999371334539</v>
      </c>
      <c r="H200" s="5">
        <v>4.85881585398642</v>
      </c>
      <c r="I200" s="5">
        <v>4.85881585398642</v>
      </c>
      <c r="J200" s="5">
        <v>4.85881585398642</v>
      </c>
      <c r="K200" s="5">
        <v>4.85881585398642</v>
      </c>
      <c r="L200" s="5">
        <v>4.85881585398642</v>
      </c>
      <c r="M200" s="5">
        <v>4.85881585398642</v>
      </c>
      <c r="N200" s="5">
        <v>0.0</v>
      </c>
      <c r="O200" s="5">
        <v>0.0</v>
      </c>
      <c r="P200" s="5">
        <v>0.0</v>
      </c>
    </row>
    <row r="201">
      <c r="A201" s="5">
        <v>199.0</v>
      </c>
      <c r="B201" s="6">
        <v>45223.0</v>
      </c>
      <c r="C201" s="5">
        <v>237.908698942053</v>
      </c>
      <c r="D201" s="5">
        <v>216.404068172495</v>
      </c>
      <c r="E201" s="5">
        <v>275.164043655829</v>
      </c>
      <c r="F201" s="5">
        <v>237.908698942053</v>
      </c>
      <c r="G201" s="5">
        <v>237.908698942053</v>
      </c>
      <c r="H201" s="5">
        <v>6.95278955897319</v>
      </c>
      <c r="I201" s="5">
        <v>6.95278955897319</v>
      </c>
      <c r="J201" s="5">
        <v>6.95278955897319</v>
      </c>
      <c r="K201" s="5">
        <v>6.95278955897319</v>
      </c>
      <c r="L201" s="5">
        <v>6.95278955897319</v>
      </c>
      <c r="M201" s="5">
        <v>6.95278955897319</v>
      </c>
      <c r="N201" s="5">
        <v>0.0</v>
      </c>
      <c r="O201" s="5">
        <v>0.0</v>
      </c>
      <c r="P201" s="5">
        <v>0.0</v>
      </c>
    </row>
    <row r="202">
      <c r="A202" s="5">
        <v>200.0</v>
      </c>
      <c r="B202" s="6">
        <v>45224.0</v>
      </c>
      <c r="C202" s="5">
        <v>237.818026975339</v>
      </c>
      <c r="D202" s="5">
        <v>218.012519005315</v>
      </c>
      <c r="E202" s="5">
        <v>274.14207300075</v>
      </c>
      <c r="F202" s="5">
        <v>237.818026975339</v>
      </c>
      <c r="G202" s="5">
        <v>237.818026975339</v>
      </c>
      <c r="H202" s="5">
        <v>6.40355699654693</v>
      </c>
      <c r="I202" s="5">
        <v>6.40355699654693</v>
      </c>
      <c r="J202" s="5">
        <v>6.40355699654693</v>
      </c>
      <c r="K202" s="5">
        <v>6.40355699654693</v>
      </c>
      <c r="L202" s="5">
        <v>6.40355699654693</v>
      </c>
      <c r="M202" s="5">
        <v>6.40355699654693</v>
      </c>
      <c r="N202" s="5">
        <v>0.0</v>
      </c>
      <c r="O202" s="5">
        <v>0.0</v>
      </c>
      <c r="P202" s="5">
        <v>0.0</v>
      </c>
    </row>
    <row r="203">
      <c r="A203" s="5">
        <v>201.0</v>
      </c>
      <c r="B203" s="6">
        <v>45225.0</v>
      </c>
      <c r="C203" s="5">
        <v>237.727355008624</v>
      </c>
      <c r="D203" s="5">
        <v>213.177312064913</v>
      </c>
      <c r="E203" s="5">
        <v>272.496792221232</v>
      </c>
      <c r="F203" s="5">
        <v>237.727355008624</v>
      </c>
      <c r="G203" s="5">
        <v>237.727355008624</v>
      </c>
      <c r="H203" s="5">
        <v>5.38936560930866</v>
      </c>
      <c r="I203" s="5">
        <v>5.38936560930866</v>
      </c>
      <c r="J203" s="5">
        <v>5.38936560930866</v>
      </c>
      <c r="K203" s="5">
        <v>5.38936560930866</v>
      </c>
      <c r="L203" s="5">
        <v>5.38936560930866</v>
      </c>
      <c r="M203" s="5">
        <v>5.38936560930866</v>
      </c>
      <c r="N203" s="5">
        <v>0.0</v>
      </c>
      <c r="O203" s="5">
        <v>0.0</v>
      </c>
      <c r="P203" s="5">
        <v>0.0</v>
      </c>
    </row>
    <row r="204">
      <c r="A204" s="5">
        <v>202.0</v>
      </c>
      <c r="B204" s="6">
        <v>45226.0</v>
      </c>
      <c r="C204" s="5">
        <v>237.636683041909</v>
      </c>
      <c r="D204" s="5">
        <v>215.615449131893</v>
      </c>
      <c r="E204" s="5">
        <v>272.356981085774</v>
      </c>
      <c r="F204" s="5">
        <v>237.636683041909</v>
      </c>
      <c r="G204" s="5">
        <v>237.636683041909</v>
      </c>
      <c r="H204" s="5">
        <v>5.8675309372345</v>
      </c>
      <c r="I204" s="5">
        <v>5.8675309372345</v>
      </c>
      <c r="J204" s="5">
        <v>5.8675309372345</v>
      </c>
      <c r="K204" s="5">
        <v>5.8675309372345</v>
      </c>
      <c r="L204" s="5">
        <v>5.8675309372345</v>
      </c>
      <c r="M204" s="5">
        <v>5.8675309372345</v>
      </c>
      <c r="N204" s="5">
        <v>0.0</v>
      </c>
      <c r="O204" s="5">
        <v>0.0</v>
      </c>
      <c r="P204" s="5">
        <v>0.0</v>
      </c>
    </row>
    <row r="205">
      <c r="A205" s="5">
        <v>203.0</v>
      </c>
      <c r="B205" s="6">
        <v>45229.0</v>
      </c>
      <c r="C205" s="5">
        <v>237.364667141764</v>
      </c>
      <c r="D205" s="5">
        <v>212.118322127321</v>
      </c>
      <c r="E205" s="5">
        <v>271.840974617538</v>
      </c>
      <c r="F205" s="5">
        <v>237.364667141764</v>
      </c>
      <c r="G205" s="5">
        <v>237.364667141764</v>
      </c>
      <c r="H205" s="5">
        <v>4.85881585400172</v>
      </c>
      <c r="I205" s="5">
        <v>4.85881585400172</v>
      </c>
      <c r="J205" s="5">
        <v>4.85881585400172</v>
      </c>
      <c r="K205" s="5">
        <v>4.85881585400172</v>
      </c>
      <c r="L205" s="5">
        <v>4.85881585400172</v>
      </c>
      <c r="M205" s="5">
        <v>4.85881585400172</v>
      </c>
      <c r="N205" s="5">
        <v>0.0</v>
      </c>
      <c r="O205" s="5">
        <v>0.0</v>
      </c>
      <c r="P205" s="5">
        <v>0.0</v>
      </c>
    </row>
    <row r="206">
      <c r="A206" s="5">
        <v>204.0</v>
      </c>
      <c r="B206" s="6">
        <v>45230.0</v>
      </c>
      <c r="C206" s="5">
        <v>237.273995175049</v>
      </c>
      <c r="D206" s="5">
        <v>214.094211028944</v>
      </c>
      <c r="E206" s="5">
        <v>274.701466620995</v>
      </c>
      <c r="F206" s="5">
        <v>237.273995175049</v>
      </c>
      <c r="G206" s="5">
        <v>237.273995175049</v>
      </c>
      <c r="H206" s="5">
        <v>6.95278955897806</v>
      </c>
      <c r="I206" s="5">
        <v>6.95278955897806</v>
      </c>
      <c r="J206" s="5">
        <v>6.95278955897806</v>
      </c>
      <c r="K206" s="5">
        <v>6.95278955897806</v>
      </c>
      <c r="L206" s="5">
        <v>6.95278955897806</v>
      </c>
      <c r="M206" s="5">
        <v>6.95278955897806</v>
      </c>
      <c r="N206" s="5">
        <v>0.0</v>
      </c>
      <c r="O206" s="5">
        <v>0.0</v>
      </c>
      <c r="P206" s="5">
        <v>0.0</v>
      </c>
    </row>
    <row r="207">
      <c r="A207" s="5">
        <v>205.0</v>
      </c>
      <c r="B207" s="6">
        <v>45231.0</v>
      </c>
      <c r="C207" s="5">
        <v>237.183323208334</v>
      </c>
      <c r="D207" s="5">
        <v>215.519717428599</v>
      </c>
      <c r="E207" s="5">
        <v>272.252570039222</v>
      </c>
      <c r="F207" s="5">
        <v>237.183323208334</v>
      </c>
      <c r="G207" s="5">
        <v>237.183323208334</v>
      </c>
      <c r="H207" s="5">
        <v>6.40355699654989</v>
      </c>
      <c r="I207" s="5">
        <v>6.40355699654989</v>
      </c>
      <c r="J207" s="5">
        <v>6.40355699654989</v>
      </c>
      <c r="K207" s="5">
        <v>6.40355699654989</v>
      </c>
      <c r="L207" s="5">
        <v>6.40355699654989</v>
      </c>
      <c r="M207" s="5">
        <v>6.40355699654989</v>
      </c>
      <c r="N207" s="5">
        <v>0.0</v>
      </c>
      <c r="O207" s="5">
        <v>0.0</v>
      </c>
      <c r="P207" s="5">
        <v>0.0</v>
      </c>
    </row>
    <row r="208">
      <c r="A208" s="5">
        <v>206.0</v>
      </c>
      <c r="B208" s="6">
        <v>45232.0</v>
      </c>
      <c r="C208" s="5">
        <v>237.092651241619</v>
      </c>
      <c r="D208" s="5">
        <v>213.730252179623</v>
      </c>
      <c r="E208" s="5">
        <v>271.522556255801</v>
      </c>
      <c r="F208" s="5">
        <v>237.092651241619</v>
      </c>
      <c r="G208" s="5">
        <v>237.092651241619</v>
      </c>
      <c r="H208" s="5">
        <v>5.38936560931819</v>
      </c>
      <c r="I208" s="5">
        <v>5.38936560931819</v>
      </c>
      <c r="J208" s="5">
        <v>5.38936560931819</v>
      </c>
      <c r="K208" s="5">
        <v>5.38936560931819</v>
      </c>
      <c r="L208" s="5">
        <v>5.38936560931819</v>
      </c>
      <c r="M208" s="5">
        <v>5.38936560931819</v>
      </c>
      <c r="N208" s="5">
        <v>0.0</v>
      </c>
      <c r="O208" s="5">
        <v>0.0</v>
      </c>
      <c r="P208" s="5">
        <v>0.0</v>
      </c>
    </row>
    <row r="209">
      <c r="A209" s="5">
        <v>207.0</v>
      </c>
      <c r="B209" s="6">
        <v>45233.0</v>
      </c>
      <c r="C209" s="5">
        <v>237.001979274904</v>
      </c>
      <c r="D209" s="5">
        <v>213.876097285142</v>
      </c>
      <c r="E209" s="5">
        <v>271.145659461642</v>
      </c>
      <c r="F209" s="5">
        <v>237.001979274904</v>
      </c>
      <c r="G209" s="5">
        <v>237.001979274904</v>
      </c>
      <c r="H209" s="5">
        <v>5.86753093722142</v>
      </c>
      <c r="I209" s="5">
        <v>5.86753093722142</v>
      </c>
      <c r="J209" s="5">
        <v>5.86753093722142</v>
      </c>
      <c r="K209" s="5">
        <v>5.86753093722142</v>
      </c>
      <c r="L209" s="5">
        <v>5.86753093722142</v>
      </c>
      <c r="M209" s="5">
        <v>5.86753093722142</v>
      </c>
      <c r="N209" s="5">
        <v>0.0</v>
      </c>
      <c r="O209" s="5">
        <v>0.0</v>
      </c>
      <c r="P209" s="5">
        <v>0.0</v>
      </c>
    </row>
    <row r="210">
      <c r="A210" s="5">
        <v>208.0</v>
      </c>
      <c r="B210" s="6">
        <v>45236.0</v>
      </c>
      <c r="C210" s="5">
        <v>236.72996337476</v>
      </c>
      <c r="D210" s="5">
        <v>211.832689604109</v>
      </c>
      <c r="E210" s="5">
        <v>270.436819611506</v>
      </c>
      <c r="F210" s="5">
        <v>236.72996337476</v>
      </c>
      <c r="G210" s="5">
        <v>236.72996337476</v>
      </c>
      <c r="H210" s="5">
        <v>4.85881585400126</v>
      </c>
      <c r="I210" s="5">
        <v>4.85881585400126</v>
      </c>
      <c r="J210" s="5">
        <v>4.85881585400126</v>
      </c>
      <c r="K210" s="5">
        <v>4.85881585400126</v>
      </c>
      <c r="L210" s="5">
        <v>4.85881585400126</v>
      </c>
      <c r="M210" s="5">
        <v>4.85881585400126</v>
      </c>
      <c r="N210" s="5">
        <v>0.0</v>
      </c>
      <c r="O210" s="5">
        <v>0.0</v>
      </c>
      <c r="P210" s="5">
        <v>0.0</v>
      </c>
    </row>
    <row r="211">
      <c r="A211" s="5">
        <v>209.0</v>
      </c>
      <c r="B211" s="6">
        <v>45237.0</v>
      </c>
      <c r="C211" s="5">
        <v>236.639291408045</v>
      </c>
      <c r="D211" s="5">
        <v>216.280308496039</v>
      </c>
      <c r="E211" s="5">
        <v>271.942961576617</v>
      </c>
      <c r="F211" s="5">
        <v>236.639291408045</v>
      </c>
      <c r="G211" s="5">
        <v>236.639291408045</v>
      </c>
      <c r="H211" s="5">
        <v>6.95278955897249</v>
      </c>
      <c r="I211" s="5">
        <v>6.95278955897249</v>
      </c>
      <c r="J211" s="5">
        <v>6.95278955897249</v>
      </c>
      <c r="K211" s="5">
        <v>6.95278955897249</v>
      </c>
      <c r="L211" s="5">
        <v>6.95278955897249</v>
      </c>
      <c r="M211" s="5">
        <v>6.95278955897249</v>
      </c>
      <c r="N211" s="5">
        <v>0.0</v>
      </c>
      <c r="O211" s="5">
        <v>0.0</v>
      </c>
      <c r="P211" s="5">
        <v>0.0</v>
      </c>
    </row>
    <row r="212">
      <c r="A212" s="5">
        <v>210.0</v>
      </c>
      <c r="B212" s="6">
        <v>45238.0</v>
      </c>
      <c r="C212" s="5">
        <v>236.54861944133</v>
      </c>
      <c r="D212" s="5">
        <v>213.482164485429</v>
      </c>
      <c r="E212" s="5">
        <v>271.809837215488</v>
      </c>
      <c r="F212" s="5">
        <v>236.54861944133</v>
      </c>
      <c r="G212" s="5">
        <v>236.54861944133</v>
      </c>
      <c r="H212" s="5">
        <v>6.40355699654675</v>
      </c>
      <c r="I212" s="5">
        <v>6.40355699654675</v>
      </c>
      <c r="J212" s="5">
        <v>6.40355699654675</v>
      </c>
      <c r="K212" s="5">
        <v>6.40355699654675</v>
      </c>
      <c r="L212" s="5">
        <v>6.40355699654675</v>
      </c>
      <c r="M212" s="5">
        <v>6.40355699654675</v>
      </c>
      <c r="N212" s="5">
        <v>0.0</v>
      </c>
      <c r="O212" s="5">
        <v>0.0</v>
      </c>
      <c r="P212" s="5">
        <v>0.0</v>
      </c>
    </row>
    <row r="213">
      <c r="A213" s="5">
        <v>211.0</v>
      </c>
      <c r="B213" s="6">
        <v>45239.0</v>
      </c>
      <c r="C213" s="5">
        <v>236.457947474615</v>
      </c>
      <c r="D213" s="5">
        <v>214.454696883625</v>
      </c>
      <c r="E213" s="5">
        <v>270.023287262752</v>
      </c>
      <c r="F213" s="5">
        <v>236.457947474615</v>
      </c>
      <c r="G213" s="5">
        <v>236.457947474615</v>
      </c>
      <c r="H213" s="5">
        <v>5.38936560929876</v>
      </c>
      <c r="I213" s="5">
        <v>5.38936560929876</v>
      </c>
      <c r="J213" s="5">
        <v>5.38936560929876</v>
      </c>
      <c r="K213" s="5">
        <v>5.38936560929876</v>
      </c>
      <c r="L213" s="5">
        <v>5.38936560929876</v>
      </c>
      <c r="M213" s="5">
        <v>5.38936560929876</v>
      </c>
      <c r="N213" s="5">
        <v>0.0</v>
      </c>
      <c r="O213" s="5">
        <v>0.0</v>
      </c>
      <c r="P213" s="5">
        <v>0.0</v>
      </c>
    </row>
    <row r="214">
      <c r="A214" s="5">
        <v>212.0</v>
      </c>
      <c r="B214" s="6">
        <v>45240.0</v>
      </c>
      <c r="C214" s="5">
        <v>236.3672755079</v>
      </c>
      <c r="D214" s="5">
        <v>216.396970639284</v>
      </c>
      <c r="E214" s="5">
        <v>271.298199319982</v>
      </c>
      <c r="F214" s="5">
        <v>236.3672755079</v>
      </c>
      <c r="G214" s="5">
        <v>236.3672755079</v>
      </c>
      <c r="H214" s="5">
        <v>5.86753093720834</v>
      </c>
      <c r="I214" s="5">
        <v>5.86753093720834</v>
      </c>
      <c r="J214" s="5">
        <v>5.86753093720834</v>
      </c>
      <c r="K214" s="5">
        <v>5.86753093720834</v>
      </c>
      <c r="L214" s="5">
        <v>5.86753093720834</v>
      </c>
      <c r="M214" s="5">
        <v>5.86753093720834</v>
      </c>
      <c r="N214" s="5">
        <v>0.0</v>
      </c>
      <c r="O214" s="5">
        <v>0.0</v>
      </c>
      <c r="P214" s="5">
        <v>0.0</v>
      </c>
    </row>
    <row r="215">
      <c r="A215" s="5">
        <v>213.0</v>
      </c>
      <c r="B215" s="6">
        <v>45243.0</v>
      </c>
      <c r="C215" s="5">
        <v>236.095259607755</v>
      </c>
      <c r="D215" s="5">
        <v>211.153013143723</v>
      </c>
      <c r="E215" s="5">
        <v>269.652114292342</v>
      </c>
      <c r="F215" s="5">
        <v>236.095259607755</v>
      </c>
      <c r="G215" s="5">
        <v>236.095259607755</v>
      </c>
      <c r="H215" s="5">
        <v>4.85881585403232</v>
      </c>
      <c r="I215" s="5">
        <v>4.85881585403232</v>
      </c>
      <c r="J215" s="5">
        <v>4.85881585403232</v>
      </c>
      <c r="K215" s="5">
        <v>4.85881585403232</v>
      </c>
      <c r="L215" s="5">
        <v>4.85881585403232</v>
      </c>
      <c r="M215" s="5">
        <v>4.85881585403232</v>
      </c>
      <c r="N215" s="5">
        <v>0.0</v>
      </c>
      <c r="O215" s="5">
        <v>0.0</v>
      </c>
      <c r="P215" s="5">
        <v>0.0</v>
      </c>
    </row>
    <row r="216">
      <c r="A216" s="5">
        <v>214.0</v>
      </c>
      <c r="B216" s="6">
        <v>45244.0</v>
      </c>
      <c r="C216" s="5">
        <v>236.00458764104</v>
      </c>
      <c r="D216" s="5">
        <v>214.397481558424</v>
      </c>
      <c r="E216" s="5">
        <v>270.323086347822</v>
      </c>
      <c r="F216" s="5">
        <v>236.00458764104</v>
      </c>
      <c r="G216" s="5">
        <v>236.00458764104</v>
      </c>
      <c r="H216" s="5">
        <v>6.95278955896693</v>
      </c>
      <c r="I216" s="5">
        <v>6.95278955896693</v>
      </c>
      <c r="J216" s="5">
        <v>6.95278955896693</v>
      </c>
      <c r="K216" s="5">
        <v>6.95278955896693</v>
      </c>
      <c r="L216" s="5">
        <v>6.95278955896693</v>
      </c>
      <c r="M216" s="5">
        <v>6.95278955896693</v>
      </c>
      <c r="N216" s="5">
        <v>0.0</v>
      </c>
      <c r="O216" s="5">
        <v>0.0</v>
      </c>
      <c r="P216" s="5">
        <v>0.0</v>
      </c>
    </row>
    <row r="217">
      <c r="A217" s="5">
        <v>215.0</v>
      </c>
      <c r="B217" s="6">
        <v>45245.0</v>
      </c>
      <c r="C217" s="5">
        <v>235.913915674325</v>
      </c>
      <c r="D217" s="5">
        <v>212.830012963782</v>
      </c>
      <c r="E217" s="5">
        <v>269.201985191376</v>
      </c>
      <c r="F217" s="5">
        <v>235.913915674325</v>
      </c>
      <c r="G217" s="5">
        <v>235.913915674325</v>
      </c>
      <c r="H217" s="5">
        <v>6.40355699655098</v>
      </c>
      <c r="I217" s="5">
        <v>6.40355699655098</v>
      </c>
      <c r="J217" s="5">
        <v>6.40355699655098</v>
      </c>
      <c r="K217" s="5">
        <v>6.40355699655098</v>
      </c>
      <c r="L217" s="5">
        <v>6.40355699655098</v>
      </c>
      <c r="M217" s="5">
        <v>6.40355699655098</v>
      </c>
      <c r="N217" s="5">
        <v>0.0</v>
      </c>
      <c r="O217" s="5">
        <v>0.0</v>
      </c>
      <c r="P217" s="5">
        <v>0.0</v>
      </c>
    </row>
    <row r="218">
      <c r="A218" s="5">
        <v>216.0</v>
      </c>
      <c r="B218" s="6">
        <v>45246.0</v>
      </c>
      <c r="C218" s="5">
        <v>235.82324370761</v>
      </c>
      <c r="D218" s="5">
        <v>210.787858630988</v>
      </c>
      <c r="E218" s="5">
        <v>268.818730108471</v>
      </c>
      <c r="F218" s="5">
        <v>235.82324370761</v>
      </c>
      <c r="G218" s="5">
        <v>235.82324370761</v>
      </c>
      <c r="H218" s="5">
        <v>5.38936560930335</v>
      </c>
      <c r="I218" s="5">
        <v>5.38936560930335</v>
      </c>
      <c r="J218" s="5">
        <v>5.38936560930335</v>
      </c>
      <c r="K218" s="5">
        <v>5.38936560930335</v>
      </c>
      <c r="L218" s="5">
        <v>5.38936560930335</v>
      </c>
      <c r="M218" s="5">
        <v>5.38936560930335</v>
      </c>
      <c r="N218" s="5">
        <v>0.0</v>
      </c>
      <c r="O218" s="5">
        <v>0.0</v>
      </c>
      <c r="P218" s="5">
        <v>0.0</v>
      </c>
    </row>
    <row r="219">
      <c r="A219" s="5">
        <v>217.0</v>
      </c>
      <c r="B219" s="6">
        <v>45247.0</v>
      </c>
      <c r="C219" s="5">
        <v>235.732571740895</v>
      </c>
      <c r="D219" s="5">
        <v>214.941726008123</v>
      </c>
      <c r="E219" s="5">
        <v>271.612327640629</v>
      </c>
      <c r="F219" s="5">
        <v>235.732571740895</v>
      </c>
      <c r="G219" s="5">
        <v>235.732571740895</v>
      </c>
      <c r="H219" s="5">
        <v>5.86753093720722</v>
      </c>
      <c r="I219" s="5">
        <v>5.86753093720722</v>
      </c>
      <c r="J219" s="5">
        <v>5.86753093720722</v>
      </c>
      <c r="K219" s="5">
        <v>5.86753093720722</v>
      </c>
      <c r="L219" s="5">
        <v>5.86753093720722</v>
      </c>
      <c r="M219" s="5">
        <v>5.86753093720722</v>
      </c>
      <c r="N219" s="5">
        <v>0.0</v>
      </c>
      <c r="O219" s="5">
        <v>0.0</v>
      </c>
      <c r="P219" s="5">
        <v>0.0</v>
      </c>
    </row>
    <row r="220">
      <c r="A220" s="5">
        <v>218.0</v>
      </c>
      <c r="B220" s="6">
        <v>45250.0</v>
      </c>
      <c r="C220" s="5">
        <v>235.460555840751</v>
      </c>
      <c r="D220" s="5">
        <v>212.249576520515</v>
      </c>
      <c r="E220" s="5">
        <v>269.4676623706</v>
      </c>
      <c r="F220" s="5">
        <v>235.460555840751</v>
      </c>
      <c r="G220" s="5">
        <v>235.460555840751</v>
      </c>
      <c r="H220" s="5">
        <v>4.85881585396736</v>
      </c>
      <c r="I220" s="5">
        <v>4.85881585396736</v>
      </c>
      <c r="J220" s="5">
        <v>4.85881585396736</v>
      </c>
      <c r="K220" s="5">
        <v>4.85881585396736</v>
      </c>
      <c r="L220" s="5">
        <v>4.85881585396736</v>
      </c>
      <c r="M220" s="5">
        <v>4.85881585396736</v>
      </c>
      <c r="N220" s="5">
        <v>0.0</v>
      </c>
      <c r="O220" s="5">
        <v>0.0</v>
      </c>
      <c r="P220" s="5">
        <v>0.0</v>
      </c>
    </row>
    <row r="221">
      <c r="A221" s="5">
        <v>219.0</v>
      </c>
      <c r="B221" s="6">
        <v>45251.0</v>
      </c>
      <c r="C221" s="5">
        <v>235.369883874036</v>
      </c>
      <c r="D221" s="5">
        <v>213.937104146829</v>
      </c>
      <c r="E221" s="5">
        <v>271.247645411079</v>
      </c>
      <c r="F221" s="5">
        <v>235.369883874036</v>
      </c>
      <c r="G221" s="5">
        <v>235.369883874036</v>
      </c>
      <c r="H221" s="5">
        <v>6.95278955896136</v>
      </c>
      <c r="I221" s="5">
        <v>6.95278955896136</v>
      </c>
      <c r="J221" s="5">
        <v>6.95278955896136</v>
      </c>
      <c r="K221" s="5">
        <v>6.95278955896136</v>
      </c>
      <c r="L221" s="5">
        <v>6.95278955896136</v>
      </c>
      <c r="M221" s="5">
        <v>6.95278955896136</v>
      </c>
      <c r="N221" s="5">
        <v>0.0</v>
      </c>
      <c r="O221" s="5">
        <v>0.0</v>
      </c>
      <c r="P221" s="5">
        <v>0.0</v>
      </c>
    </row>
    <row r="222">
      <c r="A222" s="5">
        <v>220.0</v>
      </c>
      <c r="B222" s="6">
        <v>45252.0</v>
      </c>
      <c r="C222" s="5">
        <v>235.279211907321</v>
      </c>
      <c r="D222" s="5">
        <v>214.070663360828</v>
      </c>
      <c r="E222" s="5">
        <v>270.020287859268</v>
      </c>
      <c r="F222" s="5">
        <v>235.279211907321</v>
      </c>
      <c r="G222" s="5">
        <v>235.279211907321</v>
      </c>
      <c r="H222" s="5">
        <v>6.40355699655089</v>
      </c>
      <c r="I222" s="5">
        <v>6.40355699655089</v>
      </c>
      <c r="J222" s="5">
        <v>6.40355699655089</v>
      </c>
      <c r="K222" s="5">
        <v>6.40355699655089</v>
      </c>
      <c r="L222" s="5">
        <v>6.40355699655089</v>
      </c>
      <c r="M222" s="5">
        <v>6.40355699655089</v>
      </c>
      <c r="N222" s="5">
        <v>0.0</v>
      </c>
      <c r="O222" s="5">
        <v>0.0</v>
      </c>
      <c r="P222" s="5">
        <v>0.0</v>
      </c>
    </row>
    <row r="223">
      <c r="A223" s="5">
        <v>221.0</v>
      </c>
      <c r="B223" s="6">
        <v>45254.0</v>
      </c>
      <c r="C223" s="5">
        <v>235.097867973891</v>
      </c>
      <c r="D223" s="5">
        <v>212.005460133047</v>
      </c>
      <c r="E223" s="5">
        <v>267.047405365381</v>
      </c>
      <c r="F223" s="5">
        <v>235.097867973891</v>
      </c>
      <c r="G223" s="5">
        <v>235.097867973891</v>
      </c>
      <c r="H223" s="5">
        <v>5.86753093718218</v>
      </c>
      <c r="I223" s="5">
        <v>5.86753093718218</v>
      </c>
      <c r="J223" s="5">
        <v>5.86753093718218</v>
      </c>
      <c r="K223" s="5">
        <v>5.86753093718218</v>
      </c>
      <c r="L223" s="5">
        <v>5.86753093718218</v>
      </c>
      <c r="M223" s="5">
        <v>5.86753093718218</v>
      </c>
      <c r="N223" s="5">
        <v>0.0</v>
      </c>
      <c r="O223" s="5">
        <v>0.0</v>
      </c>
      <c r="P223" s="5">
        <v>0.0</v>
      </c>
    </row>
    <row r="224">
      <c r="A224" s="5">
        <v>222.0</v>
      </c>
      <c r="B224" s="6">
        <v>45257.0</v>
      </c>
      <c r="C224" s="5">
        <v>234.825852073746</v>
      </c>
      <c r="D224" s="5">
        <v>212.226709651992</v>
      </c>
      <c r="E224" s="5">
        <v>270.701087821463</v>
      </c>
      <c r="F224" s="5">
        <v>234.825852073746</v>
      </c>
      <c r="G224" s="5">
        <v>234.825852073746</v>
      </c>
      <c r="H224" s="5">
        <v>4.85881585398266</v>
      </c>
      <c r="I224" s="5">
        <v>4.85881585398266</v>
      </c>
      <c r="J224" s="5">
        <v>4.85881585398266</v>
      </c>
      <c r="K224" s="5">
        <v>4.85881585398266</v>
      </c>
      <c r="L224" s="5">
        <v>4.85881585398266</v>
      </c>
      <c r="M224" s="5">
        <v>4.85881585398266</v>
      </c>
      <c r="N224" s="5">
        <v>0.0</v>
      </c>
      <c r="O224" s="5">
        <v>0.0</v>
      </c>
      <c r="P224" s="5">
        <v>0.0</v>
      </c>
    </row>
    <row r="225">
      <c r="A225" s="5">
        <v>223.0</v>
      </c>
      <c r="B225" s="6">
        <v>45258.0</v>
      </c>
      <c r="C225" s="5">
        <v>234.735180107031</v>
      </c>
      <c r="D225" s="5">
        <v>211.51627228297</v>
      </c>
      <c r="E225" s="5">
        <v>271.386533555478</v>
      </c>
      <c r="F225" s="5">
        <v>234.735180107031</v>
      </c>
      <c r="G225" s="5">
        <v>234.735180107031</v>
      </c>
      <c r="H225" s="5">
        <v>6.95278955896624</v>
      </c>
      <c r="I225" s="5">
        <v>6.95278955896624</v>
      </c>
      <c r="J225" s="5">
        <v>6.95278955896624</v>
      </c>
      <c r="K225" s="5">
        <v>6.95278955896624</v>
      </c>
      <c r="L225" s="5">
        <v>6.95278955896624</v>
      </c>
      <c r="M225" s="5">
        <v>6.95278955896624</v>
      </c>
      <c r="N225" s="5">
        <v>0.0</v>
      </c>
      <c r="O225" s="5">
        <v>0.0</v>
      </c>
      <c r="P225" s="5">
        <v>0.0</v>
      </c>
    </row>
    <row r="226">
      <c r="A226" s="5">
        <v>224.0</v>
      </c>
      <c r="B226" s="6">
        <v>45259.0</v>
      </c>
      <c r="C226" s="5">
        <v>234.644508140316</v>
      </c>
      <c r="D226" s="5">
        <v>214.025939775055</v>
      </c>
      <c r="E226" s="5">
        <v>272.224389352646</v>
      </c>
      <c r="F226" s="5">
        <v>234.644508140316</v>
      </c>
      <c r="G226" s="5">
        <v>234.644508140316</v>
      </c>
      <c r="H226" s="5">
        <v>6.4035569965508</v>
      </c>
      <c r="I226" s="5">
        <v>6.4035569965508</v>
      </c>
      <c r="J226" s="5">
        <v>6.4035569965508</v>
      </c>
      <c r="K226" s="5">
        <v>6.4035569965508</v>
      </c>
      <c r="L226" s="5">
        <v>6.4035569965508</v>
      </c>
      <c r="M226" s="5">
        <v>6.4035569965508</v>
      </c>
      <c r="N226" s="5">
        <v>0.0</v>
      </c>
      <c r="O226" s="5">
        <v>0.0</v>
      </c>
      <c r="P226" s="5">
        <v>0.0</v>
      </c>
    </row>
    <row r="227">
      <c r="A227" s="5">
        <v>225.0</v>
      </c>
      <c r="B227" s="6">
        <v>45260.0</v>
      </c>
      <c r="C227" s="5">
        <v>234.553836173601</v>
      </c>
      <c r="D227" s="5">
        <v>210.652494188703</v>
      </c>
      <c r="E227" s="5">
        <v>269.767680451386</v>
      </c>
      <c r="F227" s="5">
        <v>234.553836173601</v>
      </c>
      <c r="G227" s="5">
        <v>234.553836173601</v>
      </c>
      <c r="H227" s="5">
        <v>5.38936560930264</v>
      </c>
      <c r="I227" s="5">
        <v>5.38936560930264</v>
      </c>
      <c r="J227" s="5">
        <v>5.38936560930264</v>
      </c>
      <c r="K227" s="5">
        <v>5.38936560930264</v>
      </c>
      <c r="L227" s="5">
        <v>5.38936560930264</v>
      </c>
      <c r="M227" s="5">
        <v>5.38936560930264</v>
      </c>
      <c r="N227" s="5">
        <v>0.0</v>
      </c>
      <c r="O227" s="5">
        <v>0.0</v>
      </c>
      <c r="P227" s="5">
        <v>0.0</v>
      </c>
    </row>
    <row r="228">
      <c r="A228" s="5">
        <v>226.0</v>
      </c>
      <c r="B228" s="6">
        <v>45261.0</v>
      </c>
      <c r="C228" s="5">
        <v>234.463164206887</v>
      </c>
      <c r="D228" s="5">
        <v>211.630750783365</v>
      </c>
      <c r="E228" s="5">
        <v>266.752894256926</v>
      </c>
      <c r="F228" s="5">
        <v>234.463164206887</v>
      </c>
      <c r="G228" s="5">
        <v>234.463164206887</v>
      </c>
      <c r="H228" s="5">
        <v>5.8675309372381</v>
      </c>
      <c r="I228" s="5">
        <v>5.8675309372381</v>
      </c>
      <c r="J228" s="5">
        <v>5.8675309372381</v>
      </c>
      <c r="K228" s="5">
        <v>5.8675309372381</v>
      </c>
      <c r="L228" s="5">
        <v>5.8675309372381</v>
      </c>
      <c r="M228" s="5">
        <v>5.8675309372381</v>
      </c>
      <c r="N228" s="5">
        <v>0.0</v>
      </c>
      <c r="O228" s="5">
        <v>0.0</v>
      </c>
      <c r="P228" s="5">
        <v>0.0</v>
      </c>
    </row>
    <row r="229">
      <c r="A229" s="5">
        <v>227.0</v>
      </c>
      <c r="B229" s="6">
        <v>45264.0</v>
      </c>
      <c r="C229" s="5">
        <v>234.191148306742</v>
      </c>
      <c r="D229" s="5">
        <v>211.62165042976</v>
      </c>
      <c r="E229" s="5">
        <v>268.725731339273</v>
      </c>
      <c r="F229" s="5">
        <v>234.191148306742</v>
      </c>
      <c r="G229" s="5">
        <v>234.191148306742</v>
      </c>
      <c r="H229" s="5">
        <v>4.85881585398219</v>
      </c>
      <c r="I229" s="5">
        <v>4.85881585398219</v>
      </c>
      <c r="J229" s="5">
        <v>4.85881585398219</v>
      </c>
      <c r="K229" s="5">
        <v>4.85881585398219</v>
      </c>
      <c r="L229" s="5">
        <v>4.85881585398219</v>
      </c>
      <c r="M229" s="5">
        <v>4.85881585398219</v>
      </c>
      <c r="N229" s="5">
        <v>0.0</v>
      </c>
      <c r="O229" s="5">
        <v>0.0</v>
      </c>
      <c r="P229" s="5">
        <v>0.0</v>
      </c>
    </row>
    <row r="230">
      <c r="A230" s="5">
        <v>228.0</v>
      </c>
      <c r="B230" s="6">
        <v>45265.0</v>
      </c>
      <c r="C230" s="5">
        <v>234.100476340027</v>
      </c>
      <c r="D230" s="5">
        <v>212.46323178788</v>
      </c>
      <c r="E230" s="5">
        <v>269.54963418452</v>
      </c>
      <c r="F230" s="5">
        <v>234.100476340027</v>
      </c>
      <c r="G230" s="5">
        <v>234.100476340027</v>
      </c>
      <c r="H230" s="5">
        <v>6.95278955895023</v>
      </c>
      <c r="I230" s="5">
        <v>6.95278955895023</v>
      </c>
      <c r="J230" s="5">
        <v>6.95278955895023</v>
      </c>
      <c r="K230" s="5">
        <v>6.95278955895023</v>
      </c>
      <c r="L230" s="5">
        <v>6.95278955895023</v>
      </c>
      <c r="M230" s="5">
        <v>6.95278955895023</v>
      </c>
      <c r="N230" s="5">
        <v>0.0</v>
      </c>
      <c r="O230" s="5">
        <v>0.0</v>
      </c>
      <c r="P230" s="5">
        <v>0.0</v>
      </c>
    </row>
    <row r="231">
      <c r="A231" s="5">
        <v>229.0</v>
      </c>
      <c r="B231" s="6">
        <v>45266.0</v>
      </c>
      <c r="C231" s="5">
        <v>234.009804373312</v>
      </c>
      <c r="D231" s="5">
        <v>211.551781133522</v>
      </c>
      <c r="E231" s="5">
        <v>270.032002495832</v>
      </c>
      <c r="F231" s="5">
        <v>234.009804373312</v>
      </c>
      <c r="G231" s="5">
        <v>234.009804373312</v>
      </c>
      <c r="H231" s="5">
        <v>6.40355699655504</v>
      </c>
      <c r="I231" s="5">
        <v>6.40355699655504</v>
      </c>
      <c r="J231" s="5">
        <v>6.40355699655504</v>
      </c>
      <c r="K231" s="5">
        <v>6.40355699655504</v>
      </c>
      <c r="L231" s="5">
        <v>6.40355699655504</v>
      </c>
      <c r="M231" s="5">
        <v>6.40355699655504</v>
      </c>
      <c r="N231" s="5">
        <v>0.0</v>
      </c>
      <c r="O231" s="5">
        <v>0.0</v>
      </c>
      <c r="P231" s="5">
        <v>0.0</v>
      </c>
    </row>
    <row r="232">
      <c r="A232" s="5">
        <v>230.0</v>
      </c>
      <c r="B232" s="6">
        <v>45267.0</v>
      </c>
      <c r="C232" s="5">
        <v>233.919132406597</v>
      </c>
      <c r="D232" s="5">
        <v>211.069251451851</v>
      </c>
      <c r="E232" s="5">
        <v>266.958331227668</v>
      </c>
      <c r="F232" s="5">
        <v>233.919132406597</v>
      </c>
      <c r="G232" s="5">
        <v>233.919132406597</v>
      </c>
      <c r="H232" s="5">
        <v>5.38936560931217</v>
      </c>
      <c r="I232" s="5">
        <v>5.38936560931217</v>
      </c>
      <c r="J232" s="5">
        <v>5.38936560931217</v>
      </c>
      <c r="K232" s="5">
        <v>5.38936560931217</v>
      </c>
      <c r="L232" s="5">
        <v>5.38936560931217</v>
      </c>
      <c r="M232" s="5">
        <v>5.38936560931217</v>
      </c>
      <c r="N232" s="5">
        <v>0.0</v>
      </c>
      <c r="O232" s="5">
        <v>0.0</v>
      </c>
      <c r="P232" s="5">
        <v>0.0</v>
      </c>
    </row>
    <row r="233">
      <c r="A233" s="5">
        <v>231.0</v>
      </c>
      <c r="B233" s="6">
        <v>45268.0</v>
      </c>
      <c r="C233" s="5">
        <v>233.828460439882</v>
      </c>
      <c r="D233" s="5">
        <v>211.593684350873</v>
      </c>
      <c r="E233" s="5">
        <v>269.044992229165</v>
      </c>
      <c r="F233" s="5">
        <v>233.828460439882</v>
      </c>
      <c r="G233" s="5">
        <v>233.828460439882</v>
      </c>
      <c r="H233" s="5">
        <v>5.86753093722502</v>
      </c>
      <c r="I233" s="5">
        <v>5.86753093722502</v>
      </c>
      <c r="J233" s="5">
        <v>5.86753093722502</v>
      </c>
      <c r="K233" s="5">
        <v>5.86753093722502</v>
      </c>
      <c r="L233" s="5">
        <v>5.86753093722502</v>
      </c>
      <c r="M233" s="5">
        <v>5.86753093722502</v>
      </c>
      <c r="N233" s="5">
        <v>0.0</v>
      </c>
      <c r="O233" s="5">
        <v>0.0</v>
      </c>
      <c r="P233" s="5">
        <v>0.0</v>
      </c>
    </row>
    <row r="234">
      <c r="A234" s="5">
        <v>232.0</v>
      </c>
      <c r="B234" s="6">
        <v>45271.0</v>
      </c>
      <c r="C234" s="5">
        <v>233.556444539737</v>
      </c>
      <c r="D234" s="5">
        <v>210.25674469404</v>
      </c>
      <c r="E234" s="5">
        <v>266.205251367552</v>
      </c>
      <c r="F234" s="5">
        <v>233.556444539737</v>
      </c>
      <c r="G234" s="5">
        <v>233.556444539737</v>
      </c>
      <c r="H234" s="5">
        <v>4.85881585398173</v>
      </c>
      <c r="I234" s="5">
        <v>4.85881585398173</v>
      </c>
      <c r="J234" s="5">
        <v>4.85881585398173</v>
      </c>
      <c r="K234" s="5">
        <v>4.85881585398173</v>
      </c>
      <c r="L234" s="5">
        <v>4.85881585398173</v>
      </c>
      <c r="M234" s="5">
        <v>4.85881585398173</v>
      </c>
      <c r="N234" s="5">
        <v>0.0</v>
      </c>
      <c r="O234" s="5">
        <v>0.0</v>
      </c>
      <c r="P234" s="5">
        <v>0.0</v>
      </c>
    </row>
    <row r="235">
      <c r="A235" s="5">
        <v>233.0</v>
      </c>
      <c r="B235" s="6">
        <v>45272.0</v>
      </c>
      <c r="C235" s="5">
        <v>233.465772573022</v>
      </c>
      <c r="D235" s="5">
        <v>211.909981195167</v>
      </c>
      <c r="E235" s="5">
        <v>268.53429140801</v>
      </c>
      <c r="F235" s="5">
        <v>233.465772573022</v>
      </c>
      <c r="G235" s="5">
        <v>233.465772573022</v>
      </c>
      <c r="H235" s="5">
        <v>6.95278955897267</v>
      </c>
      <c r="I235" s="5">
        <v>6.95278955897267</v>
      </c>
      <c r="J235" s="5">
        <v>6.95278955897267</v>
      </c>
      <c r="K235" s="5">
        <v>6.95278955897267</v>
      </c>
      <c r="L235" s="5">
        <v>6.95278955897267</v>
      </c>
      <c r="M235" s="5">
        <v>6.95278955897267</v>
      </c>
      <c r="N235" s="5">
        <v>0.0</v>
      </c>
      <c r="O235" s="5">
        <v>0.0</v>
      </c>
      <c r="P235" s="5">
        <v>0.0</v>
      </c>
    </row>
    <row r="236">
      <c r="A236" s="5">
        <v>234.0</v>
      </c>
      <c r="B236" s="6">
        <v>45273.0</v>
      </c>
      <c r="C236" s="5">
        <v>233.375100606308</v>
      </c>
      <c r="D236" s="5">
        <v>211.295719664957</v>
      </c>
      <c r="E236" s="5">
        <v>268.003913159679</v>
      </c>
      <c r="F236" s="5">
        <v>233.375100606308</v>
      </c>
      <c r="G236" s="5">
        <v>233.375100606308</v>
      </c>
      <c r="H236" s="5">
        <v>6.40355699655494</v>
      </c>
      <c r="I236" s="5">
        <v>6.40355699655494</v>
      </c>
      <c r="J236" s="5">
        <v>6.40355699655494</v>
      </c>
      <c r="K236" s="5">
        <v>6.40355699655494</v>
      </c>
      <c r="L236" s="5">
        <v>6.40355699655494</v>
      </c>
      <c r="M236" s="5">
        <v>6.40355699655494</v>
      </c>
      <c r="N236" s="5">
        <v>0.0</v>
      </c>
      <c r="O236" s="5">
        <v>0.0</v>
      </c>
      <c r="P236" s="5">
        <v>0.0</v>
      </c>
    </row>
    <row r="237">
      <c r="A237" s="5">
        <v>235.0</v>
      </c>
      <c r="B237" s="6">
        <v>45274.0</v>
      </c>
      <c r="C237" s="5">
        <v>233.284428639593</v>
      </c>
      <c r="D237" s="5">
        <v>213.013542631548</v>
      </c>
      <c r="E237" s="5">
        <v>267.680118555879</v>
      </c>
      <c r="F237" s="5">
        <v>233.284428639593</v>
      </c>
      <c r="G237" s="5">
        <v>233.284428639593</v>
      </c>
      <c r="H237" s="5">
        <v>5.38936560931182</v>
      </c>
      <c r="I237" s="5">
        <v>5.38936560931182</v>
      </c>
      <c r="J237" s="5">
        <v>5.38936560931182</v>
      </c>
      <c r="K237" s="5">
        <v>5.38936560931182</v>
      </c>
      <c r="L237" s="5">
        <v>5.38936560931182</v>
      </c>
      <c r="M237" s="5">
        <v>5.38936560931182</v>
      </c>
      <c r="N237" s="5">
        <v>0.0</v>
      </c>
      <c r="O237" s="5">
        <v>0.0</v>
      </c>
      <c r="P237" s="5">
        <v>0.0</v>
      </c>
    </row>
    <row r="238">
      <c r="A238" s="5">
        <v>236.0</v>
      </c>
      <c r="B238" s="6">
        <v>45275.0</v>
      </c>
      <c r="C238" s="5">
        <v>233.193756672878</v>
      </c>
      <c r="D238" s="5">
        <v>211.371703777824</v>
      </c>
      <c r="E238" s="5">
        <v>267.599873249932</v>
      </c>
      <c r="F238" s="5">
        <v>233.193756672878</v>
      </c>
      <c r="G238" s="5">
        <v>233.193756672878</v>
      </c>
      <c r="H238" s="5">
        <v>5.86753093722391</v>
      </c>
      <c r="I238" s="5">
        <v>5.86753093722391</v>
      </c>
      <c r="J238" s="5">
        <v>5.86753093722391</v>
      </c>
      <c r="K238" s="5">
        <v>5.86753093722391</v>
      </c>
      <c r="L238" s="5">
        <v>5.86753093722391</v>
      </c>
      <c r="M238" s="5">
        <v>5.86753093722391</v>
      </c>
      <c r="N238" s="5">
        <v>0.0</v>
      </c>
      <c r="O238" s="5">
        <v>0.0</v>
      </c>
      <c r="P238" s="5">
        <v>0.0</v>
      </c>
    </row>
    <row r="239">
      <c r="A239" s="5">
        <v>237.0</v>
      </c>
      <c r="B239" s="6">
        <v>45278.0</v>
      </c>
      <c r="C239" s="5">
        <v>232.921740772733</v>
      </c>
      <c r="D239" s="5">
        <v>207.161820210325</v>
      </c>
      <c r="E239" s="5">
        <v>265.402430033729</v>
      </c>
      <c r="F239" s="5">
        <v>232.921740772733</v>
      </c>
      <c r="G239" s="5">
        <v>232.921740772733</v>
      </c>
      <c r="H239" s="5">
        <v>4.85881585401279</v>
      </c>
      <c r="I239" s="5">
        <v>4.85881585401279</v>
      </c>
      <c r="J239" s="5">
        <v>4.85881585401279</v>
      </c>
      <c r="K239" s="5">
        <v>4.85881585401279</v>
      </c>
      <c r="L239" s="5">
        <v>4.85881585401279</v>
      </c>
      <c r="M239" s="5">
        <v>4.85881585401279</v>
      </c>
      <c r="N239" s="5">
        <v>0.0</v>
      </c>
      <c r="O239" s="5">
        <v>0.0</v>
      </c>
      <c r="P239" s="5">
        <v>0.0</v>
      </c>
    </row>
    <row r="240">
      <c r="A240" s="5">
        <v>238.0</v>
      </c>
      <c r="B240" s="6">
        <v>45279.0</v>
      </c>
      <c r="C240" s="5">
        <v>232.831068806018</v>
      </c>
      <c r="D240" s="5">
        <v>212.625035399827</v>
      </c>
      <c r="E240" s="5">
        <v>268.671301231058</v>
      </c>
      <c r="F240" s="5">
        <v>232.831068806018</v>
      </c>
      <c r="G240" s="5">
        <v>232.831068806018</v>
      </c>
      <c r="H240" s="5">
        <v>6.95278955895666</v>
      </c>
      <c r="I240" s="5">
        <v>6.95278955895666</v>
      </c>
      <c r="J240" s="5">
        <v>6.95278955895666</v>
      </c>
      <c r="K240" s="5">
        <v>6.95278955895666</v>
      </c>
      <c r="L240" s="5">
        <v>6.95278955895666</v>
      </c>
      <c r="M240" s="5">
        <v>6.95278955895666</v>
      </c>
      <c r="N240" s="5">
        <v>0.0</v>
      </c>
      <c r="O240" s="5">
        <v>0.0</v>
      </c>
      <c r="P240" s="5">
        <v>0.0</v>
      </c>
    </row>
    <row r="241">
      <c r="A241" s="5">
        <v>239.0</v>
      </c>
      <c r="B241" s="6">
        <v>45280.0</v>
      </c>
      <c r="C241" s="5">
        <v>232.740396839303</v>
      </c>
      <c r="D241" s="5">
        <v>212.174718791292</v>
      </c>
      <c r="E241" s="5">
        <v>269.4536906044</v>
      </c>
      <c r="F241" s="5">
        <v>232.740396839303</v>
      </c>
      <c r="G241" s="5">
        <v>232.740396839303</v>
      </c>
      <c r="H241" s="5">
        <v>6.4035569965518</v>
      </c>
      <c r="I241" s="5">
        <v>6.4035569965518</v>
      </c>
      <c r="J241" s="5">
        <v>6.4035569965518</v>
      </c>
      <c r="K241" s="5">
        <v>6.4035569965518</v>
      </c>
      <c r="L241" s="5">
        <v>6.4035569965518</v>
      </c>
      <c r="M241" s="5">
        <v>6.4035569965518</v>
      </c>
      <c r="N241" s="5">
        <v>0.0</v>
      </c>
      <c r="O241" s="5">
        <v>0.0</v>
      </c>
      <c r="P241" s="5">
        <v>0.0</v>
      </c>
    </row>
    <row r="242">
      <c r="A242" s="5">
        <v>240.0</v>
      </c>
      <c r="B242" s="6">
        <v>45281.0</v>
      </c>
      <c r="C242" s="5">
        <v>232.649724872588</v>
      </c>
      <c r="D242" s="5">
        <v>210.173426307128</v>
      </c>
      <c r="E242" s="5">
        <v>265.462635996129</v>
      </c>
      <c r="F242" s="5">
        <v>232.649724872588</v>
      </c>
      <c r="G242" s="5">
        <v>232.649724872588</v>
      </c>
      <c r="H242" s="5">
        <v>5.3893656093164</v>
      </c>
      <c r="I242" s="5">
        <v>5.3893656093164</v>
      </c>
      <c r="J242" s="5">
        <v>5.3893656093164</v>
      </c>
      <c r="K242" s="5">
        <v>5.3893656093164</v>
      </c>
      <c r="L242" s="5">
        <v>5.3893656093164</v>
      </c>
      <c r="M242" s="5">
        <v>5.3893656093164</v>
      </c>
      <c r="N242" s="5">
        <v>0.0</v>
      </c>
      <c r="O242" s="5">
        <v>0.0</v>
      </c>
      <c r="P242" s="5">
        <v>0.0</v>
      </c>
    </row>
    <row r="243">
      <c r="A243" s="5">
        <v>241.0</v>
      </c>
      <c r="B243" s="6">
        <v>45282.0</v>
      </c>
      <c r="C243" s="5">
        <v>232.559052905873</v>
      </c>
      <c r="D243" s="5">
        <v>210.611567911635</v>
      </c>
      <c r="E243" s="5">
        <v>267.94792595265</v>
      </c>
      <c r="F243" s="5">
        <v>232.559052905873</v>
      </c>
      <c r="G243" s="5">
        <v>232.559052905873</v>
      </c>
      <c r="H243" s="5">
        <v>5.86753093722279</v>
      </c>
      <c r="I243" s="5">
        <v>5.86753093722279</v>
      </c>
      <c r="J243" s="5">
        <v>5.86753093722279</v>
      </c>
      <c r="K243" s="5">
        <v>5.86753093722279</v>
      </c>
      <c r="L243" s="5">
        <v>5.86753093722279</v>
      </c>
      <c r="M243" s="5">
        <v>5.86753093722279</v>
      </c>
      <c r="N243" s="5">
        <v>0.0</v>
      </c>
      <c r="O243" s="5">
        <v>0.0</v>
      </c>
      <c r="P243" s="5">
        <v>0.0</v>
      </c>
    </row>
    <row r="244">
      <c r="A244" s="5">
        <v>242.0</v>
      </c>
      <c r="B244" s="6">
        <v>45286.0</v>
      </c>
      <c r="C244" s="5">
        <v>232.196365039014</v>
      </c>
      <c r="D244" s="5">
        <v>211.394479982367</v>
      </c>
      <c r="E244" s="5">
        <v>267.555927127505</v>
      </c>
      <c r="F244" s="5">
        <v>232.196365039014</v>
      </c>
      <c r="G244" s="5">
        <v>232.196365039014</v>
      </c>
      <c r="H244" s="5">
        <v>6.95278955896154</v>
      </c>
      <c r="I244" s="5">
        <v>6.95278955896154</v>
      </c>
      <c r="J244" s="5">
        <v>6.95278955896154</v>
      </c>
      <c r="K244" s="5">
        <v>6.95278955896154</v>
      </c>
      <c r="L244" s="5">
        <v>6.95278955896154</v>
      </c>
      <c r="M244" s="5">
        <v>6.95278955896154</v>
      </c>
      <c r="N244" s="5">
        <v>0.0</v>
      </c>
      <c r="O244" s="5">
        <v>0.0</v>
      </c>
      <c r="P244" s="5">
        <v>0.0</v>
      </c>
    </row>
    <row r="245">
      <c r="A245" s="5">
        <v>243.0</v>
      </c>
      <c r="B245" s="6">
        <v>45287.0</v>
      </c>
      <c r="C245" s="5">
        <v>232.105693072299</v>
      </c>
      <c r="D245" s="5">
        <v>210.490847732715</v>
      </c>
      <c r="E245" s="5">
        <v>267.444044706615</v>
      </c>
      <c r="F245" s="5">
        <v>232.105693072299</v>
      </c>
      <c r="G245" s="5">
        <v>232.105693072299</v>
      </c>
      <c r="H245" s="5">
        <v>6.40355699655171</v>
      </c>
      <c r="I245" s="5">
        <v>6.40355699655171</v>
      </c>
      <c r="J245" s="5">
        <v>6.40355699655171</v>
      </c>
      <c r="K245" s="5">
        <v>6.40355699655171</v>
      </c>
      <c r="L245" s="5">
        <v>6.40355699655171</v>
      </c>
      <c r="M245" s="5">
        <v>6.40355699655171</v>
      </c>
      <c r="N245" s="5">
        <v>0.0</v>
      </c>
      <c r="O245" s="5">
        <v>0.0</v>
      </c>
      <c r="P245" s="5">
        <v>0.0</v>
      </c>
    </row>
    <row r="246">
      <c r="A246" s="5">
        <v>244.0</v>
      </c>
      <c r="B246" s="6">
        <v>45288.0</v>
      </c>
      <c r="C246" s="5">
        <v>232.015021105584</v>
      </c>
      <c r="D246" s="5">
        <v>209.750833766584</v>
      </c>
      <c r="E246" s="5">
        <v>266.407831691297</v>
      </c>
      <c r="F246" s="5">
        <v>232.015021105584</v>
      </c>
      <c r="G246" s="5">
        <v>232.015021105584</v>
      </c>
      <c r="H246" s="5">
        <v>5.38936560930192</v>
      </c>
      <c r="I246" s="5">
        <v>5.38936560930192</v>
      </c>
      <c r="J246" s="5">
        <v>5.38936560930192</v>
      </c>
      <c r="K246" s="5">
        <v>5.38936560930192</v>
      </c>
      <c r="L246" s="5">
        <v>5.38936560930192</v>
      </c>
      <c r="M246" s="5">
        <v>5.38936560930192</v>
      </c>
      <c r="N246" s="5">
        <v>0.0</v>
      </c>
      <c r="O246" s="5">
        <v>0.0</v>
      </c>
      <c r="P246" s="5">
        <v>0.0</v>
      </c>
    </row>
    <row r="247">
      <c r="A247" s="5">
        <v>245.0</v>
      </c>
      <c r="B247" s="6">
        <v>45289.0</v>
      </c>
      <c r="C247" s="5">
        <v>231.924349138869</v>
      </c>
      <c r="D247" s="5">
        <v>211.451332559289</v>
      </c>
      <c r="E247" s="5">
        <v>267.322140854002</v>
      </c>
      <c r="F247" s="5">
        <v>231.924349138869</v>
      </c>
      <c r="G247" s="5">
        <v>231.924349138869</v>
      </c>
      <c r="H247" s="5">
        <v>5.86753093719775</v>
      </c>
      <c r="I247" s="5">
        <v>5.86753093719775</v>
      </c>
      <c r="J247" s="5">
        <v>5.86753093719775</v>
      </c>
      <c r="K247" s="5">
        <v>5.86753093719775</v>
      </c>
      <c r="L247" s="5">
        <v>5.86753093719775</v>
      </c>
      <c r="M247" s="5">
        <v>5.86753093719775</v>
      </c>
      <c r="N247" s="5">
        <v>0.0</v>
      </c>
      <c r="O247" s="5">
        <v>0.0</v>
      </c>
      <c r="P247" s="5">
        <v>0.0</v>
      </c>
    </row>
    <row r="248">
      <c r="A248" s="5">
        <v>246.0</v>
      </c>
      <c r="B248" s="6">
        <v>45293.0</v>
      </c>
      <c r="C248" s="5">
        <v>231.561661272009</v>
      </c>
      <c r="D248" s="5">
        <v>209.764648241997</v>
      </c>
      <c r="E248" s="5">
        <v>268.746936553435</v>
      </c>
      <c r="F248" s="5">
        <v>231.561661272009</v>
      </c>
      <c r="G248" s="5">
        <v>231.561661272009</v>
      </c>
      <c r="H248" s="5">
        <v>6.95278955897354</v>
      </c>
      <c r="I248" s="5">
        <v>6.95278955897354</v>
      </c>
      <c r="J248" s="5">
        <v>6.95278955897354</v>
      </c>
      <c r="K248" s="5">
        <v>6.95278955897354</v>
      </c>
      <c r="L248" s="5">
        <v>6.95278955897354</v>
      </c>
      <c r="M248" s="5">
        <v>6.95278955897354</v>
      </c>
      <c r="N248" s="5">
        <v>0.0</v>
      </c>
      <c r="O248" s="5">
        <v>0.0</v>
      </c>
      <c r="P248" s="5">
        <v>0.0</v>
      </c>
    </row>
    <row r="249">
      <c r="A249" s="5">
        <v>247.0</v>
      </c>
      <c r="B249" s="6">
        <v>45294.0</v>
      </c>
      <c r="C249" s="5">
        <v>231.470989305294</v>
      </c>
      <c r="D249" s="5">
        <v>209.968799976552</v>
      </c>
      <c r="E249" s="5">
        <v>267.560946045634</v>
      </c>
      <c r="F249" s="5">
        <v>231.470989305294</v>
      </c>
      <c r="G249" s="5">
        <v>231.470989305294</v>
      </c>
      <c r="H249" s="5">
        <v>6.40355699654857</v>
      </c>
      <c r="I249" s="5">
        <v>6.40355699654857</v>
      </c>
      <c r="J249" s="5">
        <v>6.40355699654857</v>
      </c>
      <c r="K249" s="5">
        <v>6.40355699654857</v>
      </c>
      <c r="L249" s="5">
        <v>6.40355699654857</v>
      </c>
      <c r="M249" s="5">
        <v>6.40355699654857</v>
      </c>
      <c r="N249" s="5">
        <v>0.0</v>
      </c>
      <c r="O249" s="5">
        <v>0.0</v>
      </c>
      <c r="P249" s="5">
        <v>0.0</v>
      </c>
    </row>
    <row r="250">
      <c r="A250" s="5">
        <v>248.0</v>
      </c>
      <c r="B250" s="6">
        <v>45295.0</v>
      </c>
      <c r="C250" s="5">
        <v>231.380317338579</v>
      </c>
      <c r="D250" s="5">
        <v>210.087623119998</v>
      </c>
      <c r="E250" s="5">
        <v>265.072412136429</v>
      </c>
      <c r="F250" s="5">
        <v>231.380317338579</v>
      </c>
      <c r="G250" s="5">
        <v>231.380317338579</v>
      </c>
      <c r="H250" s="5">
        <v>5.38936560930651</v>
      </c>
      <c r="I250" s="5">
        <v>5.38936560930651</v>
      </c>
      <c r="J250" s="5">
        <v>5.38936560930651</v>
      </c>
      <c r="K250" s="5">
        <v>5.38936560930651</v>
      </c>
      <c r="L250" s="5">
        <v>5.38936560930651</v>
      </c>
      <c r="M250" s="5">
        <v>5.38936560930651</v>
      </c>
      <c r="N250" s="5">
        <v>0.0</v>
      </c>
      <c r="O250" s="5">
        <v>0.0</v>
      </c>
      <c r="P250" s="5">
        <v>0.0</v>
      </c>
    </row>
    <row r="251">
      <c r="A251" s="5">
        <v>249.0</v>
      </c>
      <c r="B251" s="6">
        <v>45296.0</v>
      </c>
      <c r="C251" s="5">
        <v>231.289645371864</v>
      </c>
      <c r="D251" s="5">
        <v>208.685663673691</v>
      </c>
      <c r="E251" s="5">
        <v>264.4345318434</v>
      </c>
      <c r="F251" s="5">
        <v>231.289645371864</v>
      </c>
      <c r="G251" s="5">
        <v>231.289645371864</v>
      </c>
      <c r="H251" s="5">
        <v>5.86753093722974</v>
      </c>
      <c r="I251" s="5">
        <v>5.86753093722974</v>
      </c>
      <c r="J251" s="5">
        <v>5.86753093722974</v>
      </c>
      <c r="K251" s="5">
        <v>5.86753093722974</v>
      </c>
      <c r="L251" s="5">
        <v>5.86753093722974</v>
      </c>
      <c r="M251" s="5">
        <v>5.86753093722974</v>
      </c>
      <c r="N251" s="5">
        <v>0.0</v>
      </c>
      <c r="O251" s="5">
        <v>0.0</v>
      </c>
      <c r="P251" s="5">
        <v>0.0</v>
      </c>
    </row>
    <row r="252">
      <c r="A252" s="5">
        <v>250.0</v>
      </c>
      <c r="B252" s="6">
        <v>45297.0</v>
      </c>
      <c r="C252" s="5">
        <v>231.19897340515</v>
      </c>
      <c r="D252" s="5">
        <v>186.545598832916</v>
      </c>
      <c r="E252" s="5">
        <v>242.015047364226</v>
      </c>
      <c r="F252" s="5">
        <v>231.19897340515</v>
      </c>
      <c r="G252" s="5">
        <v>231.19897340515</v>
      </c>
      <c r="H252" s="5">
        <v>-14.7360264392688</v>
      </c>
      <c r="I252" s="5">
        <v>-14.7360264392688</v>
      </c>
      <c r="J252" s="5">
        <v>-14.7360264392688</v>
      </c>
      <c r="K252" s="5">
        <v>-14.7360264392688</v>
      </c>
      <c r="L252" s="5">
        <v>-14.7360264392688</v>
      </c>
      <c r="M252" s="5">
        <v>-14.7360264392688</v>
      </c>
      <c r="N252" s="5">
        <v>0.0</v>
      </c>
      <c r="O252" s="5">
        <v>0.0</v>
      </c>
      <c r="P252" s="5">
        <v>0.0</v>
      </c>
    </row>
    <row r="253">
      <c r="A253" s="5">
        <v>251.0</v>
      </c>
      <c r="B253" s="6">
        <v>45298.0</v>
      </c>
      <c r="C253" s="5">
        <v>231.108301438435</v>
      </c>
      <c r="D253" s="5">
        <v>186.792785495361</v>
      </c>
      <c r="E253" s="5">
        <v>247.19472466371</v>
      </c>
      <c r="F253" s="5">
        <v>231.108301438435</v>
      </c>
      <c r="G253" s="5">
        <v>231.108301438435</v>
      </c>
      <c r="H253" s="5">
        <v>-14.736032516785</v>
      </c>
      <c r="I253" s="5">
        <v>-14.736032516785</v>
      </c>
      <c r="J253" s="5">
        <v>-14.736032516785</v>
      </c>
      <c r="K253" s="5">
        <v>-14.736032516785</v>
      </c>
      <c r="L253" s="5">
        <v>-14.736032516785</v>
      </c>
      <c r="M253" s="5">
        <v>-14.736032516785</v>
      </c>
      <c r="N253" s="5">
        <v>0.0</v>
      </c>
      <c r="O253" s="5">
        <v>0.0</v>
      </c>
      <c r="P253" s="5">
        <v>0.0</v>
      </c>
    </row>
    <row r="254">
      <c r="A254" s="5">
        <v>252.0</v>
      </c>
      <c r="B254" s="6">
        <v>45299.0</v>
      </c>
      <c r="C254" s="5">
        <v>231.01762947172</v>
      </c>
      <c r="D254" s="5">
        <v>206.701892458241</v>
      </c>
      <c r="E254" s="5">
        <v>264.57030650116</v>
      </c>
      <c r="F254" s="5">
        <v>231.01762947172</v>
      </c>
      <c r="G254" s="5">
        <v>231.01762947172</v>
      </c>
      <c r="H254" s="5">
        <v>4.85881585397843</v>
      </c>
      <c r="I254" s="5">
        <v>4.85881585397843</v>
      </c>
      <c r="J254" s="5">
        <v>4.85881585397843</v>
      </c>
      <c r="K254" s="5">
        <v>4.85881585397843</v>
      </c>
      <c r="L254" s="5">
        <v>4.85881585397843</v>
      </c>
      <c r="M254" s="5">
        <v>4.85881585397843</v>
      </c>
      <c r="N254" s="5">
        <v>0.0</v>
      </c>
      <c r="O254" s="5">
        <v>0.0</v>
      </c>
      <c r="P254" s="5">
        <v>0.0</v>
      </c>
    </row>
    <row r="255">
      <c r="A255" s="5">
        <v>253.0</v>
      </c>
      <c r="B255" s="6">
        <v>45300.0</v>
      </c>
      <c r="C255" s="5">
        <v>230.926957505005</v>
      </c>
      <c r="D255" s="5">
        <v>210.672093008659</v>
      </c>
      <c r="E255" s="5">
        <v>267.486696857901</v>
      </c>
      <c r="F255" s="5">
        <v>230.917506831735</v>
      </c>
      <c r="G255" s="5">
        <v>230.946813457553</v>
      </c>
      <c r="H255" s="5">
        <v>6.95278955896797</v>
      </c>
      <c r="I255" s="5">
        <v>6.95278955896797</v>
      </c>
      <c r="J255" s="5">
        <v>6.95278955896797</v>
      </c>
      <c r="K255" s="5">
        <v>6.95278955896797</v>
      </c>
      <c r="L255" s="5">
        <v>6.95278955896797</v>
      </c>
      <c r="M255" s="5">
        <v>6.95278955896797</v>
      </c>
      <c r="N255" s="5">
        <v>0.0</v>
      </c>
      <c r="O255" s="5">
        <v>0.0</v>
      </c>
      <c r="P255" s="5">
        <v>0.0</v>
      </c>
    </row>
    <row r="256">
      <c r="A256" s="5">
        <v>254.0</v>
      </c>
      <c r="B256" s="6">
        <v>45301.0</v>
      </c>
      <c r="C256" s="5">
        <v>230.83628553829</v>
      </c>
      <c r="D256" s="5">
        <v>209.519390444486</v>
      </c>
      <c r="E256" s="5">
        <v>265.288860190849</v>
      </c>
      <c r="F256" s="5">
        <v>230.813590174173</v>
      </c>
      <c r="G256" s="5">
        <v>230.883712137929</v>
      </c>
      <c r="H256" s="5">
        <v>6.40355699655153</v>
      </c>
      <c r="I256" s="5">
        <v>6.40355699655153</v>
      </c>
      <c r="J256" s="5">
        <v>6.40355699655153</v>
      </c>
      <c r="K256" s="5">
        <v>6.40355699655153</v>
      </c>
      <c r="L256" s="5">
        <v>6.40355699655153</v>
      </c>
      <c r="M256" s="5">
        <v>6.40355699655153</v>
      </c>
      <c r="N256" s="5">
        <v>0.0</v>
      </c>
      <c r="O256" s="5">
        <v>0.0</v>
      </c>
      <c r="P256" s="5">
        <v>0.0</v>
      </c>
    </row>
    <row r="257">
      <c r="A257" s="5">
        <v>255.0</v>
      </c>
      <c r="B257" s="6">
        <v>45302.0</v>
      </c>
      <c r="C257" s="5">
        <v>230.745613571575</v>
      </c>
      <c r="D257" s="5">
        <v>208.271514965366</v>
      </c>
      <c r="E257" s="5">
        <v>264.447535340053</v>
      </c>
      <c r="F257" s="5">
        <v>230.698682134068</v>
      </c>
      <c r="G257" s="5">
        <v>230.82035444679</v>
      </c>
      <c r="H257" s="5">
        <v>5.38936560930615</v>
      </c>
      <c r="I257" s="5">
        <v>5.38936560930615</v>
      </c>
      <c r="J257" s="5">
        <v>5.38936560930615</v>
      </c>
      <c r="K257" s="5">
        <v>5.38936560930615</v>
      </c>
      <c r="L257" s="5">
        <v>5.38936560930615</v>
      </c>
      <c r="M257" s="5">
        <v>5.38936560930615</v>
      </c>
      <c r="N257" s="5">
        <v>0.0</v>
      </c>
      <c r="O257" s="5">
        <v>0.0</v>
      </c>
      <c r="P257" s="5">
        <v>0.0</v>
      </c>
    </row>
    <row r="258">
      <c r="A258" s="5">
        <v>256.0</v>
      </c>
      <c r="B258" s="6">
        <v>45303.0</v>
      </c>
      <c r="C258" s="5">
        <v>230.65494160486</v>
      </c>
      <c r="D258" s="5">
        <v>206.95570310591</v>
      </c>
      <c r="E258" s="5">
        <v>265.207287513378</v>
      </c>
      <c r="F258" s="5">
        <v>230.583127979512</v>
      </c>
      <c r="G258" s="5">
        <v>230.761928482301</v>
      </c>
      <c r="H258" s="5">
        <v>5.86753093722863</v>
      </c>
      <c r="I258" s="5">
        <v>5.86753093722863</v>
      </c>
      <c r="J258" s="5">
        <v>5.86753093722863</v>
      </c>
      <c r="K258" s="5">
        <v>5.86753093722863</v>
      </c>
      <c r="L258" s="5">
        <v>5.86753093722863</v>
      </c>
      <c r="M258" s="5">
        <v>5.86753093722863</v>
      </c>
      <c r="N258" s="5">
        <v>0.0</v>
      </c>
      <c r="O258" s="5">
        <v>0.0</v>
      </c>
      <c r="P258" s="5">
        <v>0.0</v>
      </c>
    </row>
    <row r="259">
      <c r="A259" s="5">
        <v>257.0</v>
      </c>
      <c r="B259" s="6">
        <v>45304.0</v>
      </c>
      <c r="C259" s="5">
        <v>230.564269638145</v>
      </c>
      <c r="D259" s="5">
        <v>188.894763836143</v>
      </c>
      <c r="E259" s="5">
        <v>245.757545037711</v>
      </c>
      <c r="F259" s="5">
        <v>230.456372319895</v>
      </c>
      <c r="G259" s="5">
        <v>230.708832868557</v>
      </c>
      <c r="H259" s="5">
        <v>-14.7360264392166</v>
      </c>
      <c r="I259" s="5">
        <v>-14.7360264392166</v>
      </c>
      <c r="J259" s="5">
        <v>-14.7360264392166</v>
      </c>
      <c r="K259" s="5">
        <v>-14.7360264392166</v>
      </c>
      <c r="L259" s="5">
        <v>-14.7360264392166</v>
      </c>
      <c r="M259" s="5">
        <v>-14.7360264392166</v>
      </c>
      <c r="N259" s="5">
        <v>0.0</v>
      </c>
      <c r="O259" s="5">
        <v>0.0</v>
      </c>
      <c r="P259" s="5">
        <v>0.0</v>
      </c>
    </row>
    <row r="260">
      <c r="A260" s="5">
        <v>258.0</v>
      </c>
      <c r="B260" s="6">
        <v>45305.0</v>
      </c>
      <c r="C260" s="5">
        <v>230.47359767143</v>
      </c>
      <c r="D260" s="5">
        <v>185.628095896086</v>
      </c>
      <c r="E260" s="5">
        <v>246.443097717435</v>
      </c>
      <c r="F260" s="5">
        <v>230.322029968957</v>
      </c>
      <c r="G260" s="5">
        <v>230.656714943157</v>
      </c>
      <c r="H260" s="5">
        <v>-14.7360325167613</v>
      </c>
      <c r="I260" s="5">
        <v>-14.7360325167613</v>
      </c>
      <c r="J260" s="5">
        <v>-14.7360325167613</v>
      </c>
      <c r="K260" s="5">
        <v>-14.7360325167613</v>
      </c>
      <c r="L260" s="5">
        <v>-14.7360325167613</v>
      </c>
      <c r="M260" s="5">
        <v>-14.7360325167613</v>
      </c>
      <c r="N260" s="5">
        <v>0.0</v>
      </c>
      <c r="O260" s="5">
        <v>0.0</v>
      </c>
      <c r="P260" s="5">
        <v>0.0</v>
      </c>
    </row>
    <row r="261">
      <c r="A261" s="5">
        <v>259.0</v>
      </c>
      <c r="B261" s="6">
        <v>45306.0</v>
      </c>
      <c r="C261" s="5">
        <v>230.382925704715</v>
      </c>
      <c r="D261" s="5">
        <v>204.900493772957</v>
      </c>
      <c r="E261" s="5">
        <v>263.149075873439</v>
      </c>
      <c r="F261" s="5">
        <v>230.193932960013</v>
      </c>
      <c r="G261" s="5">
        <v>230.61035975397</v>
      </c>
      <c r="H261" s="5">
        <v>4.85881585399373</v>
      </c>
      <c r="I261" s="5">
        <v>4.85881585399373</v>
      </c>
      <c r="J261" s="5">
        <v>4.85881585399373</v>
      </c>
      <c r="K261" s="5">
        <v>4.85881585399373</v>
      </c>
      <c r="L261" s="5">
        <v>4.85881585399373</v>
      </c>
      <c r="M261" s="5">
        <v>4.85881585399373</v>
      </c>
      <c r="N261" s="5">
        <v>0.0</v>
      </c>
      <c r="O261" s="5">
        <v>0.0</v>
      </c>
      <c r="P261" s="5">
        <v>0.0</v>
      </c>
    </row>
    <row r="262">
      <c r="A262" s="5">
        <v>260.0</v>
      </c>
      <c r="B262" s="6">
        <v>45307.0</v>
      </c>
      <c r="C262" s="5">
        <v>230.292253738</v>
      </c>
      <c r="D262" s="5">
        <v>208.250224071292</v>
      </c>
      <c r="E262" s="5">
        <v>265.51348720692</v>
      </c>
      <c r="F262" s="5">
        <v>230.07852513633</v>
      </c>
      <c r="G262" s="5">
        <v>230.55561637681</v>
      </c>
      <c r="H262" s="5">
        <v>6.9527895589624</v>
      </c>
      <c r="I262" s="5">
        <v>6.9527895589624</v>
      </c>
      <c r="J262" s="5">
        <v>6.9527895589624</v>
      </c>
      <c r="K262" s="5">
        <v>6.9527895589624</v>
      </c>
      <c r="L262" s="5">
        <v>6.9527895589624</v>
      </c>
      <c r="M262" s="5">
        <v>6.9527895589624</v>
      </c>
      <c r="N262" s="5">
        <v>0.0</v>
      </c>
      <c r="O262" s="5">
        <v>0.0</v>
      </c>
      <c r="P262" s="5">
        <v>0.0</v>
      </c>
    </row>
    <row r="263">
      <c r="A263" s="5">
        <v>261.0</v>
      </c>
      <c r="B263" s="6">
        <v>45308.0</v>
      </c>
      <c r="C263" s="5">
        <v>230.201581771285</v>
      </c>
      <c r="D263" s="5">
        <v>209.137945873631</v>
      </c>
      <c r="E263" s="5">
        <v>265.700679434696</v>
      </c>
      <c r="F263" s="5">
        <v>229.955176373675</v>
      </c>
      <c r="G263" s="5">
        <v>230.513213480386</v>
      </c>
      <c r="H263" s="5">
        <v>6.40355699654839</v>
      </c>
      <c r="I263" s="5">
        <v>6.40355699654839</v>
      </c>
      <c r="J263" s="5">
        <v>6.40355699654839</v>
      </c>
      <c r="K263" s="5">
        <v>6.40355699654839</v>
      </c>
      <c r="L263" s="5">
        <v>6.40355699654839</v>
      </c>
      <c r="M263" s="5">
        <v>6.40355699654839</v>
      </c>
      <c r="N263" s="5">
        <v>0.0</v>
      </c>
      <c r="O263" s="5">
        <v>0.0</v>
      </c>
      <c r="P263" s="5">
        <v>0.0</v>
      </c>
    </row>
    <row r="264">
      <c r="A264" s="5">
        <v>262.0</v>
      </c>
      <c r="B264" s="6">
        <v>45309.0</v>
      </c>
      <c r="C264" s="5">
        <v>230.11090980457</v>
      </c>
      <c r="D264" s="5">
        <v>209.079099336282</v>
      </c>
      <c r="E264" s="5">
        <v>263.680560535743</v>
      </c>
      <c r="F264" s="5">
        <v>229.816105339779</v>
      </c>
      <c r="G264" s="5">
        <v>230.484493649768</v>
      </c>
      <c r="H264" s="5">
        <v>5.38936560931074</v>
      </c>
      <c r="I264" s="5">
        <v>5.38936560931074</v>
      </c>
      <c r="J264" s="5">
        <v>5.38936560931074</v>
      </c>
      <c r="K264" s="5">
        <v>5.38936560931074</v>
      </c>
      <c r="L264" s="5">
        <v>5.38936560931074</v>
      </c>
      <c r="M264" s="5">
        <v>5.38936560931074</v>
      </c>
      <c r="N264" s="5">
        <v>0.0</v>
      </c>
      <c r="O264" s="5">
        <v>0.0</v>
      </c>
      <c r="P264" s="5">
        <v>0.0</v>
      </c>
    </row>
    <row r="265">
      <c r="A265" s="5">
        <v>263.0</v>
      </c>
      <c r="B265" s="6">
        <v>45310.0</v>
      </c>
      <c r="C265" s="5">
        <v>230.020237837856</v>
      </c>
      <c r="D265" s="5">
        <v>209.352248942653</v>
      </c>
      <c r="E265" s="5">
        <v>265.680287151585</v>
      </c>
      <c r="F265" s="5">
        <v>229.660957340765</v>
      </c>
      <c r="G265" s="5">
        <v>230.442702937293</v>
      </c>
      <c r="H265" s="5">
        <v>5.86753093722751</v>
      </c>
      <c r="I265" s="5">
        <v>5.86753093722751</v>
      </c>
      <c r="J265" s="5">
        <v>5.86753093722751</v>
      </c>
      <c r="K265" s="5">
        <v>5.86753093722751</v>
      </c>
      <c r="L265" s="5">
        <v>5.86753093722751</v>
      </c>
      <c r="M265" s="5">
        <v>5.86753093722751</v>
      </c>
      <c r="N265" s="5">
        <v>0.0</v>
      </c>
      <c r="O265" s="5">
        <v>0.0</v>
      </c>
      <c r="P265" s="5">
        <v>0.0</v>
      </c>
    </row>
    <row r="266">
      <c r="A266" s="5">
        <v>264.0</v>
      </c>
      <c r="B266" s="6">
        <v>45311.0</v>
      </c>
      <c r="C266" s="5">
        <v>229.929565871141</v>
      </c>
      <c r="D266" s="5">
        <v>187.185101791385</v>
      </c>
      <c r="E266" s="5">
        <v>242.421530428965</v>
      </c>
      <c r="F266" s="5">
        <v>229.513159920518</v>
      </c>
      <c r="G266" s="5">
        <v>230.40187749811</v>
      </c>
      <c r="H266" s="5">
        <v>-14.7360264392235</v>
      </c>
      <c r="I266" s="5">
        <v>-14.7360264392235</v>
      </c>
      <c r="J266" s="5">
        <v>-14.7360264392235</v>
      </c>
      <c r="K266" s="5">
        <v>-14.7360264392235</v>
      </c>
      <c r="L266" s="5">
        <v>-14.7360264392235</v>
      </c>
      <c r="M266" s="5">
        <v>-14.7360264392235</v>
      </c>
      <c r="N266" s="5">
        <v>0.0</v>
      </c>
      <c r="O266" s="5">
        <v>0.0</v>
      </c>
      <c r="P266" s="5">
        <v>0.0</v>
      </c>
    </row>
    <row r="267">
      <c r="A267" s="5">
        <v>265.0</v>
      </c>
      <c r="B267" s="6">
        <v>45312.0</v>
      </c>
      <c r="C267" s="5">
        <v>229.838893904426</v>
      </c>
      <c r="D267" s="5">
        <v>185.15397691099</v>
      </c>
      <c r="E267" s="5">
        <v>241.956972968188</v>
      </c>
      <c r="F267" s="5">
        <v>229.367961697967</v>
      </c>
      <c r="G267" s="5">
        <v>230.373004857576</v>
      </c>
      <c r="H267" s="5">
        <v>-14.7360325167734</v>
      </c>
      <c r="I267" s="5">
        <v>-14.7360325167734</v>
      </c>
      <c r="J267" s="5">
        <v>-14.7360325167734</v>
      </c>
      <c r="K267" s="5">
        <v>-14.7360325167734</v>
      </c>
      <c r="L267" s="5">
        <v>-14.7360325167734</v>
      </c>
      <c r="M267" s="5">
        <v>-14.7360325167734</v>
      </c>
      <c r="N267" s="5">
        <v>0.0</v>
      </c>
      <c r="O267" s="5">
        <v>0.0</v>
      </c>
      <c r="P267" s="5">
        <v>0.0</v>
      </c>
    </row>
    <row r="268">
      <c r="A268" s="5">
        <v>266.0</v>
      </c>
      <c r="B268" s="6">
        <v>45313.0</v>
      </c>
      <c r="C268" s="5">
        <v>229.748221937711</v>
      </c>
      <c r="D268" s="5">
        <v>206.836640172505</v>
      </c>
      <c r="E268" s="5">
        <v>263.794194597334</v>
      </c>
      <c r="F268" s="5">
        <v>229.23924324912</v>
      </c>
      <c r="G268" s="5">
        <v>230.338733767136</v>
      </c>
      <c r="H268" s="5">
        <v>4.85881585400903</v>
      </c>
      <c r="I268" s="5">
        <v>4.85881585400903</v>
      </c>
      <c r="J268" s="5">
        <v>4.85881585400903</v>
      </c>
      <c r="K268" s="5">
        <v>4.85881585400903</v>
      </c>
      <c r="L268" s="5">
        <v>4.85881585400903</v>
      </c>
      <c r="M268" s="5">
        <v>4.85881585400903</v>
      </c>
      <c r="N268" s="5">
        <v>0.0</v>
      </c>
      <c r="O268" s="5">
        <v>0.0</v>
      </c>
      <c r="P268" s="5">
        <v>0.0</v>
      </c>
    </row>
    <row r="269">
      <c r="A269" s="5">
        <v>267.0</v>
      </c>
      <c r="B269" s="6">
        <v>45314.0</v>
      </c>
      <c r="C269" s="5">
        <v>229.657549970996</v>
      </c>
      <c r="D269" s="5">
        <v>206.76807673594</v>
      </c>
      <c r="E269" s="5">
        <v>264.296165245026</v>
      </c>
      <c r="F269" s="5">
        <v>229.073628904543</v>
      </c>
      <c r="G269" s="5">
        <v>230.313548718948</v>
      </c>
      <c r="H269" s="5">
        <v>6.95278955896728</v>
      </c>
      <c r="I269" s="5">
        <v>6.95278955896728</v>
      </c>
      <c r="J269" s="5">
        <v>6.95278955896728</v>
      </c>
      <c r="K269" s="5">
        <v>6.95278955896728</v>
      </c>
      <c r="L269" s="5">
        <v>6.95278955896728</v>
      </c>
      <c r="M269" s="5">
        <v>6.95278955896728</v>
      </c>
      <c r="N269" s="5">
        <v>0.0</v>
      </c>
      <c r="O269" s="5">
        <v>0.0</v>
      </c>
      <c r="P269" s="5">
        <v>0.0</v>
      </c>
    </row>
    <row r="270">
      <c r="A270" s="5">
        <v>268.0</v>
      </c>
      <c r="B270" s="6">
        <v>45315.0</v>
      </c>
      <c r="C270" s="5">
        <v>229.566878004281</v>
      </c>
      <c r="D270" s="5">
        <v>208.419419748403</v>
      </c>
      <c r="E270" s="5">
        <v>264.493139300152</v>
      </c>
      <c r="F270" s="5">
        <v>228.944113723839</v>
      </c>
      <c r="G270" s="5">
        <v>230.278337622787</v>
      </c>
      <c r="H270" s="5">
        <v>6.40355699655262</v>
      </c>
      <c r="I270" s="5">
        <v>6.40355699655262</v>
      </c>
      <c r="J270" s="5">
        <v>6.40355699655262</v>
      </c>
      <c r="K270" s="5">
        <v>6.40355699655262</v>
      </c>
      <c r="L270" s="5">
        <v>6.40355699655262</v>
      </c>
      <c r="M270" s="5">
        <v>6.40355699655262</v>
      </c>
      <c r="N270" s="5">
        <v>0.0</v>
      </c>
      <c r="O270" s="5">
        <v>0.0</v>
      </c>
      <c r="P270" s="5">
        <v>0.0</v>
      </c>
    </row>
    <row r="271">
      <c r="A271" s="5">
        <v>269.0</v>
      </c>
      <c r="B271" s="6">
        <v>45316.0</v>
      </c>
      <c r="C271" s="5">
        <v>229.476206037566</v>
      </c>
      <c r="D271" s="5">
        <v>203.377209779343</v>
      </c>
      <c r="E271" s="5">
        <v>264.136593457013</v>
      </c>
      <c r="F271" s="5">
        <v>228.779614864435</v>
      </c>
      <c r="G271" s="5">
        <v>230.257965651259</v>
      </c>
      <c r="H271" s="5">
        <v>5.38936560931039</v>
      </c>
      <c r="I271" s="5">
        <v>5.38936560931039</v>
      </c>
      <c r="J271" s="5">
        <v>5.38936560931039</v>
      </c>
      <c r="K271" s="5">
        <v>5.38936560931039</v>
      </c>
      <c r="L271" s="5">
        <v>5.38936560931039</v>
      </c>
      <c r="M271" s="5">
        <v>5.38936560931039</v>
      </c>
      <c r="N271" s="5">
        <v>0.0</v>
      </c>
      <c r="O271" s="5">
        <v>0.0</v>
      </c>
      <c r="P271" s="5">
        <v>0.0</v>
      </c>
    </row>
    <row r="272">
      <c r="A272" s="5">
        <v>270.0</v>
      </c>
      <c r="B272" s="6">
        <v>45317.0</v>
      </c>
      <c r="C272" s="5">
        <v>229.385534070851</v>
      </c>
      <c r="D272" s="5">
        <v>206.690076389514</v>
      </c>
      <c r="E272" s="5">
        <v>264.517111642175</v>
      </c>
      <c r="F272" s="5">
        <v>228.632135395725</v>
      </c>
      <c r="G272" s="5">
        <v>230.261343714409</v>
      </c>
      <c r="H272" s="5">
        <v>5.86753093721443</v>
      </c>
      <c r="I272" s="5">
        <v>5.86753093721443</v>
      </c>
      <c r="J272" s="5">
        <v>5.86753093721443</v>
      </c>
      <c r="K272" s="5">
        <v>5.86753093721443</v>
      </c>
      <c r="L272" s="5">
        <v>5.86753093721443</v>
      </c>
      <c r="M272" s="5">
        <v>5.86753093721443</v>
      </c>
      <c r="N272" s="5">
        <v>0.0</v>
      </c>
      <c r="O272" s="5">
        <v>0.0</v>
      </c>
      <c r="P272" s="5">
        <v>0.0</v>
      </c>
    </row>
    <row r="273">
      <c r="A273" s="5">
        <v>271.0</v>
      </c>
      <c r="B273" s="6">
        <v>45318.0</v>
      </c>
      <c r="C273" s="5">
        <v>229.294862104136</v>
      </c>
      <c r="D273" s="5">
        <v>187.088775441743</v>
      </c>
      <c r="E273" s="5">
        <v>244.299005626296</v>
      </c>
      <c r="F273" s="5">
        <v>228.475376718898</v>
      </c>
      <c r="G273" s="5">
        <v>230.249403806842</v>
      </c>
      <c r="H273" s="5">
        <v>-14.7360264392305</v>
      </c>
      <c r="I273" s="5">
        <v>-14.7360264392305</v>
      </c>
      <c r="J273" s="5">
        <v>-14.7360264392305</v>
      </c>
      <c r="K273" s="5">
        <v>-14.7360264392305</v>
      </c>
      <c r="L273" s="5">
        <v>-14.7360264392305</v>
      </c>
      <c r="M273" s="5">
        <v>-14.7360264392305</v>
      </c>
      <c r="N273" s="5">
        <v>0.0</v>
      </c>
      <c r="O273" s="5">
        <v>0.0</v>
      </c>
      <c r="P273" s="5">
        <v>0.0</v>
      </c>
    </row>
    <row r="274">
      <c r="A274" s="5">
        <v>272.0</v>
      </c>
      <c r="B274" s="6">
        <v>45319.0</v>
      </c>
      <c r="C274" s="5">
        <v>229.204190137421</v>
      </c>
      <c r="D274" s="5">
        <v>184.566819947166</v>
      </c>
      <c r="E274" s="5">
        <v>243.023860952178</v>
      </c>
      <c r="F274" s="5">
        <v>228.296625392892</v>
      </c>
      <c r="G274" s="5">
        <v>230.26243803101</v>
      </c>
      <c r="H274" s="5">
        <v>-14.7360325167496</v>
      </c>
      <c r="I274" s="5">
        <v>-14.7360325167496</v>
      </c>
      <c r="J274" s="5">
        <v>-14.7360325167496</v>
      </c>
      <c r="K274" s="5">
        <v>-14.7360325167496</v>
      </c>
      <c r="L274" s="5">
        <v>-14.7360325167496</v>
      </c>
      <c r="M274" s="5">
        <v>-14.7360325167496</v>
      </c>
      <c r="N274" s="5">
        <v>0.0</v>
      </c>
      <c r="O274" s="5">
        <v>0.0</v>
      </c>
      <c r="P274" s="5">
        <v>0.0</v>
      </c>
    </row>
    <row r="275">
      <c r="A275" s="5">
        <v>273.0</v>
      </c>
      <c r="B275" s="6">
        <v>45320.0</v>
      </c>
      <c r="C275" s="5">
        <v>229.113518170706</v>
      </c>
      <c r="D275" s="5">
        <v>206.120781522852</v>
      </c>
      <c r="E275" s="5">
        <v>262.19328064808</v>
      </c>
      <c r="F275" s="5">
        <v>228.143730076531</v>
      </c>
      <c r="G275" s="5">
        <v>230.214046861823</v>
      </c>
      <c r="H275" s="5">
        <v>4.85881585395983</v>
      </c>
      <c r="I275" s="5">
        <v>4.85881585395983</v>
      </c>
      <c r="J275" s="5">
        <v>4.85881585395983</v>
      </c>
      <c r="K275" s="5">
        <v>4.85881585395983</v>
      </c>
      <c r="L275" s="5">
        <v>4.85881585395983</v>
      </c>
      <c r="M275" s="5">
        <v>4.85881585395983</v>
      </c>
      <c r="N275" s="5">
        <v>0.0</v>
      </c>
      <c r="O275" s="5">
        <v>0.0</v>
      </c>
      <c r="P275" s="5">
        <v>0.0</v>
      </c>
    </row>
    <row r="276">
      <c r="A276" s="5">
        <v>274.0</v>
      </c>
      <c r="B276" s="6">
        <v>45321.0</v>
      </c>
      <c r="C276" s="5">
        <v>229.022846203991</v>
      </c>
      <c r="D276" s="5">
        <v>208.165184904116</v>
      </c>
      <c r="E276" s="5">
        <v>263.614566904888</v>
      </c>
      <c r="F276" s="5">
        <v>227.982522357527</v>
      </c>
      <c r="G276" s="5">
        <v>230.260275047503</v>
      </c>
      <c r="H276" s="5">
        <v>6.95278955897215</v>
      </c>
      <c r="I276" s="5">
        <v>6.95278955897215</v>
      </c>
      <c r="J276" s="5">
        <v>6.95278955897215</v>
      </c>
      <c r="K276" s="5">
        <v>6.95278955897215</v>
      </c>
      <c r="L276" s="5">
        <v>6.95278955897215</v>
      </c>
      <c r="M276" s="5">
        <v>6.95278955897215</v>
      </c>
      <c r="N276" s="5">
        <v>0.0</v>
      </c>
      <c r="O276" s="5">
        <v>0.0</v>
      </c>
      <c r="P276" s="5">
        <v>0.0</v>
      </c>
    </row>
    <row r="277">
      <c r="A277" s="5">
        <v>275.0</v>
      </c>
      <c r="B277" s="6">
        <v>45322.0</v>
      </c>
      <c r="C277" s="5">
        <v>228.932174237277</v>
      </c>
      <c r="D277" s="5">
        <v>206.027113174427</v>
      </c>
      <c r="E277" s="5">
        <v>263.08459622993</v>
      </c>
      <c r="F277" s="5">
        <v>227.812465038877</v>
      </c>
      <c r="G277" s="5">
        <v>230.267792565648</v>
      </c>
      <c r="H277" s="5">
        <v>6.40355699655253</v>
      </c>
      <c r="I277" s="5">
        <v>6.40355699655253</v>
      </c>
      <c r="J277" s="5">
        <v>6.40355699655253</v>
      </c>
      <c r="K277" s="5">
        <v>6.40355699655253</v>
      </c>
      <c r="L277" s="5">
        <v>6.40355699655253</v>
      </c>
      <c r="M277" s="5">
        <v>6.40355699655253</v>
      </c>
      <c r="N277" s="5">
        <v>0.0</v>
      </c>
      <c r="O277" s="5">
        <v>0.0</v>
      </c>
      <c r="P277" s="5">
        <v>0.0</v>
      </c>
    </row>
    <row r="278">
      <c r="A278" s="5">
        <v>276.0</v>
      </c>
      <c r="B278" s="6">
        <v>45323.0</v>
      </c>
      <c r="C278" s="5">
        <v>228.841502270562</v>
      </c>
      <c r="D278" s="5">
        <v>205.429462780374</v>
      </c>
      <c r="E278" s="5">
        <v>264.373228222104</v>
      </c>
      <c r="F278" s="5">
        <v>227.664425175393</v>
      </c>
      <c r="G278" s="5">
        <v>230.269384628545</v>
      </c>
      <c r="H278" s="5">
        <v>5.38936560930579</v>
      </c>
      <c r="I278" s="5">
        <v>5.38936560930579</v>
      </c>
      <c r="J278" s="5">
        <v>5.38936560930579</v>
      </c>
      <c r="K278" s="5">
        <v>5.38936560930579</v>
      </c>
      <c r="L278" s="5">
        <v>5.38936560930579</v>
      </c>
      <c r="M278" s="5">
        <v>5.38936560930579</v>
      </c>
      <c r="N278" s="5">
        <v>0.0</v>
      </c>
      <c r="O278" s="5">
        <v>0.0</v>
      </c>
      <c r="P278" s="5">
        <v>0.0</v>
      </c>
    </row>
    <row r="279">
      <c r="A279" s="5">
        <v>277.0</v>
      </c>
      <c r="B279" s="6">
        <v>45324.0</v>
      </c>
      <c r="C279" s="5">
        <v>228.750830303847</v>
      </c>
      <c r="D279" s="5">
        <v>205.69144224128</v>
      </c>
      <c r="E279" s="5">
        <v>265.009031835401</v>
      </c>
      <c r="F279" s="5">
        <v>227.502002465183</v>
      </c>
      <c r="G279" s="5">
        <v>230.29412839769</v>
      </c>
      <c r="H279" s="5">
        <v>5.86753093720135</v>
      </c>
      <c r="I279" s="5">
        <v>5.86753093720135</v>
      </c>
      <c r="J279" s="5">
        <v>5.86753093720135</v>
      </c>
      <c r="K279" s="5">
        <v>5.86753093720135</v>
      </c>
      <c r="L279" s="5">
        <v>5.86753093720135</v>
      </c>
      <c r="M279" s="5">
        <v>5.86753093720135</v>
      </c>
      <c r="N279" s="5">
        <v>0.0</v>
      </c>
      <c r="O279" s="5">
        <v>0.0</v>
      </c>
      <c r="P279" s="5">
        <v>0.0</v>
      </c>
    </row>
    <row r="280">
      <c r="A280" s="5">
        <v>278.0</v>
      </c>
      <c r="B280" s="6">
        <v>45325.0</v>
      </c>
      <c r="C280" s="5">
        <v>228.660158337132</v>
      </c>
      <c r="D280" s="5">
        <v>184.6532139022</v>
      </c>
      <c r="E280" s="5">
        <v>240.665756763501</v>
      </c>
      <c r="F280" s="5">
        <v>227.307136632559</v>
      </c>
      <c r="G280" s="5">
        <v>230.314804672029</v>
      </c>
      <c r="H280" s="5">
        <v>-14.7360264392541</v>
      </c>
      <c r="I280" s="5">
        <v>-14.7360264392541</v>
      </c>
      <c r="J280" s="5">
        <v>-14.7360264392541</v>
      </c>
      <c r="K280" s="5">
        <v>-14.7360264392541</v>
      </c>
      <c r="L280" s="5">
        <v>-14.7360264392541</v>
      </c>
      <c r="M280" s="5">
        <v>-14.7360264392541</v>
      </c>
      <c r="N280" s="5">
        <v>0.0</v>
      </c>
      <c r="O280" s="5">
        <v>0.0</v>
      </c>
      <c r="P280" s="5">
        <v>0.0</v>
      </c>
    </row>
    <row r="281">
      <c r="A281" s="5">
        <v>279.0</v>
      </c>
      <c r="B281" s="6">
        <v>45326.0</v>
      </c>
      <c r="C281" s="5">
        <v>228.569486370417</v>
      </c>
      <c r="D281" s="5">
        <v>184.434221135252</v>
      </c>
      <c r="E281" s="5">
        <v>243.269125246629</v>
      </c>
      <c r="F281" s="5">
        <v>227.126623785587</v>
      </c>
      <c r="G281" s="5">
        <v>230.321722113699</v>
      </c>
      <c r="H281" s="5">
        <v>-14.7360325167984</v>
      </c>
      <c r="I281" s="5">
        <v>-14.7360325167984</v>
      </c>
      <c r="J281" s="5">
        <v>-14.7360325167984</v>
      </c>
      <c r="K281" s="5">
        <v>-14.7360325167984</v>
      </c>
      <c r="L281" s="5">
        <v>-14.7360325167984</v>
      </c>
      <c r="M281" s="5">
        <v>-14.7360325167984</v>
      </c>
      <c r="N281" s="5">
        <v>0.0</v>
      </c>
      <c r="O281" s="5">
        <v>0.0</v>
      </c>
      <c r="P281" s="5">
        <v>0.0</v>
      </c>
    </row>
  </sheetData>
  <drawing r:id="rId1"/>
</worksheet>
</file>