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showObjects="none" defaultThemeVersion="124226"/>
  <mc:AlternateContent xmlns:mc="http://schemas.openxmlformats.org/markup-compatibility/2006">
    <mc:Choice Requires="x15">
      <x15ac:absPath xmlns:x15ac="http://schemas.microsoft.com/office/spreadsheetml/2010/11/ac" url="C:\Users\lllll\Desktop\"/>
    </mc:Choice>
  </mc:AlternateContent>
  <xr:revisionPtr revIDLastSave="0" documentId="13_ncr:1_{6C156193-BE68-4FE7-BDB1-4E2DFE1E8260}" xr6:coauthVersionLast="47" xr6:coauthVersionMax="47" xr10:uidLastSave="{00000000-0000-0000-0000-000000000000}"/>
  <bookViews>
    <workbookView xWindow="-110" yWindow="-110" windowWidth="18020" windowHeight="11020" firstSheet="25" activeTab="29" xr2:uid="{00000000-000D-0000-FFFF-FFFF00000000}"/>
  </bookViews>
  <sheets>
    <sheet name="Flooring " sheetId="7" state="hidden" r:id="rId1"/>
    <sheet name="Water connection" sheetId="29" state="hidden" r:id="rId2"/>
    <sheet name="Jul-20-BalanceSheet" sheetId="40" r:id="rId3"/>
    <sheet name="Aug-20" sheetId="41" r:id="rId4"/>
    <sheet name="Aug-20-BalanceSheet" sheetId="42" r:id="rId5"/>
    <sheet name="Sep-20" sheetId="43" r:id="rId6"/>
    <sheet name="Sep-20-BalanceSheet" sheetId="44" r:id="rId7"/>
    <sheet name="Oct-20" sheetId="45" r:id="rId8"/>
    <sheet name="Oct-20-BalanceSheet" sheetId="46" r:id="rId9"/>
    <sheet name="Nov-20" sheetId="47" r:id="rId10"/>
    <sheet name="Nov-20-BalanceSheet" sheetId="48" r:id="rId11"/>
    <sheet name="Dec-20" sheetId="49" r:id="rId12"/>
    <sheet name="Dec-20-BalanceSheet" sheetId="50" r:id="rId13"/>
    <sheet name="Jan-21" sheetId="51" r:id="rId14"/>
    <sheet name="Jan-21-BalanceSheet" sheetId="52" r:id="rId15"/>
    <sheet name="Feb-21" sheetId="53" r:id="rId16"/>
    <sheet name="Feb-21-BalanceSheet" sheetId="54" r:id="rId17"/>
    <sheet name="Mar-21" sheetId="55" r:id="rId18"/>
    <sheet name="Mar-21-BalanceSheet" sheetId="56" r:id="rId19"/>
    <sheet name="Apr-21" sheetId="57" r:id="rId20"/>
    <sheet name="Apr-21-BalanceSheet" sheetId="58" r:id="rId21"/>
    <sheet name="May-21" sheetId="59" r:id="rId22"/>
    <sheet name="May-21-BalanceSheet" sheetId="60" r:id="rId23"/>
    <sheet name="Jun-21" sheetId="61" r:id="rId24"/>
    <sheet name="Jun-21-BalanceSheet" sheetId="62" r:id="rId25"/>
    <sheet name="Jul-21" sheetId="63" r:id="rId26"/>
    <sheet name="Jul-21-BalanceSheet" sheetId="64" r:id="rId27"/>
    <sheet name="Aug-21" sheetId="65" r:id="rId28"/>
    <sheet name="Aug-21-BalanceSheet" sheetId="66" r:id="rId29"/>
    <sheet name="Sep-21" sheetId="67" r:id="rId30"/>
  </sheets>
  <definedNames>
    <definedName name="_xlnm._FilterDatabase" localSheetId="20" hidden="1">'Apr-21-BalanceSheet'!$M$1:$O$52</definedName>
    <definedName name="_xlnm._FilterDatabase" localSheetId="3" hidden="1">'Aug-20'!$A$11:$N$54</definedName>
    <definedName name="_xlnm._FilterDatabase" localSheetId="4" hidden="1">'Aug-20-BalanceSheet'!$M$1:$M$43</definedName>
    <definedName name="_xlnm._FilterDatabase" localSheetId="28" hidden="1">'Aug-21-BalanceSheet'!$L$1:$N$53</definedName>
    <definedName name="_xlnm._FilterDatabase" localSheetId="12" hidden="1">'Dec-20-BalanceSheet'!$M$1:$O$43</definedName>
    <definedName name="_xlnm._FilterDatabase" localSheetId="16" hidden="1">'Feb-21-BalanceSheet'!$L$1:$N$41</definedName>
    <definedName name="_xlnm._FilterDatabase" localSheetId="0" hidden="1">'Flooring '!$A$5:$H$48</definedName>
    <definedName name="_xlnm._FilterDatabase" localSheetId="14" hidden="1">'Jan-21-BalanceSheet'!$M$1:$N$49</definedName>
    <definedName name="_xlnm._FilterDatabase" localSheetId="2" hidden="1">'Jul-20-BalanceSheet'!$A$1:$IU$43</definedName>
    <definedName name="_xlnm._FilterDatabase" localSheetId="26" hidden="1">'Jul-21-BalanceSheet'!$L$1:$P$53</definedName>
    <definedName name="_xlnm._FilterDatabase" localSheetId="18" hidden="1">'Mar-21-BalanceSheet'!$M$1:$O$50</definedName>
    <definedName name="_xlnm._FilterDatabase" localSheetId="22" hidden="1">'May-21-BalanceSheet'!$M$1:$O$52</definedName>
    <definedName name="_xlnm._FilterDatabase" localSheetId="10" hidden="1">'Nov-20-BalanceSheet'!$M$1:$N$43</definedName>
    <definedName name="_xlnm._FilterDatabase" localSheetId="8" hidden="1">'Oct-20-BalanceSheet'!$M$1:$O$43</definedName>
    <definedName name="_xlnm._FilterDatabase" localSheetId="6" hidden="1">'Sep-20-BalanceSheet'!$M$1:$N$43</definedName>
    <definedName name="_xlnm._FilterDatabase" localSheetId="1" hidden="1">'Water connection'!$A$10:$E$53</definedName>
    <definedName name="_xlnm._FilterDatabase" hidden="1">#REF!</definedName>
    <definedName name="_xlnm.Print_Area" localSheetId="29">'Sep-21'!$A$1:$M$54</definedName>
  </definedNames>
  <calcPr calcId="191029"/>
</workbook>
</file>

<file path=xl/calcChain.xml><?xml version="1.0" encoding="utf-8"?>
<calcChain xmlns="http://schemas.openxmlformats.org/spreadsheetml/2006/main">
  <c r="C8" i="66" l="1"/>
  <c r="C9" i="66"/>
  <c r="F23" i="66" s="1"/>
  <c r="F37" i="66"/>
  <c r="G54" i="67"/>
  <c r="G53" i="67"/>
  <c r="G52" i="67"/>
  <c r="G51" i="67"/>
  <c r="G50" i="67"/>
  <c r="G49" i="67"/>
  <c r="G48" i="67"/>
  <c r="G47" i="67"/>
  <c r="G46" i="67"/>
  <c r="G45" i="67"/>
  <c r="G44" i="67"/>
  <c r="G43" i="67"/>
  <c r="G42" i="67"/>
  <c r="G41" i="67"/>
  <c r="G40" i="67"/>
  <c r="G39" i="67"/>
  <c r="G38" i="67"/>
  <c r="G37" i="67"/>
  <c r="G36" i="67"/>
  <c r="G35" i="67"/>
  <c r="G34" i="67"/>
  <c r="G33" i="67"/>
  <c r="G32" i="67"/>
  <c r="G29" i="67"/>
  <c r="G28" i="67"/>
  <c r="G27" i="67"/>
  <c r="G26" i="67"/>
  <c r="G25" i="67"/>
  <c r="G24" i="67"/>
  <c r="G23" i="67"/>
  <c r="G22" i="67"/>
  <c r="G21" i="67"/>
  <c r="G20" i="67"/>
  <c r="G19" i="67"/>
  <c r="G18" i="67"/>
  <c r="G17" i="67"/>
  <c r="G16" i="67"/>
  <c r="G15" i="67"/>
  <c r="G14" i="67"/>
  <c r="G13" i="67"/>
  <c r="H7" i="67"/>
  <c r="F22" i="66"/>
  <c r="L43" i="66"/>
  <c r="B29" i="66" s="1"/>
  <c r="K43" i="66"/>
  <c r="B28" i="66" s="1"/>
  <c r="N41" i="66"/>
  <c r="N40" i="66"/>
  <c r="N39" i="66"/>
  <c r="N38" i="66"/>
  <c r="N37" i="66"/>
  <c r="N36" i="66"/>
  <c r="N35" i="66"/>
  <c r="N34" i="66"/>
  <c r="N33" i="66"/>
  <c r="N32" i="66"/>
  <c r="N31" i="66"/>
  <c r="N30" i="66"/>
  <c r="B30" i="66"/>
  <c r="N29" i="66"/>
  <c r="N28" i="66"/>
  <c r="N27" i="66"/>
  <c r="N26" i="66"/>
  <c r="N25" i="66"/>
  <c r="N24" i="66"/>
  <c r="N23" i="66"/>
  <c r="N22" i="66"/>
  <c r="N21" i="66"/>
  <c r="N20" i="66"/>
  <c r="N19" i="66"/>
  <c r="N18" i="66"/>
  <c r="N17" i="66"/>
  <c r="N16" i="66"/>
  <c r="N15" i="66"/>
  <c r="N14" i="66"/>
  <c r="N13" i="66"/>
  <c r="N12" i="66"/>
  <c r="N11" i="66"/>
  <c r="N10" i="66"/>
  <c r="N9" i="66"/>
  <c r="N8" i="66"/>
  <c r="N7" i="66"/>
  <c r="N6" i="66"/>
  <c r="N5" i="66"/>
  <c r="N4" i="66"/>
  <c r="N3" i="66"/>
  <c r="N2" i="66"/>
  <c r="C9" i="64"/>
  <c r="C8" i="64"/>
  <c r="D8" i="67" l="1"/>
  <c r="D9" i="67" s="1"/>
  <c r="H43" i="67" s="1"/>
  <c r="N43" i="66"/>
  <c r="B33" i="66" s="1"/>
  <c r="B31" i="66"/>
  <c r="F26" i="66"/>
  <c r="C26" i="66"/>
  <c r="G54" i="65"/>
  <c r="G53" i="65"/>
  <c r="G52" i="65"/>
  <c r="G51" i="65"/>
  <c r="G50" i="65"/>
  <c r="G49" i="65"/>
  <c r="G48" i="65"/>
  <c r="G47" i="65"/>
  <c r="G46" i="65"/>
  <c r="G45" i="65"/>
  <c r="G44" i="65"/>
  <c r="G43" i="65"/>
  <c r="G42" i="65"/>
  <c r="G41" i="65"/>
  <c r="G40" i="65"/>
  <c r="G39" i="65"/>
  <c r="G38" i="65"/>
  <c r="G37" i="65"/>
  <c r="G36" i="65"/>
  <c r="G35" i="65"/>
  <c r="G34" i="65"/>
  <c r="G33" i="65"/>
  <c r="G32" i="65"/>
  <c r="G29" i="65"/>
  <c r="G28" i="65"/>
  <c r="G27" i="65"/>
  <c r="G26" i="65"/>
  <c r="G25" i="65"/>
  <c r="G24" i="65"/>
  <c r="G23" i="65"/>
  <c r="G22" i="65"/>
  <c r="G21" i="65"/>
  <c r="G20" i="65"/>
  <c r="G19" i="65"/>
  <c r="G18" i="65"/>
  <c r="G17" i="65"/>
  <c r="G16" i="65"/>
  <c r="G15" i="65"/>
  <c r="G14" i="65"/>
  <c r="G13" i="65"/>
  <c r="H5" i="65"/>
  <c r="H7" i="65" s="1"/>
  <c r="L43" i="64"/>
  <c r="B29" i="64" s="1"/>
  <c r="K43" i="64"/>
  <c r="N41" i="64"/>
  <c r="N40" i="64"/>
  <c r="N39" i="64"/>
  <c r="N38" i="64"/>
  <c r="N37" i="64"/>
  <c r="N36" i="64"/>
  <c r="F36" i="64"/>
  <c r="N35" i="64"/>
  <c r="N34" i="64"/>
  <c r="N33" i="64"/>
  <c r="N32" i="64"/>
  <c r="N31" i="64"/>
  <c r="N30" i="64"/>
  <c r="B30" i="64"/>
  <c r="N29" i="64"/>
  <c r="N28" i="64"/>
  <c r="B28" i="64"/>
  <c r="N27" i="64"/>
  <c r="N26" i="64"/>
  <c r="N25" i="64"/>
  <c r="N24" i="64"/>
  <c r="N23" i="64"/>
  <c r="N22" i="64"/>
  <c r="N21" i="64"/>
  <c r="N20" i="64"/>
  <c r="N19" i="64"/>
  <c r="N18" i="64"/>
  <c r="N17" i="64"/>
  <c r="N16" i="64"/>
  <c r="N15" i="64"/>
  <c r="N14" i="64"/>
  <c r="N13" i="64"/>
  <c r="N12" i="64"/>
  <c r="N11" i="64"/>
  <c r="N10" i="64"/>
  <c r="N9" i="64"/>
  <c r="F23" i="64"/>
  <c r="N8" i="64"/>
  <c r="F22" i="64"/>
  <c r="N7" i="64"/>
  <c r="N6" i="64"/>
  <c r="N5" i="64"/>
  <c r="N4" i="64"/>
  <c r="N3" i="64"/>
  <c r="N2" i="64"/>
  <c r="H13" i="67" l="1"/>
  <c r="J13" i="67" s="1"/>
  <c r="H50" i="67"/>
  <c r="J50" i="67" s="1"/>
  <c r="J43" i="67"/>
  <c r="H22" i="67"/>
  <c r="J22" i="67" s="1"/>
  <c r="H28" i="67"/>
  <c r="J28" i="67" s="1"/>
  <c r="H24" i="67"/>
  <c r="J24" i="67" s="1"/>
  <c r="H27" i="67"/>
  <c r="J27" i="67" s="1"/>
  <c r="H48" i="67"/>
  <c r="J48" i="67" s="1"/>
  <c r="H37" i="67"/>
  <c r="J37" i="67" s="1"/>
  <c r="H54" i="67"/>
  <c r="J54" i="67" s="1"/>
  <c r="H21" i="67"/>
  <c r="J21" i="67" s="1"/>
  <c r="H42" i="67"/>
  <c r="J42" i="67" s="1"/>
  <c r="H19" i="67"/>
  <c r="J19" i="67" s="1"/>
  <c r="H32" i="67"/>
  <c r="J32" i="67" s="1"/>
  <c r="H38" i="67"/>
  <c r="J38" i="67" s="1"/>
  <c r="H47" i="67"/>
  <c r="J47" i="67" s="1"/>
  <c r="H46" i="67"/>
  <c r="J46" i="67" s="1"/>
  <c r="H16" i="67"/>
  <c r="J16" i="67" s="1"/>
  <c r="H49" i="67"/>
  <c r="J49" i="67" s="1"/>
  <c r="H51" i="67"/>
  <c r="J51" i="67" s="1"/>
  <c r="H44" i="67"/>
  <c r="J44" i="67" s="1"/>
  <c r="H45" i="67"/>
  <c r="J45" i="67" s="1"/>
  <c r="H23" i="67"/>
  <c r="J23" i="67" s="1"/>
  <c r="H25" i="67"/>
  <c r="J25" i="67" s="1"/>
  <c r="H41" i="67"/>
  <c r="J41" i="67" s="1"/>
  <c r="H17" i="67"/>
  <c r="J17" i="67" s="1"/>
  <c r="H36" i="67"/>
  <c r="J36" i="67" s="1"/>
  <c r="H14" i="67"/>
  <c r="J14" i="67" s="1"/>
  <c r="H20" i="67"/>
  <c r="J20" i="67" s="1"/>
  <c r="H15" i="67"/>
  <c r="J15" i="67" s="1"/>
  <c r="H18" i="67"/>
  <c r="J18" i="67" s="1"/>
  <c r="H26" i="67"/>
  <c r="J26" i="67" s="1"/>
  <c r="H53" i="67"/>
  <c r="J53" i="67" s="1"/>
  <c r="H33" i="67"/>
  <c r="J33" i="67" s="1"/>
  <c r="H52" i="67"/>
  <c r="J52" i="67" s="1"/>
  <c r="H39" i="67"/>
  <c r="J39" i="67" s="1"/>
  <c r="H35" i="67"/>
  <c r="J35" i="67" s="1"/>
  <c r="H34" i="67"/>
  <c r="J34" i="67" s="1"/>
  <c r="H40" i="67"/>
  <c r="J40" i="67" s="1"/>
  <c r="H29" i="67"/>
  <c r="J29" i="67" s="1"/>
  <c r="D8" i="65"/>
  <c r="D9" i="65" s="1"/>
  <c r="N43" i="64"/>
  <c r="B33" i="64" s="1"/>
  <c r="F26" i="64"/>
  <c r="B31" i="64"/>
  <c r="C26" i="64"/>
  <c r="H9" i="67" l="1"/>
  <c r="H53" i="65"/>
  <c r="J53" i="65" s="1"/>
  <c r="H49" i="65"/>
  <c r="J49" i="65" s="1"/>
  <c r="H45" i="65"/>
  <c r="J45" i="65" s="1"/>
  <c r="H41" i="65"/>
  <c r="J41" i="65" s="1"/>
  <c r="H37" i="65"/>
  <c r="J37" i="65" s="1"/>
  <c r="H33" i="65"/>
  <c r="J33" i="65" s="1"/>
  <c r="H27" i="65"/>
  <c r="J27" i="65" s="1"/>
  <c r="H23" i="65"/>
  <c r="J23" i="65" s="1"/>
  <c r="H19" i="65"/>
  <c r="J19" i="65" s="1"/>
  <c r="H15" i="65"/>
  <c r="J15" i="65" s="1"/>
  <c r="H13" i="65"/>
  <c r="J13" i="65" s="1"/>
  <c r="H29" i="65"/>
  <c r="J29" i="65" s="1"/>
  <c r="H47" i="65"/>
  <c r="J47" i="65" s="1"/>
  <c r="H22" i="65"/>
  <c r="J22" i="65" s="1"/>
  <c r="H40" i="65"/>
  <c r="J40" i="65" s="1"/>
  <c r="H28" i="65"/>
  <c r="J28" i="65" s="1"/>
  <c r="H46" i="65"/>
  <c r="J46" i="65" s="1"/>
  <c r="H17" i="65"/>
  <c r="J17" i="65" s="1"/>
  <c r="H35" i="65"/>
  <c r="J35" i="65" s="1"/>
  <c r="H51" i="65"/>
  <c r="J51" i="65" s="1"/>
  <c r="H26" i="65"/>
  <c r="J26" i="65" s="1"/>
  <c r="H44" i="65"/>
  <c r="J44" i="65" s="1"/>
  <c r="H16" i="65"/>
  <c r="J16" i="65" s="1"/>
  <c r="H34" i="65"/>
  <c r="J34" i="65" s="1"/>
  <c r="H50" i="65"/>
  <c r="J50" i="65" s="1"/>
  <c r="H21" i="65"/>
  <c r="J21" i="65" s="1"/>
  <c r="H39" i="65"/>
  <c r="J39" i="65" s="1"/>
  <c r="H14" i="65"/>
  <c r="J14" i="65" s="1"/>
  <c r="H32" i="65"/>
  <c r="J32" i="65" s="1"/>
  <c r="H48" i="65"/>
  <c r="J48" i="65" s="1"/>
  <c r="H20" i="65"/>
  <c r="J20" i="65" s="1"/>
  <c r="H38" i="65"/>
  <c r="J38" i="65" s="1"/>
  <c r="H54" i="65"/>
  <c r="J54" i="65" s="1"/>
  <c r="H25" i="65"/>
  <c r="J25" i="65" s="1"/>
  <c r="H18" i="65"/>
  <c r="J18" i="65" s="1"/>
  <c r="H36" i="65"/>
  <c r="J36" i="65" s="1"/>
  <c r="H52" i="65"/>
  <c r="J52" i="65" s="1"/>
  <c r="H24" i="65"/>
  <c r="J24" i="65" s="1"/>
  <c r="H42" i="65"/>
  <c r="J42" i="65" s="1"/>
  <c r="H43" i="65"/>
  <c r="J43" i="65" s="1"/>
  <c r="H9" i="65" l="1"/>
  <c r="G54" i="63" l="1"/>
  <c r="G53" i="63"/>
  <c r="G52" i="63"/>
  <c r="G51" i="63"/>
  <c r="G50" i="63"/>
  <c r="G49" i="63"/>
  <c r="G48" i="63"/>
  <c r="G47" i="63"/>
  <c r="G46" i="63"/>
  <c r="G45" i="63"/>
  <c r="G44" i="63"/>
  <c r="G43" i="63"/>
  <c r="G42" i="63"/>
  <c r="G41" i="63"/>
  <c r="G40" i="63"/>
  <c r="G39" i="63"/>
  <c r="G38" i="63"/>
  <c r="G37" i="63"/>
  <c r="G36" i="63"/>
  <c r="G35" i="63"/>
  <c r="G34" i="63"/>
  <c r="G33" i="63"/>
  <c r="G32" i="63"/>
  <c r="G29" i="63"/>
  <c r="G28" i="63"/>
  <c r="G27" i="63"/>
  <c r="G26" i="63"/>
  <c r="G25" i="63"/>
  <c r="G24" i="63"/>
  <c r="G23" i="63"/>
  <c r="G22" i="63"/>
  <c r="G21" i="63"/>
  <c r="G20" i="63"/>
  <c r="G19" i="63"/>
  <c r="G18" i="63"/>
  <c r="G17" i="63"/>
  <c r="G16" i="63"/>
  <c r="G15" i="63"/>
  <c r="G14" i="63"/>
  <c r="G13" i="63"/>
  <c r="H5" i="63"/>
  <c r="H4" i="63"/>
  <c r="L43" i="62"/>
  <c r="B29" i="62" s="1"/>
  <c r="K43" i="62"/>
  <c r="B28" i="62" s="1"/>
  <c r="N41" i="62"/>
  <c r="N40" i="62"/>
  <c r="N39" i="62"/>
  <c r="N38" i="62"/>
  <c r="N37" i="62"/>
  <c r="N36" i="62"/>
  <c r="F36" i="62"/>
  <c r="N35" i="62"/>
  <c r="N34" i="62"/>
  <c r="N33" i="62"/>
  <c r="N32" i="62"/>
  <c r="N31" i="62"/>
  <c r="N30" i="62"/>
  <c r="B30" i="62"/>
  <c r="N29" i="62"/>
  <c r="N28" i="62"/>
  <c r="N27" i="62"/>
  <c r="N26" i="62"/>
  <c r="N25" i="62"/>
  <c r="N24" i="62"/>
  <c r="N23" i="62"/>
  <c r="N22" i="62"/>
  <c r="N21" i="62"/>
  <c r="N20" i="62"/>
  <c r="N19" i="62"/>
  <c r="N18" i="62"/>
  <c r="N17" i="62"/>
  <c r="N16" i="62"/>
  <c r="N15" i="62"/>
  <c r="N14" i="62"/>
  <c r="N13" i="62"/>
  <c r="N12" i="62"/>
  <c r="N11" i="62"/>
  <c r="N10" i="62"/>
  <c r="N9" i="62"/>
  <c r="F23" i="62"/>
  <c r="N8" i="62"/>
  <c r="N7" i="62"/>
  <c r="N6" i="62"/>
  <c r="N5" i="62"/>
  <c r="N4" i="62"/>
  <c r="N3" i="62"/>
  <c r="N2" i="62"/>
  <c r="N43" i="62" l="1"/>
  <c r="B33" i="62" s="1"/>
  <c r="C26" i="62"/>
  <c r="F22" i="62"/>
  <c r="B31" i="62" s="1"/>
  <c r="D8" i="63"/>
  <c r="H7" i="63"/>
  <c r="G54" i="61"/>
  <c r="G53" i="61"/>
  <c r="G52" i="61"/>
  <c r="G51" i="61"/>
  <c r="G50" i="61"/>
  <c r="G49" i="61"/>
  <c r="G48" i="61"/>
  <c r="G47" i="61"/>
  <c r="G46" i="61"/>
  <c r="G45" i="61"/>
  <c r="G44" i="61"/>
  <c r="G43" i="61"/>
  <c r="G42" i="61"/>
  <c r="G41" i="61"/>
  <c r="G40" i="61"/>
  <c r="G39" i="61"/>
  <c r="G38" i="61"/>
  <c r="G37" i="61"/>
  <c r="G36" i="61"/>
  <c r="G35" i="61"/>
  <c r="G34" i="61"/>
  <c r="G33" i="61"/>
  <c r="G32" i="61"/>
  <c r="G29" i="61"/>
  <c r="G28" i="61"/>
  <c r="G27" i="61"/>
  <c r="G26" i="61"/>
  <c r="G25" i="61"/>
  <c r="G24" i="61"/>
  <c r="G23" i="61"/>
  <c r="G22" i="61"/>
  <c r="G21" i="61"/>
  <c r="G20" i="61"/>
  <c r="G19" i="61"/>
  <c r="G18" i="61"/>
  <c r="G17" i="61"/>
  <c r="G16" i="61"/>
  <c r="G15" i="61"/>
  <c r="G14" i="61"/>
  <c r="G13" i="61"/>
  <c r="H6" i="61"/>
  <c r="H5" i="61"/>
  <c r="H4" i="61"/>
  <c r="L43" i="60"/>
  <c r="B29" i="60" s="1"/>
  <c r="K43" i="60"/>
  <c r="B28" i="60" s="1"/>
  <c r="N41" i="60"/>
  <c r="N40" i="60"/>
  <c r="N39" i="60"/>
  <c r="N38" i="60"/>
  <c r="N37" i="60"/>
  <c r="N36" i="60"/>
  <c r="F36" i="60"/>
  <c r="N35" i="60"/>
  <c r="N34" i="60"/>
  <c r="N33" i="60"/>
  <c r="N32" i="60"/>
  <c r="N31" i="60"/>
  <c r="N30" i="60"/>
  <c r="B30" i="60"/>
  <c r="N29" i="60"/>
  <c r="N28" i="60"/>
  <c r="N27" i="60"/>
  <c r="N26" i="60"/>
  <c r="N25" i="60"/>
  <c r="N24" i="60"/>
  <c r="N23" i="60"/>
  <c r="N22" i="60"/>
  <c r="N21" i="60"/>
  <c r="N20" i="60"/>
  <c r="N19" i="60"/>
  <c r="N18" i="60"/>
  <c r="N17" i="60"/>
  <c r="N16" i="60"/>
  <c r="N15" i="60"/>
  <c r="N14" i="60"/>
  <c r="N13" i="60"/>
  <c r="N12" i="60"/>
  <c r="N11" i="60"/>
  <c r="N10" i="60"/>
  <c r="N9" i="60"/>
  <c r="C9" i="60"/>
  <c r="F23" i="60" s="1"/>
  <c r="N8" i="60"/>
  <c r="C8" i="60"/>
  <c r="N7" i="60"/>
  <c r="N6" i="60"/>
  <c r="N5" i="60"/>
  <c r="N4" i="60"/>
  <c r="N3" i="60"/>
  <c r="N2" i="60"/>
  <c r="F26" i="62" l="1"/>
  <c r="D9" i="63"/>
  <c r="H21" i="63" s="1"/>
  <c r="J21" i="63" s="1"/>
  <c r="D8" i="61"/>
  <c r="C26" i="60"/>
  <c r="N43" i="60"/>
  <c r="B33" i="60" s="1"/>
  <c r="H7" i="61"/>
  <c r="F22" i="60"/>
  <c r="F26" i="60" s="1"/>
  <c r="G54" i="59"/>
  <c r="G53" i="59"/>
  <c r="G52" i="59"/>
  <c r="G51" i="59"/>
  <c r="G50" i="59"/>
  <c r="G49" i="59"/>
  <c r="G48" i="59"/>
  <c r="G47" i="59"/>
  <c r="G46" i="59"/>
  <c r="G45" i="59"/>
  <c r="G44" i="59"/>
  <c r="G43" i="59"/>
  <c r="G42" i="59"/>
  <c r="G41" i="59"/>
  <c r="G40" i="59"/>
  <c r="G39" i="59"/>
  <c r="G38" i="59"/>
  <c r="G37" i="59"/>
  <c r="G36" i="59"/>
  <c r="G35" i="59"/>
  <c r="G34" i="59"/>
  <c r="G33" i="59"/>
  <c r="G32" i="59"/>
  <c r="G29" i="59"/>
  <c r="G28" i="59"/>
  <c r="G27" i="59"/>
  <c r="G26" i="59"/>
  <c r="G25" i="59"/>
  <c r="G24" i="59"/>
  <c r="G23" i="59"/>
  <c r="G22" i="59"/>
  <c r="G21" i="59"/>
  <c r="G20" i="59"/>
  <c r="G19" i="59"/>
  <c r="G18" i="59"/>
  <c r="G17" i="59"/>
  <c r="G16" i="59"/>
  <c r="G15" i="59"/>
  <c r="G14" i="59"/>
  <c r="G13" i="59"/>
  <c r="H6" i="59"/>
  <c r="H5" i="59"/>
  <c r="H4" i="59"/>
  <c r="L43" i="58"/>
  <c r="B29" i="58" s="1"/>
  <c r="K43" i="58"/>
  <c r="B28" i="58" s="1"/>
  <c r="N41" i="58"/>
  <c r="N40" i="58"/>
  <c r="N39" i="58"/>
  <c r="N38" i="58"/>
  <c r="N37" i="58"/>
  <c r="N36" i="58"/>
  <c r="F36" i="58"/>
  <c r="N35" i="58"/>
  <c r="N34" i="58"/>
  <c r="N33" i="58"/>
  <c r="N32" i="58"/>
  <c r="N31" i="58"/>
  <c r="N30" i="58"/>
  <c r="B30" i="58"/>
  <c r="N29" i="58"/>
  <c r="N28" i="58"/>
  <c r="N27" i="58"/>
  <c r="N26" i="58"/>
  <c r="N25" i="58"/>
  <c r="N24" i="58"/>
  <c r="N23" i="58"/>
  <c r="N22" i="58"/>
  <c r="N21" i="58"/>
  <c r="N20" i="58"/>
  <c r="N19" i="58"/>
  <c r="N18" i="58"/>
  <c r="N17" i="58"/>
  <c r="N16" i="58"/>
  <c r="N15" i="58"/>
  <c r="N14" i="58"/>
  <c r="N13" i="58"/>
  <c r="N12" i="58"/>
  <c r="N11" i="58"/>
  <c r="N10" i="58"/>
  <c r="N9" i="58"/>
  <c r="C9" i="58"/>
  <c r="F23" i="58" s="1"/>
  <c r="N8" i="58"/>
  <c r="C8" i="58"/>
  <c r="F22" i="58" s="1"/>
  <c r="N7" i="58"/>
  <c r="N6" i="58"/>
  <c r="N5" i="58"/>
  <c r="N4" i="58"/>
  <c r="N3" i="58"/>
  <c r="N2" i="58"/>
  <c r="H19" i="63" l="1"/>
  <c r="J19" i="63" s="1"/>
  <c r="H32" i="63"/>
  <c r="J32" i="63" s="1"/>
  <c r="H23" i="63"/>
  <c r="J23" i="63" s="1"/>
  <c r="H51" i="63"/>
  <c r="J51" i="63" s="1"/>
  <c r="H14" i="63"/>
  <c r="J14" i="63" s="1"/>
  <c r="H47" i="63"/>
  <c r="J47" i="63" s="1"/>
  <c r="H41" i="63"/>
  <c r="J41" i="63" s="1"/>
  <c r="H26" i="63"/>
  <c r="J26" i="63" s="1"/>
  <c r="H22" i="63"/>
  <c r="J22" i="63" s="1"/>
  <c r="H28" i="63"/>
  <c r="J28" i="63" s="1"/>
  <c r="H48" i="63"/>
  <c r="J48" i="63" s="1"/>
  <c r="H45" i="63"/>
  <c r="J45" i="63" s="1"/>
  <c r="H13" i="63"/>
  <c r="J13" i="63" s="1"/>
  <c r="H43" i="63"/>
  <c r="J43" i="63" s="1"/>
  <c r="H18" i="63"/>
  <c r="J18" i="63" s="1"/>
  <c r="H34" i="63"/>
  <c r="J34" i="63" s="1"/>
  <c r="H29" i="63"/>
  <c r="J29" i="63" s="1"/>
  <c r="H46" i="63"/>
  <c r="J46" i="63" s="1"/>
  <c r="H20" i="63"/>
  <c r="J20" i="63" s="1"/>
  <c r="H25" i="63"/>
  <c r="J25" i="63" s="1"/>
  <c r="H35" i="63"/>
  <c r="J35" i="63" s="1"/>
  <c r="H50" i="63"/>
  <c r="J50" i="63" s="1"/>
  <c r="H37" i="63"/>
  <c r="J37" i="63" s="1"/>
  <c r="H17" i="63"/>
  <c r="J17" i="63" s="1"/>
  <c r="H38" i="63"/>
  <c r="J38" i="63" s="1"/>
  <c r="H52" i="63"/>
  <c r="J52" i="63" s="1"/>
  <c r="H40" i="63"/>
  <c r="J40" i="63" s="1"/>
  <c r="H53" i="63"/>
  <c r="J53" i="63" s="1"/>
  <c r="H39" i="63"/>
  <c r="J39" i="63" s="1"/>
  <c r="H27" i="63"/>
  <c r="J27" i="63" s="1"/>
  <c r="H54" i="63"/>
  <c r="J54" i="63" s="1"/>
  <c r="H44" i="63"/>
  <c r="J44" i="63" s="1"/>
  <c r="H36" i="63"/>
  <c r="J36" i="63" s="1"/>
  <c r="H16" i="63"/>
  <c r="J16" i="63" s="1"/>
  <c r="H24" i="63"/>
  <c r="J24" i="63" s="1"/>
  <c r="H15" i="63"/>
  <c r="J15" i="63" s="1"/>
  <c r="H42" i="63"/>
  <c r="J42" i="63" s="1"/>
  <c r="H49" i="63"/>
  <c r="J49" i="63" s="1"/>
  <c r="H33" i="63"/>
  <c r="J33" i="63" s="1"/>
  <c r="D9" i="61"/>
  <c r="H13" i="61" s="1"/>
  <c r="J13" i="61" s="1"/>
  <c r="B31" i="60"/>
  <c r="D8" i="59"/>
  <c r="N43" i="58"/>
  <c r="B33" i="58" s="1"/>
  <c r="H7" i="59"/>
  <c r="B31" i="58"/>
  <c r="F26" i="58"/>
  <c r="C26" i="58"/>
  <c r="G54" i="57"/>
  <c r="G53" i="57"/>
  <c r="G52" i="57"/>
  <c r="G51" i="57"/>
  <c r="G50" i="57"/>
  <c r="G49" i="57"/>
  <c r="G48" i="57"/>
  <c r="G47" i="57"/>
  <c r="G46" i="57"/>
  <c r="G45" i="57"/>
  <c r="G44" i="57"/>
  <c r="G43" i="57"/>
  <c r="G42" i="57"/>
  <c r="G41" i="57"/>
  <c r="G40" i="57"/>
  <c r="G39" i="57"/>
  <c r="G38" i="57"/>
  <c r="G37" i="57"/>
  <c r="G36" i="57"/>
  <c r="G35" i="57"/>
  <c r="G34" i="57"/>
  <c r="G33" i="57"/>
  <c r="G32" i="57"/>
  <c r="G29" i="57"/>
  <c r="G28" i="57"/>
  <c r="G27" i="57"/>
  <c r="G26" i="57"/>
  <c r="G25" i="57"/>
  <c r="G24" i="57"/>
  <c r="G23" i="57"/>
  <c r="G22" i="57"/>
  <c r="G21" i="57"/>
  <c r="G20" i="57"/>
  <c r="G19" i="57"/>
  <c r="G18" i="57"/>
  <c r="G17" i="57"/>
  <c r="G16" i="57"/>
  <c r="G15" i="57"/>
  <c r="G14" i="57"/>
  <c r="G13" i="57"/>
  <c r="H6" i="57"/>
  <c r="H5" i="57"/>
  <c r="H4" i="57"/>
  <c r="L43" i="56"/>
  <c r="B29" i="56" s="1"/>
  <c r="K43" i="56"/>
  <c r="B28" i="56" s="1"/>
  <c r="N41" i="56"/>
  <c r="N40" i="56"/>
  <c r="N39" i="56"/>
  <c r="N38" i="56"/>
  <c r="N37" i="56"/>
  <c r="N36" i="56"/>
  <c r="F36" i="56"/>
  <c r="N35" i="56"/>
  <c r="N34" i="56"/>
  <c r="N33" i="56"/>
  <c r="N32" i="56"/>
  <c r="N31" i="56"/>
  <c r="N30" i="56"/>
  <c r="B30" i="56"/>
  <c r="N29" i="56"/>
  <c r="N28" i="56"/>
  <c r="N27" i="56"/>
  <c r="N26" i="56"/>
  <c r="N25" i="56"/>
  <c r="N24" i="56"/>
  <c r="N23" i="56"/>
  <c r="N22" i="56"/>
  <c r="N21" i="56"/>
  <c r="N20" i="56"/>
  <c r="N19" i="56"/>
  <c r="N18" i="56"/>
  <c r="N17" i="56"/>
  <c r="N16" i="56"/>
  <c r="N15" i="56"/>
  <c r="N14" i="56"/>
  <c r="N13" i="56"/>
  <c r="N12" i="56"/>
  <c r="N11" i="56"/>
  <c r="N10" i="56"/>
  <c r="N9" i="56"/>
  <c r="C9" i="56"/>
  <c r="F23" i="56" s="1"/>
  <c r="N8" i="56"/>
  <c r="C8" i="56"/>
  <c r="F22" i="56" s="1"/>
  <c r="N7" i="56"/>
  <c r="N6" i="56"/>
  <c r="N5" i="56"/>
  <c r="N4" i="56"/>
  <c r="N3" i="56"/>
  <c r="N2" i="56"/>
  <c r="D8" i="57" l="1"/>
  <c r="H9" i="63"/>
  <c r="H43" i="61"/>
  <c r="J43" i="61" s="1"/>
  <c r="H49" i="61"/>
  <c r="J49" i="61" s="1"/>
  <c r="H51" i="61"/>
  <c r="J51" i="61" s="1"/>
  <c r="H48" i="61"/>
  <c r="J48" i="61" s="1"/>
  <c r="H36" i="61"/>
  <c r="J36" i="61" s="1"/>
  <c r="H33" i="61"/>
  <c r="J33" i="61" s="1"/>
  <c r="H29" i="61"/>
  <c r="J29" i="61" s="1"/>
  <c r="H17" i="61"/>
  <c r="J17" i="61" s="1"/>
  <c r="H39" i="61"/>
  <c r="J39" i="61" s="1"/>
  <c r="H14" i="61"/>
  <c r="J14" i="61" s="1"/>
  <c r="H52" i="61"/>
  <c r="J52" i="61" s="1"/>
  <c r="H35" i="61"/>
  <c r="J35" i="61" s="1"/>
  <c r="H37" i="61"/>
  <c r="J37" i="61" s="1"/>
  <c r="H41" i="61"/>
  <c r="J41" i="61" s="1"/>
  <c r="H38" i="61"/>
  <c r="J38" i="61" s="1"/>
  <c r="H42" i="61"/>
  <c r="J42" i="61" s="1"/>
  <c r="H19" i="61"/>
  <c r="J19" i="61" s="1"/>
  <c r="H46" i="61"/>
  <c r="J46" i="61" s="1"/>
  <c r="H22" i="61"/>
  <c r="J22" i="61" s="1"/>
  <c r="H54" i="61"/>
  <c r="J54" i="61" s="1"/>
  <c r="H25" i="61"/>
  <c r="J25" i="61" s="1"/>
  <c r="H32" i="61"/>
  <c r="J32" i="61" s="1"/>
  <c r="H15" i="61"/>
  <c r="J15" i="61" s="1"/>
  <c r="H23" i="61"/>
  <c r="J23" i="61" s="1"/>
  <c r="H16" i="61"/>
  <c r="J16" i="61" s="1"/>
  <c r="H50" i="61"/>
  <c r="J50" i="61" s="1"/>
  <c r="H45" i="61"/>
  <c r="J45" i="61" s="1"/>
  <c r="H18" i="61"/>
  <c r="J18" i="61" s="1"/>
  <c r="H21" i="61"/>
  <c r="J21" i="61" s="1"/>
  <c r="H44" i="61"/>
  <c r="J44" i="61" s="1"/>
  <c r="H20" i="61"/>
  <c r="J20" i="61" s="1"/>
  <c r="H40" i="61"/>
  <c r="J40" i="61" s="1"/>
  <c r="H24" i="61"/>
  <c r="J24" i="61" s="1"/>
  <c r="H47" i="61"/>
  <c r="J47" i="61" s="1"/>
  <c r="H27" i="61"/>
  <c r="J27" i="61" s="1"/>
  <c r="H26" i="61"/>
  <c r="J26" i="61" s="1"/>
  <c r="H34" i="61"/>
  <c r="J34" i="61" s="1"/>
  <c r="H53" i="61"/>
  <c r="J53" i="61" s="1"/>
  <c r="H28" i="61"/>
  <c r="J28" i="61" s="1"/>
  <c r="D9" i="59"/>
  <c r="H50" i="59" s="1"/>
  <c r="J50" i="59" s="1"/>
  <c r="N43" i="56"/>
  <c r="B33" i="56" s="1"/>
  <c r="H7" i="57"/>
  <c r="D9" i="57" s="1"/>
  <c r="H54" i="57" s="1"/>
  <c r="J54" i="57" s="1"/>
  <c r="B31" i="56"/>
  <c r="F26" i="56"/>
  <c r="B32" i="56"/>
  <c r="C26" i="56"/>
  <c r="G54" i="55"/>
  <c r="G53" i="55"/>
  <c r="G52" i="55"/>
  <c r="G51" i="55"/>
  <c r="G50" i="55"/>
  <c r="G49" i="55"/>
  <c r="G48" i="55"/>
  <c r="G47" i="55"/>
  <c r="G46" i="55"/>
  <c r="G45" i="55"/>
  <c r="G44" i="55"/>
  <c r="G43" i="55"/>
  <c r="G42" i="55"/>
  <c r="G41" i="55"/>
  <c r="G40" i="55"/>
  <c r="G39" i="55"/>
  <c r="G38" i="55"/>
  <c r="G37" i="55"/>
  <c r="G36" i="55"/>
  <c r="G35" i="55"/>
  <c r="G34" i="55"/>
  <c r="G33" i="55"/>
  <c r="G32" i="55"/>
  <c r="G29" i="55"/>
  <c r="G28" i="55"/>
  <c r="G27" i="55"/>
  <c r="G26" i="55"/>
  <c r="G25" i="55"/>
  <c r="G24" i="55"/>
  <c r="G23" i="55"/>
  <c r="G22" i="55"/>
  <c r="G21" i="55"/>
  <c r="G20" i="55"/>
  <c r="G19" i="55"/>
  <c r="G18" i="55"/>
  <c r="G17" i="55"/>
  <c r="G16" i="55"/>
  <c r="G15" i="55"/>
  <c r="G14" i="55"/>
  <c r="G13" i="55"/>
  <c r="H6" i="55"/>
  <c r="H5" i="55"/>
  <c r="H4" i="55"/>
  <c r="L43" i="54"/>
  <c r="B29" i="54" s="1"/>
  <c r="K43" i="54"/>
  <c r="B28" i="54" s="1"/>
  <c r="N41" i="54"/>
  <c r="N40" i="54"/>
  <c r="N39" i="54"/>
  <c r="N38" i="54"/>
  <c r="N37" i="54"/>
  <c r="N36" i="54"/>
  <c r="F36" i="54"/>
  <c r="N35" i="54"/>
  <c r="N34" i="54"/>
  <c r="N33" i="54"/>
  <c r="N32" i="54"/>
  <c r="N31" i="54"/>
  <c r="N30" i="54"/>
  <c r="B30" i="54"/>
  <c r="N29" i="54"/>
  <c r="N28" i="54"/>
  <c r="N27" i="54"/>
  <c r="N26" i="54"/>
  <c r="N25" i="54"/>
  <c r="N24" i="54"/>
  <c r="N23" i="54"/>
  <c r="N22" i="54"/>
  <c r="N21" i="54"/>
  <c r="N20" i="54"/>
  <c r="N19" i="54"/>
  <c r="N18" i="54"/>
  <c r="N17" i="54"/>
  <c r="N16" i="54"/>
  <c r="N15" i="54"/>
  <c r="N14" i="54"/>
  <c r="N13" i="54"/>
  <c r="N12" i="54"/>
  <c r="N11" i="54"/>
  <c r="N10" i="54"/>
  <c r="N9" i="54"/>
  <c r="C9" i="54"/>
  <c r="F23" i="54" s="1"/>
  <c r="N8" i="54"/>
  <c r="C8" i="54"/>
  <c r="F22" i="54" s="1"/>
  <c r="N7" i="54"/>
  <c r="N6" i="54"/>
  <c r="N5" i="54"/>
  <c r="N4" i="54"/>
  <c r="N3" i="54"/>
  <c r="N2" i="54"/>
  <c r="H9" i="61" l="1"/>
  <c r="H16" i="59"/>
  <c r="J16" i="59" s="1"/>
  <c r="H49" i="59"/>
  <c r="J49" i="59" s="1"/>
  <c r="H40" i="59"/>
  <c r="J40" i="59" s="1"/>
  <c r="H46" i="59"/>
  <c r="J46" i="59" s="1"/>
  <c r="H25" i="59"/>
  <c r="J25" i="59" s="1"/>
  <c r="H35" i="59"/>
  <c r="J35" i="59" s="1"/>
  <c r="H34" i="59"/>
  <c r="J34" i="59" s="1"/>
  <c r="H27" i="59"/>
  <c r="J27" i="59" s="1"/>
  <c r="H44" i="59"/>
  <c r="J44" i="59" s="1"/>
  <c r="H26" i="59"/>
  <c r="J26" i="59" s="1"/>
  <c r="H13" i="59"/>
  <c r="J13" i="59" s="1"/>
  <c r="H41" i="59"/>
  <c r="J41" i="59" s="1"/>
  <c r="H22" i="59"/>
  <c r="J22" i="59" s="1"/>
  <c r="H24" i="59"/>
  <c r="J24" i="59" s="1"/>
  <c r="H43" i="59"/>
  <c r="J43" i="59" s="1"/>
  <c r="H37" i="59"/>
  <c r="J37" i="59" s="1"/>
  <c r="H45" i="59"/>
  <c r="J45" i="59" s="1"/>
  <c r="H48" i="59"/>
  <c r="J48" i="59" s="1"/>
  <c r="H18" i="59"/>
  <c r="J18" i="59" s="1"/>
  <c r="H42" i="59"/>
  <c r="J42" i="59" s="1"/>
  <c r="H36" i="59"/>
  <c r="J36" i="59" s="1"/>
  <c r="H39" i="59"/>
  <c r="J39" i="59" s="1"/>
  <c r="H23" i="59"/>
  <c r="J23" i="59" s="1"/>
  <c r="H53" i="59"/>
  <c r="J53" i="59" s="1"/>
  <c r="H38" i="59"/>
  <c r="J38" i="59" s="1"/>
  <c r="H28" i="59"/>
  <c r="J28" i="59" s="1"/>
  <c r="H52" i="59"/>
  <c r="J52" i="59" s="1"/>
  <c r="H15" i="59"/>
  <c r="J15" i="59" s="1"/>
  <c r="H32" i="59"/>
  <c r="J32" i="59" s="1"/>
  <c r="H14" i="59"/>
  <c r="J14" i="59" s="1"/>
  <c r="H21" i="59"/>
  <c r="J21" i="59" s="1"/>
  <c r="H20" i="59"/>
  <c r="J20" i="59" s="1"/>
  <c r="H33" i="59"/>
  <c r="J33" i="59" s="1"/>
  <c r="H17" i="59"/>
  <c r="J17" i="59" s="1"/>
  <c r="H19" i="59"/>
  <c r="J19" i="59" s="1"/>
  <c r="H29" i="59"/>
  <c r="J29" i="59" s="1"/>
  <c r="H54" i="59"/>
  <c r="J54" i="59" s="1"/>
  <c r="H47" i="59"/>
  <c r="J47" i="59" s="1"/>
  <c r="H51" i="59"/>
  <c r="J51" i="59" s="1"/>
  <c r="H27" i="57"/>
  <c r="J27" i="57" s="1"/>
  <c r="H25" i="57"/>
  <c r="J25" i="57" s="1"/>
  <c r="H15" i="57"/>
  <c r="J15" i="57" s="1"/>
  <c r="H24" i="57"/>
  <c r="J24" i="57" s="1"/>
  <c r="H53" i="57"/>
  <c r="J53" i="57" s="1"/>
  <c r="H39" i="57"/>
  <c r="J39" i="57" s="1"/>
  <c r="H37" i="57"/>
  <c r="J37" i="57" s="1"/>
  <c r="H32" i="57"/>
  <c r="J32" i="57" s="1"/>
  <c r="H48" i="57"/>
  <c r="J48" i="57" s="1"/>
  <c r="H45" i="57"/>
  <c r="J45" i="57" s="1"/>
  <c r="H51" i="57"/>
  <c r="J51" i="57" s="1"/>
  <c r="H35" i="57"/>
  <c r="J35" i="57" s="1"/>
  <c r="H17" i="57"/>
  <c r="J17" i="57" s="1"/>
  <c r="H33" i="57"/>
  <c r="J33" i="57" s="1"/>
  <c r="H18" i="57"/>
  <c r="J18" i="57" s="1"/>
  <c r="H36" i="57"/>
  <c r="J36" i="57" s="1"/>
  <c r="H52" i="57"/>
  <c r="J52" i="57" s="1"/>
  <c r="H34" i="57"/>
  <c r="J34" i="57" s="1"/>
  <c r="H43" i="57"/>
  <c r="J43" i="57" s="1"/>
  <c r="H49" i="57"/>
  <c r="J49" i="57" s="1"/>
  <c r="H26" i="57"/>
  <c r="J26" i="57" s="1"/>
  <c r="H44" i="57"/>
  <c r="J44" i="57" s="1"/>
  <c r="H19" i="57"/>
  <c r="J19" i="57" s="1"/>
  <c r="H21" i="57"/>
  <c r="J21" i="57" s="1"/>
  <c r="H14" i="57"/>
  <c r="J14" i="57" s="1"/>
  <c r="H28" i="57"/>
  <c r="J28" i="57" s="1"/>
  <c r="H41" i="57"/>
  <c r="J41" i="57" s="1"/>
  <c r="H47" i="57"/>
  <c r="J47" i="57" s="1"/>
  <c r="H29" i="57"/>
  <c r="J29" i="57" s="1"/>
  <c r="H13" i="57"/>
  <c r="J13" i="57" s="1"/>
  <c r="H23" i="57"/>
  <c r="J23" i="57" s="1"/>
  <c r="H22" i="57"/>
  <c r="J22" i="57" s="1"/>
  <c r="H40" i="57"/>
  <c r="J40" i="57" s="1"/>
  <c r="H16" i="57"/>
  <c r="J16" i="57" s="1"/>
  <c r="H42" i="57"/>
  <c r="J42" i="57" s="1"/>
  <c r="H46" i="57"/>
  <c r="J46" i="57" s="1"/>
  <c r="H50" i="57"/>
  <c r="J50" i="57" s="1"/>
  <c r="H20" i="57"/>
  <c r="J20" i="57" s="1"/>
  <c r="H38" i="57"/>
  <c r="J38" i="57" s="1"/>
  <c r="D8" i="55"/>
  <c r="N43" i="54"/>
  <c r="B33" i="54" s="1"/>
  <c r="H7" i="55"/>
  <c r="B31" i="54"/>
  <c r="F26" i="54"/>
  <c r="B32" i="54"/>
  <c r="C26" i="54"/>
  <c r="G34" i="53"/>
  <c r="G35" i="53"/>
  <c r="G36" i="53"/>
  <c r="G37" i="53"/>
  <c r="G38" i="53"/>
  <c r="G39" i="53"/>
  <c r="G40" i="53"/>
  <c r="G41" i="53"/>
  <c r="G42" i="53"/>
  <c r="G43" i="53"/>
  <c r="G44" i="53"/>
  <c r="G45" i="53"/>
  <c r="G46" i="53"/>
  <c r="G47" i="53"/>
  <c r="G48" i="53"/>
  <c r="G49" i="53"/>
  <c r="G50" i="53"/>
  <c r="G51" i="53"/>
  <c r="G52" i="53"/>
  <c r="G53" i="53"/>
  <c r="G54" i="53"/>
  <c r="G33" i="53"/>
  <c r="G32" i="53"/>
  <c r="G16" i="53"/>
  <c r="G17" i="53"/>
  <c r="G18" i="53"/>
  <c r="G19" i="53"/>
  <c r="G20" i="53"/>
  <c r="G21" i="53"/>
  <c r="G22" i="53"/>
  <c r="G23" i="53"/>
  <c r="G24" i="53"/>
  <c r="G25" i="53"/>
  <c r="G26" i="53"/>
  <c r="G27" i="53"/>
  <c r="G28" i="53"/>
  <c r="G29" i="53"/>
  <c r="G15" i="53"/>
  <c r="G14" i="53"/>
  <c r="G13" i="53"/>
  <c r="H9" i="59" l="1"/>
  <c r="H9" i="57"/>
  <c r="D9" i="55"/>
  <c r="H53" i="55" s="1"/>
  <c r="J53" i="55" s="1"/>
  <c r="D8" i="53"/>
  <c r="H6" i="53"/>
  <c r="H5" i="53"/>
  <c r="H4" i="53"/>
  <c r="L43" i="52"/>
  <c r="B29" i="52" s="1"/>
  <c r="K43" i="52"/>
  <c r="B28" i="52" s="1"/>
  <c r="N41" i="52"/>
  <c r="N40" i="52"/>
  <c r="N39" i="52"/>
  <c r="N38" i="52"/>
  <c r="N37" i="52"/>
  <c r="N36" i="52"/>
  <c r="F36" i="52"/>
  <c r="N35" i="52"/>
  <c r="N34" i="52"/>
  <c r="N33" i="52"/>
  <c r="N32" i="52"/>
  <c r="N31" i="52"/>
  <c r="N30" i="52"/>
  <c r="B30" i="52"/>
  <c r="N29" i="52"/>
  <c r="N28" i="52"/>
  <c r="N27" i="52"/>
  <c r="N26" i="52"/>
  <c r="N25" i="52"/>
  <c r="N24" i="52"/>
  <c r="N23" i="52"/>
  <c r="N22" i="52"/>
  <c r="N21" i="52"/>
  <c r="N20" i="52"/>
  <c r="N19" i="52"/>
  <c r="N18" i="52"/>
  <c r="N17" i="52"/>
  <c r="N16" i="52"/>
  <c r="N15" i="52"/>
  <c r="N14" i="52"/>
  <c r="N13" i="52"/>
  <c r="N12" i="52"/>
  <c r="N11" i="52"/>
  <c r="N10" i="52"/>
  <c r="N9" i="52"/>
  <c r="C9" i="52"/>
  <c r="F23" i="52" s="1"/>
  <c r="N8" i="52"/>
  <c r="C8" i="52"/>
  <c r="N7" i="52"/>
  <c r="N6" i="52"/>
  <c r="N5" i="52"/>
  <c r="N4" i="52"/>
  <c r="N3" i="52"/>
  <c r="N2" i="52"/>
  <c r="H19" i="55" l="1"/>
  <c r="J19" i="55" s="1"/>
  <c r="H39" i="55"/>
  <c r="J39" i="55" s="1"/>
  <c r="H45" i="55"/>
  <c r="J45" i="55" s="1"/>
  <c r="H24" i="55"/>
  <c r="J24" i="55" s="1"/>
  <c r="H21" i="55"/>
  <c r="J21" i="55" s="1"/>
  <c r="H40" i="55"/>
  <c r="J40" i="55" s="1"/>
  <c r="H47" i="55"/>
  <c r="J47" i="55" s="1"/>
  <c r="H23" i="55"/>
  <c r="J23" i="55" s="1"/>
  <c r="H41" i="55"/>
  <c r="J41" i="55" s="1"/>
  <c r="H33" i="55"/>
  <c r="J33" i="55" s="1"/>
  <c r="H27" i="55"/>
  <c r="J27" i="55" s="1"/>
  <c r="H49" i="55"/>
  <c r="J49" i="55" s="1"/>
  <c r="H13" i="55"/>
  <c r="J13" i="55" s="1"/>
  <c r="H36" i="55"/>
  <c r="J36" i="55" s="1"/>
  <c r="H35" i="55"/>
  <c r="J35" i="55" s="1"/>
  <c r="H37" i="55"/>
  <c r="J37" i="55" s="1"/>
  <c r="H52" i="55"/>
  <c r="J52" i="55" s="1"/>
  <c r="H17" i="55"/>
  <c r="J17" i="55" s="1"/>
  <c r="H15" i="55"/>
  <c r="J15" i="55" s="1"/>
  <c r="H51" i="55"/>
  <c r="J51" i="55" s="1"/>
  <c r="H16" i="55"/>
  <c r="J16" i="55" s="1"/>
  <c r="H38" i="55"/>
  <c r="J38" i="55" s="1"/>
  <c r="H54" i="55"/>
  <c r="J54" i="55" s="1"/>
  <c r="H43" i="55"/>
  <c r="J43" i="55" s="1"/>
  <c r="H25" i="55"/>
  <c r="J25" i="55" s="1"/>
  <c r="H22" i="55"/>
  <c r="J22" i="55" s="1"/>
  <c r="H20" i="55"/>
  <c r="J20" i="55" s="1"/>
  <c r="H18" i="55"/>
  <c r="J18" i="55" s="1"/>
  <c r="H29" i="55"/>
  <c r="J29" i="55" s="1"/>
  <c r="H14" i="55"/>
  <c r="J14" i="55" s="1"/>
  <c r="H46" i="55"/>
  <c r="J46" i="55" s="1"/>
  <c r="H48" i="55"/>
  <c r="J48" i="55" s="1"/>
  <c r="H42" i="55"/>
  <c r="J42" i="55" s="1"/>
  <c r="H32" i="55"/>
  <c r="J32" i="55" s="1"/>
  <c r="H28" i="55"/>
  <c r="J28" i="55" s="1"/>
  <c r="H26" i="55"/>
  <c r="J26" i="55" s="1"/>
  <c r="H50" i="55"/>
  <c r="J50" i="55" s="1"/>
  <c r="H44" i="55"/>
  <c r="J44" i="55" s="1"/>
  <c r="H34" i="55"/>
  <c r="J34" i="55" s="1"/>
  <c r="H7" i="53"/>
  <c r="D9" i="53" s="1"/>
  <c r="H52" i="53" s="1"/>
  <c r="J52" i="53" s="1"/>
  <c r="N43" i="52"/>
  <c r="B33" i="52" s="1"/>
  <c r="C26" i="52"/>
  <c r="F22" i="52"/>
  <c r="B32" i="52" s="1"/>
  <c r="G54" i="51"/>
  <c r="G53" i="51"/>
  <c r="G52" i="51"/>
  <c r="G51" i="51"/>
  <c r="G50" i="51"/>
  <c r="G49" i="51"/>
  <c r="G48" i="51"/>
  <c r="G47" i="51"/>
  <c r="G46" i="51"/>
  <c r="G45" i="51"/>
  <c r="G44" i="51"/>
  <c r="G43" i="51"/>
  <c r="G42" i="51"/>
  <c r="G41" i="51"/>
  <c r="G40" i="51"/>
  <c r="G39" i="51"/>
  <c r="G38" i="51"/>
  <c r="G37" i="51"/>
  <c r="G36" i="51"/>
  <c r="G35" i="51"/>
  <c r="G34" i="51"/>
  <c r="G33" i="51"/>
  <c r="G32" i="51"/>
  <c r="G29" i="51"/>
  <c r="G28" i="51"/>
  <c r="G27" i="51"/>
  <c r="G26" i="51"/>
  <c r="G25" i="51"/>
  <c r="G24" i="51"/>
  <c r="G23" i="51"/>
  <c r="G22" i="51"/>
  <c r="G21" i="51"/>
  <c r="G20" i="51"/>
  <c r="G19" i="51"/>
  <c r="G18" i="51"/>
  <c r="G17" i="51"/>
  <c r="G16" i="51"/>
  <c r="G15" i="51"/>
  <c r="G14" i="51"/>
  <c r="G13" i="51"/>
  <c r="H6" i="51"/>
  <c r="H5" i="51"/>
  <c r="H4" i="51"/>
  <c r="L43" i="50"/>
  <c r="B29" i="50" s="1"/>
  <c r="K43" i="50"/>
  <c r="B28" i="50" s="1"/>
  <c r="N41" i="50"/>
  <c r="N40" i="50"/>
  <c r="N39" i="50"/>
  <c r="N38" i="50"/>
  <c r="N37" i="50"/>
  <c r="N36" i="50"/>
  <c r="F36" i="50"/>
  <c r="N35" i="50"/>
  <c r="N34" i="50"/>
  <c r="N33" i="50"/>
  <c r="N32" i="50"/>
  <c r="N31" i="50"/>
  <c r="N30" i="50"/>
  <c r="B30" i="50"/>
  <c r="N29" i="50"/>
  <c r="N28" i="50"/>
  <c r="N27" i="50"/>
  <c r="N26" i="50"/>
  <c r="N25" i="50"/>
  <c r="N24" i="50"/>
  <c r="N23" i="50"/>
  <c r="N22" i="50"/>
  <c r="N21" i="50"/>
  <c r="N20" i="50"/>
  <c r="N19" i="50"/>
  <c r="N18" i="50"/>
  <c r="N17" i="50"/>
  <c r="N16" i="50"/>
  <c r="N15" i="50"/>
  <c r="N14" i="50"/>
  <c r="N13" i="50"/>
  <c r="N12" i="50"/>
  <c r="N11" i="50"/>
  <c r="N10" i="50"/>
  <c r="N9" i="50"/>
  <c r="C9" i="50"/>
  <c r="F23" i="50" s="1"/>
  <c r="N8" i="50"/>
  <c r="C8" i="50"/>
  <c r="F22" i="50" s="1"/>
  <c r="N7" i="50"/>
  <c r="N6" i="50"/>
  <c r="N5" i="50"/>
  <c r="N4" i="50"/>
  <c r="N3" i="50"/>
  <c r="N2" i="50"/>
  <c r="D8" i="51" l="1"/>
  <c r="H9" i="55"/>
  <c r="H41" i="53"/>
  <c r="J41" i="53" s="1"/>
  <c r="H23" i="53"/>
  <c r="J23" i="53" s="1"/>
  <c r="H53" i="53"/>
  <c r="J53" i="53" s="1"/>
  <c r="H54" i="53"/>
  <c r="J54" i="53" s="1"/>
  <c r="H45" i="53"/>
  <c r="J45" i="53" s="1"/>
  <c r="H38" i="53"/>
  <c r="J38" i="53" s="1"/>
  <c r="H27" i="53"/>
  <c r="J27" i="53" s="1"/>
  <c r="H34" i="53"/>
  <c r="J34" i="53" s="1"/>
  <c r="H43" i="53"/>
  <c r="J43" i="53" s="1"/>
  <c r="H37" i="53"/>
  <c r="J37" i="53" s="1"/>
  <c r="H50" i="53"/>
  <c r="J50" i="53" s="1"/>
  <c r="H39" i="53"/>
  <c r="J39" i="53" s="1"/>
  <c r="H19" i="53"/>
  <c r="J19" i="53" s="1"/>
  <c r="H46" i="53"/>
  <c r="J46" i="53" s="1"/>
  <c r="H28" i="53"/>
  <c r="J28" i="53" s="1"/>
  <c r="H14" i="53"/>
  <c r="J14" i="53" s="1"/>
  <c r="H49" i="53"/>
  <c r="J49" i="53" s="1"/>
  <c r="H33" i="53"/>
  <c r="J33" i="53" s="1"/>
  <c r="H15" i="53"/>
  <c r="J15" i="53" s="1"/>
  <c r="H42" i="53"/>
  <c r="J42" i="53" s="1"/>
  <c r="H24" i="53"/>
  <c r="J24" i="53" s="1"/>
  <c r="H18" i="53"/>
  <c r="J18" i="53" s="1"/>
  <c r="H20" i="53"/>
  <c r="J20" i="53" s="1"/>
  <c r="H25" i="53"/>
  <c r="J25" i="53" s="1"/>
  <c r="H32" i="53"/>
  <c r="J32" i="53" s="1"/>
  <c r="H16" i="53"/>
  <c r="J16" i="53" s="1"/>
  <c r="H21" i="53"/>
  <c r="J21" i="53" s="1"/>
  <c r="H40" i="53"/>
  <c r="J40" i="53" s="1"/>
  <c r="H51" i="53"/>
  <c r="J51" i="53" s="1"/>
  <c r="H35" i="53"/>
  <c r="J35" i="53" s="1"/>
  <c r="H17" i="53"/>
  <c r="J17" i="53" s="1"/>
  <c r="H22" i="53"/>
  <c r="J22" i="53" s="1"/>
  <c r="H44" i="53"/>
  <c r="J44" i="53" s="1"/>
  <c r="H47" i="53"/>
  <c r="J47" i="53" s="1"/>
  <c r="H29" i="53"/>
  <c r="J29" i="53" s="1"/>
  <c r="H13" i="53"/>
  <c r="J13" i="53" s="1"/>
  <c r="H26" i="53"/>
  <c r="J26" i="53" s="1"/>
  <c r="H48" i="53"/>
  <c r="J48" i="53" s="1"/>
  <c r="B31" i="52"/>
  <c r="F26" i="52"/>
  <c r="H36" i="53"/>
  <c r="J36" i="53" s="1"/>
  <c r="H7" i="51"/>
  <c r="N43" i="50"/>
  <c r="B33" i="50" s="1"/>
  <c r="B31" i="50"/>
  <c r="F26" i="50"/>
  <c r="B32" i="50"/>
  <c r="C26" i="50"/>
  <c r="G54" i="49"/>
  <c r="G53" i="49"/>
  <c r="G52" i="49"/>
  <c r="G51" i="49"/>
  <c r="G50" i="49"/>
  <c r="G49" i="49"/>
  <c r="G48" i="49"/>
  <c r="G47" i="49"/>
  <c r="G46" i="49"/>
  <c r="G45" i="49"/>
  <c r="G44" i="49"/>
  <c r="G43" i="49"/>
  <c r="G42" i="49"/>
  <c r="G41" i="49"/>
  <c r="G40" i="49"/>
  <c r="G39" i="49"/>
  <c r="G38" i="49"/>
  <c r="G37" i="49"/>
  <c r="G36" i="49"/>
  <c r="G35" i="49"/>
  <c r="G34" i="49"/>
  <c r="G33" i="49"/>
  <c r="G32" i="49"/>
  <c r="G29" i="49"/>
  <c r="G28" i="49"/>
  <c r="G27" i="49"/>
  <c r="G26" i="49"/>
  <c r="G25" i="49"/>
  <c r="G24" i="49"/>
  <c r="G23" i="49"/>
  <c r="G22" i="49"/>
  <c r="G21" i="49"/>
  <c r="G20" i="49"/>
  <c r="G19" i="49"/>
  <c r="G18" i="49"/>
  <c r="G17" i="49"/>
  <c r="G16" i="49"/>
  <c r="G15" i="49"/>
  <c r="G14" i="49"/>
  <c r="G13" i="49"/>
  <c r="H6" i="49"/>
  <c r="H5" i="49"/>
  <c r="H4" i="49"/>
  <c r="L43" i="48"/>
  <c r="B29" i="48" s="1"/>
  <c r="K43" i="48"/>
  <c r="B28" i="48" s="1"/>
  <c r="N41" i="48"/>
  <c r="N40" i="48"/>
  <c r="N39" i="48"/>
  <c r="N38" i="48"/>
  <c r="N37" i="48"/>
  <c r="N36" i="48"/>
  <c r="F36" i="48"/>
  <c r="N35" i="48"/>
  <c r="N34" i="48"/>
  <c r="N33" i="48"/>
  <c r="N32" i="48"/>
  <c r="N31" i="48"/>
  <c r="N30" i="48"/>
  <c r="B30" i="48"/>
  <c r="N29" i="48"/>
  <c r="N28" i="48"/>
  <c r="N27" i="48"/>
  <c r="N26" i="48"/>
  <c r="N25" i="48"/>
  <c r="N24" i="48"/>
  <c r="N23" i="48"/>
  <c r="N22" i="48"/>
  <c r="N21" i="48"/>
  <c r="N20" i="48"/>
  <c r="N19" i="48"/>
  <c r="N18" i="48"/>
  <c r="N17" i="48"/>
  <c r="N16" i="48"/>
  <c r="N15" i="48"/>
  <c r="N14" i="48"/>
  <c r="N13" i="48"/>
  <c r="N12" i="48"/>
  <c r="N11" i="48"/>
  <c r="N10" i="48"/>
  <c r="N9" i="48"/>
  <c r="C9" i="48"/>
  <c r="F23" i="48" s="1"/>
  <c r="N8" i="48"/>
  <c r="C8" i="48"/>
  <c r="F22" i="48" s="1"/>
  <c r="N7" i="48"/>
  <c r="N6" i="48"/>
  <c r="N5" i="48"/>
  <c r="N4" i="48"/>
  <c r="N3" i="48"/>
  <c r="N2" i="48"/>
  <c r="D9" i="51" l="1"/>
  <c r="H21" i="51" s="1"/>
  <c r="J21" i="51" s="1"/>
  <c r="H9" i="53"/>
  <c r="H53" i="51"/>
  <c r="J53" i="51" s="1"/>
  <c r="H13" i="51"/>
  <c r="J13" i="51" s="1"/>
  <c r="H33" i="51"/>
  <c r="J33" i="51" s="1"/>
  <c r="H27" i="51"/>
  <c r="J27" i="51" s="1"/>
  <c r="H7" i="49"/>
  <c r="N43" i="48"/>
  <c r="B33" i="48" s="1"/>
  <c r="D8" i="49"/>
  <c r="B31" i="48"/>
  <c r="F26" i="48"/>
  <c r="B32" i="48"/>
  <c r="C26" i="48"/>
  <c r="N3" i="46"/>
  <c r="N4" i="46"/>
  <c r="N5" i="46"/>
  <c r="N6" i="46"/>
  <c r="N7" i="46"/>
  <c r="N8" i="46"/>
  <c r="N9" i="46"/>
  <c r="N10" i="46"/>
  <c r="N11" i="46"/>
  <c r="N12" i="46"/>
  <c r="N13" i="46"/>
  <c r="N14" i="46"/>
  <c r="N15" i="46"/>
  <c r="N16" i="46"/>
  <c r="N17" i="46"/>
  <c r="N18" i="46"/>
  <c r="G35" i="47"/>
  <c r="G36" i="47"/>
  <c r="G37" i="47"/>
  <c r="G38" i="47"/>
  <c r="G39" i="47"/>
  <c r="G40" i="47"/>
  <c r="G41" i="47"/>
  <c r="G42" i="47"/>
  <c r="G43" i="47"/>
  <c r="G44" i="47"/>
  <c r="G45" i="47"/>
  <c r="G46" i="47"/>
  <c r="G47" i="47"/>
  <c r="G48" i="47"/>
  <c r="G49" i="47"/>
  <c r="G50" i="47"/>
  <c r="G51" i="47"/>
  <c r="G52" i="47"/>
  <c r="G53" i="47"/>
  <c r="G54" i="47"/>
  <c r="G34" i="47"/>
  <c r="G33" i="47"/>
  <c r="G32" i="47"/>
  <c r="G17" i="47"/>
  <c r="G18" i="47"/>
  <c r="G19" i="47"/>
  <c r="G20" i="47"/>
  <c r="G21" i="47"/>
  <c r="G22" i="47"/>
  <c r="G23" i="47"/>
  <c r="G24" i="47"/>
  <c r="G25" i="47"/>
  <c r="G26" i="47"/>
  <c r="G27" i="47"/>
  <c r="G28" i="47"/>
  <c r="G29" i="47"/>
  <c r="G16" i="47"/>
  <c r="G15" i="47"/>
  <c r="G14" i="47"/>
  <c r="G13" i="47"/>
  <c r="F36" i="46"/>
  <c r="H25" i="51" l="1"/>
  <c r="J25" i="51" s="1"/>
  <c r="H32" i="51"/>
  <c r="J32" i="51" s="1"/>
  <c r="H16" i="51"/>
  <c r="J16" i="51" s="1"/>
  <c r="H43" i="51"/>
  <c r="J43" i="51" s="1"/>
  <c r="H40" i="51"/>
  <c r="J40" i="51" s="1"/>
  <c r="H29" i="51"/>
  <c r="J29" i="51" s="1"/>
  <c r="H14" i="51"/>
  <c r="J14" i="51" s="1"/>
  <c r="H15" i="51"/>
  <c r="J15" i="51" s="1"/>
  <c r="H9" i="51" s="1"/>
  <c r="H34" i="51"/>
  <c r="J34" i="51" s="1"/>
  <c r="H36" i="51"/>
  <c r="J36" i="51" s="1"/>
  <c r="H24" i="51"/>
  <c r="J24" i="51" s="1"/>
  <c r="H28" i="51"/>
  <c r="J28" i="51" s="1"/>
  <c r="H51" i="51"/>
  <c r="J51" i="51" s="1"/>
  <c r="H48" i="51"/>
  <c r="J48" i="51" s="1"/>
  <c r="H22" i="51"/>
  <c r="J22" i="51" s="1"/>
  <c r="H19" i="51"/>
  <c r="J19" i="51" s="1"/>
  <c r="H38" i="51"/>
  <c r="J38" i="51" s="1"/>
  <c r="H17" i="51"/>
  <c r="J17" i="51" s="1"/>
  <c r="H44" i="51"/>
  <c r="J44" i="51" s="1"/>
  <c r="H52" i="51"/>
  <c r="J52" i="51" s="1"/>
  <c r="H47" i="51"/>
  <c r="J47" i="51" s="1"/>
  <c r="H37" i="51"/>
  <c r="J37" i="51" s="1"/>
  <c r="H23" i="51"/>
  <c r="J23" i="51" s="1"/>
  <c r="H49" i="51"/>
  <c r="J49" i="51" s="1"/>
  <c r="H20" i="51"/>
  <c r="J20" i="51" s="1"/>
  <c r="H46" i="51"/>
  <c r="J46" i="51" s="1"/>
  <c r="H42" i="51"/>
  <c r="J42" i="51" s="1"/>
  <c r="H45" i="51"/>
  <c r="J45" i="51" s="1"/>
  <c r="H50" i="51"/>
  <c r="J50" i="51" s="1"/>
  <c r="H41" i="51"/>
  <c r="J41" i="51" s="1"/>
  <c r="H39" i="51"/>
  <c r="J39" i="51" s="1"/>
  <c r="H26" i="51"/>
  <c r="J26" i="51" s="1"/>
  <c r="H18" i="51"/>
  <c r="J18" i="51" s="1"/>
  <c r="H54" i="51"/>
  <c r="J54" i="51" s="1"/>
  <c r="H35" i="51"/>
  <c r="J35" i="51" s="1"/>
  <c r="D9" i="49"/>
  <c r="H17" i="49" s="1"/>
  <c r="J17" i="49" s="1"/>
  <c r="H24" i="49"/>
  <c r="J24" i="49" s="1"/>
  <c r="C9" i="46"/>
  <c r="F23" i="46" s="1"/>
  <c r="C9" i="44"/>
  <c r="C8" i="46"/>
  <c r="F22" i="46" s="1"/>
  <c r="C8" i="44"/>
  <c r="N41" i="46"/>
  <c r="N40" i="46"/>
  <c r="N39" i="46"/>
  <c r="N38" i="46"/>
  <c r="N37" i="46"/>
  <c r="N36" i="46"/>
  <c r="N35" i="46"/>
  <c r="N34" i="46"/>
  <c r="N33" i="46"/>
  <c r="N32" i="46"/>
  <c r="N31" i="46"/>
  <c r="N30" i="46"/>
  <c r="N29" i="46"/>
  <c r="N28" i="46"/>
  <c r="N27" i="46"/>
  <c r="N26" i="46"/>
  <c r="N25" i="46"/>
  <c r="N24" i="46"/>
  <c r="N23" i="46"/>
  <c r="N22" i="46"/>
  <c r="N21" i="46"/>
  <c r="N20" i="46"/>
  <c r="N19" i="46"/>
  <c r="N2" i="46"/>
  <c r="D8" i="47"/>
  <c r="H6" i="47"/>
  <c r="H5" i="47"/>
  <c r="H4" i="47"/>
  <c r="L43" i="46"/>
  <c r="B29" i="46" s="1"/>
  <c r="K43" i="46"/>
  <c r="B28" i="46" s="1"/>
  <c r="B30" i="46"/>
  <c r="H36" i="49" l="1"/>
  <c r="J36" i="49" s="1"/>
  <c r="H22" i="49"/>
  <c r="J22" i="49" s="1"/>
  <c r="H37" i="49"/>
  <c r="J37" i="49" s="1"/>
  <c r="H18" i="49"/>
  <c r="J18" i="49" s="1"/>
  <c r="H28" i="49"/>
  <c r="J28" i="49" s="1"/>
  <c r="H48" i="49"/>
  <c r="J48" i="49" s="1"/>
  <c r="H27" i="49"/>
  <c r="J27" i="49" s="1"/>
  <c r="H35" i="49"/>
  <c r="J35" i="49" s="1"/>
  <c r="H52" i="49"/>
  <c r="J52" i="49" s="1"/>
  <c r="H25" i="49"/>
  <c r="J25" i="49" s="1"/>
  <c r="H34" i="49"/>
  <c r="J34" i="49" s="1"/>
  <c r="H50" i="49"/>
  <c r="J50" i="49" s="1"/>
  <c r="H51" i="49"/>
  <c r="J51" i="49" s="1"/>
  <c r="H42" i="49"/>
  <c r="J42" i="49" s="1"/>
  <c r="H13" i="49"/>
  <c r="J13" i="49" s="1"/>
  <c r="H14" i="49"/>
  <c r="J14" i="49" s="1"/>
  <c r="H29" i="49"/>
  <c r="J29" i="49" s="1"/>
  <c r="H19" i="49"/>
  <c r="J19" i="49" s="1"/>
  <c r="H21" i="49"/>
  <c r="J21" i="49" s="1"/>
  <c r="H41" i="49"/>
  <c r="J41" i="49" s="1"/>
  <c r="H43" i="49"/>
  <c r="J43" i="49" s="1"/>
  <c r="H45" i="49"/>
  <c r="J45" i="49" s="1"/>
  <c r="H20" i="49"/>
  <c r="J20" i="49" s="1"/>
  <c r="H44" i="49"/>
  <c r="J44" i="49" s="1"/>
  <c r="H40" i="49"/>
  <c r="J40" i="49" s="1"/>
  <c r="H53" i="49"/>
  <c r="J53" i="49" s="1"/>
  <c r="H39" i="49"/>
  <c r="J39" i="49" s="1"/>
  <c r="H23" i="49"/>
  <c r="J23" i="49" s="1"/>
  <c r="H46" i="49"/>
  <c r="J46" i="49" s="1"/>
  <c r="H32" i="49"/>
  <c r="J32" i="49" s="1"/>
  <c r="H16" i="49"/>
  <c r="J16" i="49" s="1"/>
  <c r="H15" i="49"/>
  <c r="J15" i="49" s="1"/>
  <c r="H54" i="49"/>
  <c r="J54" i="49" s="1"/>
  <c r="H49" i="49"/>
  <c r="J49" i="49" s="1"/>
  <c r="H47" i="49"/>
  <c r="J47" i="49" s="1"/>
  <c r="H33" i="49"/>
  <c r="J33" i="49" s="1"/>
  <c r="H38" i="49"/>
  <c r="J38" i="49" s="1"/>
  <c r="H26" i="49"/>
  <c r="J26" i="49" s="1"/>
  <c r="N43" i="46"/>
  <c r="B33" i="46" s="1"/>
  <c r="H7" i="47"/>
  <c r="D9" i="47" s="1"/>
  <c r="H52" i="47" s="1"/>
  <c r="J52" i="47" s="1"/>
  <c r="B31" i="46"/>
  <c r="F26" i="46"/>
  <c r="B32" i="46"/>
  <c r="C26" i="46"/>
  <c r="F36" i="44"/>
  <c r="H9" i="49" l="1"/>
  <c r="H20" i="47"/>
  <c r="J20" i="47" s="1"/>
  <c r="H50" i="47"/>
  <c r="J50" i="47" s="1"/>
  <c r="H22" i="47"/>
  <c r="J22" i="47" s="1"/>
  <c r="H51" i="47"/>
  <c r="J51" i="47" s="1"/>
  <c r="H54" i="47"/>
  <c r="J54" i="47" s="1"/>
  <c r="H16" i="47"/>
  <c r="J16" i="47" s="1"/>
  <c r="H47" i="47"/>
  <c r="J47" i="47" s="1"/>
  <c r="H24" i="47"/>
  <c r="J24" i="47" s="1"/>
  <c r="H26" i="47"/>
  <c r="J26" i="47" s="1"/>
  <c r="H13" i="47"/>
  <c r="J13" i="47" s="1"/>
  <c r="H23" i="47"/>
  <c r="J23" i="47" s="1"/>
  <c r="H43" i="47"/>
  <c r="J43" i="47" s="1"/>
  <c r="H46" i="47"/>
  <c r="J46" i="47" s="1"/>
  <c r="H41" i="47"/>
  <c r="J41" i="47" s="1"/>
  <c r="H29" i="47"/>
  <c r="J29" i="47" s="1"/>
  <c r="H53" i="47"/>
  <c r="J53" i="47" s="1"/>
  <c r="H35" i="47"/>
  <c r="J35" i="47" s="1"/>
  <c r="H28" i="47"/>
  <c r="J28" i="47" s="1"/>
  <c r="H33" i="47"/>
  <c r="J33" i="47" s="1"/>
  <c r="H17" i="47"/>
  <c r="J17" i="47" s="1"/>
  <c r="H27" i="47"/>
  <c r="J27" i="47" s="1"/>
  <c r="H40" i="47"/>
  <c r="J40" i="47" s="1"/>
  <c r="H39" i="47"/>
  <c r="J39" i="47" s="1"/>
  <c r="H42" i="47"/>
  <c r="J42" i="47" s="1"/>
  <c r="H19" i="47"/>
  <c r="J19" i="47" s="1"/>
  <c r="H44" i="47"/>
  <c r="J44" i="47" s="1"/>
  <c r="H45" i="47"/>
  <c r="J45" i="47" s="1"/>
  <c r="H14" i="47"/>
  <c r="J14" i="47" s="1"/>
  <c r="H32" i="47"/>
  <c r="J32" i="47" s="1"/>
  <c r="H48" i="47"/>
  <c r="J48" i="47" s="1"/>
  <c r="H25" i="47"/>
  <c r="J25" i="47" s="1"/>
  <c r="H38" i="47"/>
  <c r="J38" i="47" s="1"/>
  <c r="H49" i="47"/>
  <c r="J49" i="47" s="1"/>
  <c r="H15" i="47"/>
  <c r="J15" i="47" s="1"/>
  <c r="H21" i="47"/>
  <c r="J21" i="47" s="1"/>
  <c r="H34" i="47"/>
  <c r="J34" i="47" s="1"/>
  <c r="H37" i="47"/>
  <c r="J37" i="47" s="1"/>
  <c r="H18" i="47"/>
  <c r="J18" i="47" s="1"/>
  <c r="H36" i="47"/>
  <c r="J36" i="47" s="1"/>
  <c r="F23" i="44"/>
  <c r="C9" i="42"/>
  <c r="F22" i="44"/>
  <c r="C8" i="42"/>
  <c r="N15" i="44"/>
  <c r="N11" i="44"/>
  <c r="N7" i="44"/>
  <c r="N3" i="44"/>
  <c r="G54" i="45"/>
  <c r="G53" i="45"/>
  <c r="G52" i="45"/>
  <c r="G51" i="45"/>
  <c r="G50" i="45"/>
  <c r="G49" i="45"/>
  <c r="G48" i="45"/>
  <c r="G47" i="45"/>
  <c r="G46" i="45"/>
  <c r="G45" i="45"/>
  <c r="G44" i="45"/>
  <c r="G43" i="45"/>
  <c r="G42" i="45"/>
  <c r="G41" i="45"/>
  <c r="G40" i="45"/>
  <c r="G39" i="45"/>
  <c r="G38" i="45"/>
  <c r="G37" i="45"/>
  <c r="G36" i="45"/>
  <c r="G35" i="45"/>
  <c r="G34" i="45"/>
  <c r="G33" i="45"/>
  <c r="G32" i="45"/>
  <c r="G29" i="45"/>
  <c r="G28" i="45"/>
  <c r="G27" i="45"/>
  <c r="G26" i="45"/>
  <c r="G25" i="45"/>
  <c r="G24" i="45"/>
  <c r="G23" i="45"/>
  <c r="G22" i="45"/>
  <c r="G21" i="45"/>
  <c r="G20" i="45"/>
  <c r="G19" i="45"/>
  <c r="G18" i="45"/>
  <c r="G17" i="45"/>
  <c r="G16" i="45"/>
  <c r="G15" i="45"/>
  <c r="G14" i="45"/>
  <c r="G13" i="45"/>
  <c r="H6" i="45"/>
  <c r="H5" i="45"/>
  <c r="H4" i="45"/>
  <c r="L43" i="44"/>
  <c r="B29" i="44" s="1"/>
  <c r="K43" i="44"/>
  <c r="B28" i="44" s="1"/>
  <c r="N41" i="44"/>
  <c r="N40" i="44"/>
  <c r="N39" i="44"/>
  <c r="N38" i="44"/>
  <c r="N37" i="44"/>
  <c r="N36" i="44"/>
  <c r="N35" i="44"/>
  <c r="N34" i="44"/>
  <c r="N33" i="44"/>
  <c r="N32" i="44"/>
  <c r="N31" i="44"/>
  <c r="N30" i="44"/>
  <c r="B30" i="44"/>
  <c r="N29" i="44"/>
  <c r="N28" i="44"/>
  <c r="N27" i="44"/>
  <c r="N26" i="44"/>
  <c r="N25" i="44"/>
  <c r="N24" i="44"/>
  <c r="N23" i="44"/>
  <c r="N22" i="44"/>
  <c r="N21" i="44"/>
  <c r="N20" i="44"/>
  <c r="N19" i="44"/>
  <c r="N18" i="44"/>
  <c r="N17" i="44"/>
  <c r="N16" i="44"/>
  <c r="N14" i="44"/>
  <c r="N13" i="44"/>
  <c r="N12" i="44"/>
  <c r="N10" i="44"/>
  <c r="N9" i="44"/>
  <c r="N8" i="44"/>
  <c r="N6" i="44"/>
  <c r="N5" i="44"/>
  <c r="N4" i="44"/>
  <c r="N2" i="44"/>
  <c r="H9" i="47" l="1"/>
  <c r="D8" i="45"/>
  <c r="C26" i="44"/>
  <c r="N43" i="44"/>
  <c r="B33" i="44" s="1"/>
  <c r="H7" i="45"/>
  <c r="F22" i="42"/>
  <c r="F23" i="42"/>
  <c r="D9" i="45" l="1"/>
  <c r="H17" i="45" s="1"/>
  <c r="J17" i="45" s="1"/>
  <c r="B32" i="42"/>
  <c r="F26" i="44"/>
  <c r="B32" i="44"/>
  <c r="B31" i="44"/>
  <c r="F26" i="42"/>
  <c r="B30" i="42"/>
  <c r="H51" i="45" l="1"/>
  <c r="J51" i="45" s="1"/>
  <c r="H45" i="45"/>
  <c r="J45" i="45" s="1"/>
  <c r="H21" i="45"/>
  <c r="J21" i="45" s="1"/>
  <c r="H14" i="45"/>
  <c r="J14" i="45" s="1"/>
  <c r="H46" i="45"/>
  <c r="J46" i="45" s="1"/>
  <c r="H34" i="45"/>
  <c r="J34" i="45" s="1"/>
  <c r="H40" i="45"/>
  <c r="J40" i="45" s="1"/>
  <c r="H16" i="45"/>
  <c r="J16" i="45" s="1"/>
  <c r="H54" i="45"/>
  <c r="J54" i="45" s="1"/>
  <c r="H25" i="45"/>
  <c r="J25" i="45" s="1"/>
  <c r="H27" i="45"/>
  <c r="J27" i="45" s="1"/>
  <c r="H50" i="45"/>
  <c r="J50" i="45" s="1"/>
  <c r="H53" i="45"/>
  <c r="J53" i="45" s="1"/>
  <c r="H47" i="45"/>
  <c r="J47" i="45" s="1"/>
  <c r="H41" i="45"/>
  <c r="J41" i="45" s="1"/>
  <c r="H32" i="45"/>
  <c r="J32" i="45" s="1"/>
  <c r="H19" i="45"/>
  <c r="J19" i="45" s="1"/>
  <c r="H37" i="45"/>
  <c r="J37" i="45" s="1"/>
  <c r="H35" i="45"/>
  <c r="J35" i="45" s="1"/>
  <c r="H23" i="45"/>
  <c r="J23" i="45" s="1"/>
  <c r="H28" i="45"/>
  <c r="J28" i="45" s="1"/>
  <c r="H48" i="45"/>
  <c r="J48" i="45" s="1"/>
  <c r="H44" i="45"/>
  <c r="J44" i="45" s="1"/>
  <c r="H18" i="45"/>
  <c r="J18" i="45" s="1"/>
  <c r="H36" i="45"/>
  <c r="J36" i="45" s="1"/>
  <c r="H33" i="45"/>
  <c r="J33" i="45" s="1"/>
  <c r="H13" i="45"/>
  <c r="J13" i="45" s="1"/>
  <c r="H22" i="45"/>
  <c r="J22" i="45" s="1"/>
  <c r="H20" i="45"/>
  <c r="J20" i="45" s="1"/>
  <c r="H42" i="45"/>
  <c r="J42" i="45" s="1"/>
  <c r="H29" i="45"/>
  <c r="J29" i="45" s="1"/>
  <c r="H38" i="45"/>
  <c r="J38" i="45" s="1"/>
  <c r="H24" i="45"/>
  <c r="J24" i="45" s="1"/>
  <c r="H52" i="45"/>
  <c r="J52" i="45" s="1"/>
  <c r="H43" i="45"/>
  <c r="J43" i="45" s="1"/>
  <c r="H39" i="45"/>
  <c r="J39" i="45" s="1"/>
  <c r="H49" i="45"/>
  <c r="J49" i="45" s="1"/>
  <c r="H15" i="45"/>
  <c r="J15" i="45" s="1"/>
  <c r="H26" i="45"/>
  <c r="J26" i="45" s="1"/>
  <c r="G54" i="43"/>
  <c r="G53" i="43"/>
  <c r="G52" i="43"/>
  <c r="G51" i="43"/>
  <c r="G50" i="43"/>
  <c r="G49" i="43"/>
  <c r="G48" i="43"/>
  <c r="G47" i="43"/>
  <c r="G46" i="43"/>
  <c r="G45" i="43"/>
  <c r="G44" i="43"/>
  <c r="G43" i="43"/>
  <c r="G42" i="43"/>
  <c r="G41" i="43"/>
  <c r="G40" i="43"/>
  <c r="G39" i="43"/>
  <c r="G38" i="43"/>
  <c r="G37" i="43"/>
  <c r="G36" i="43"/>
  <c r="G35" i="43"/>
  <c r="G34" i="43"/>
  <c r="G33" i="43"/>
  <c r="G32" i="43"/>
  <c r="G29" i="43"/>
  <c r="G28" i="43"/>
  <c r="G27" i="43"/>
  <c r="G26" i="43"/>
  <c r="G25" i="43"/>
  <c r="G24" i="43"/>
  <c r="G23" i="43"/>
  <c r="G22" i="43"/>
  <c r="G21" i="43"/>
  <c r="G20" i="43"/>
  <c r="G19" i="43"/>
  <c r="G18" i="43"/>
  <c r="G17" i="43"/>
  <c r="G16" i="43"/>
  <c r="G15" i="43"/>
  <c r="G14" i="43"/>
  <c r="G13" i="43"/>
  <c r="H6" i="43"/>
  <c r="H5" i="43"/>
  <c r="H4" i="43"/>
  <c r="L43" i="42"/>
  <c r="B29" i="42" s="1"/>
  <c r="K43" i="42"/>
  <c r="B28" i="42" s="1"/>
  <c r="N41" i="42"/>
  <c r="N40" i="42"/>
  <c r="N39" i="42"/>
  <c r="N38" i="42"/>
  <c r="N37" i="42"/>
  <c r="N36" i="42"/>
  <c r="N35" i="42"/>
  <c r="N34" i="42"/>
  <c r="N33" i="42"/>
  <c r="N32" i="42"/>
  <c r="N31" i="42"/>
  <c r="N30" i="42"/>
  <c r="N29" i="42"/>
  <c r="N28" i="42"/>
  <c r="N27" i="42"/>
  <c r="N26" i="42"/>
  <c r="N25" i="42"/>
  <c r="N24" i="42"/>
  <c r="N23" i="42"/>
  <c r="N22" i="42"/>
  <c r="N21" i="42"/>
  <c r="N20" i="42"/>
  <c r="N19" i="42"/>
  <c r="N18" i="42"/>
  <c r="N17" i="42"/>
  <c r="N16" i="42"/>
  <c r="N15" i="42"/>
  <c r="N14" i="42"/>
  <c r="N13" i="42"/>
  <c r="N12" i="42"/>
  <c r="N11" i="42"/>
  <c r="N10" i="42"/>
  <c r="N9" i="42"/>
  <c r="N8" i="42"/>
  <c r="N7" i="42"/>
  <c r="N6" i="42"/>
  <c r="N5" i="42"/>
  <c r="N4" i="42"/>
  <c r="N3" i="42"/>
  <c r="N2" i="42"/>
  <c r="H9" i="45" l="1"/>
  <c r="H7" i="43"/>
  <c r="D8" i="43"/>
  <c r="D9" i="43" s="1"/>
  <c r="H13" i="43" s="1"/>
  <c r="J13" i="43" s="1"/>
  <c r="C26" i="42"/>
  <c r="N43" i="42"/>
  <c r="B31" i="42"/>
  <c r="H46" i="43" l="1"/>
  <c r="J46" i="43" s="1"/>
  <c r="H28" i="43"/>
  <c r="J28" i="43" s="1"/>
  <c r="H47" i="43"/>
  <c r="J47" i="43" s="1"/>
  <c r="H17" i="43"/>
  <c r="J17" i="43" s="1"/>
  <c r="H41" i="43"/>
  <c r="J41" i="43" s="1"/>
  <c r="H23" i="43"/>
  <c r="J23" i="43" s="1"/>
  <c r="H18" i="43"/>
  <c r="J18" i="43" s="1"/>
  <c r="H36" i="43"/>
  <c r="J36" i="43" s="1"/>
  <c r="H52" i="43"/>
  <c r="J52" i="43" s="1"/>
  <c r="H50" i="43"/>
  <c r="J50" i="43" s="1"/>
  <c r="H34" i="43"/>
  <c r="J34" i="43" s="1"/>
  <c r="H16" i="43"/>
  <c r="J16" i="43" s="1"/>
  <c r="H25" i="43"/>
  <c r="J25" i="43" s="1"/>
  <c r="H45" i="43"/>
  <c r="J45" i="43" s="1"/>
  <c r="H27" i="43"/>
  <c r="J27" i="43" s="1"/>
  <c r="H14" i="43"/>
  <c r="J14" i="43" s="1"/>
  <c r="H32" i="43"/>
  <c r="J32" i="43" s="1"/>
  <c r="H48" i="43"/>
  <c r="J48" i="43" s="1"/>
  <c r="H42" i="43"/>
  <c r="J42" i="43" s="1"/>
  <c r="H24" i="43"/>
  <c r="J24" i="43" s="1"/>
  <c r="H43" i="43"/>
  <c r="J43" i="43" s="1"/>
  <c r="H53" i="43"/>
  <c r="J53" i="43" s="1"/>
  <c r="H37" i="43"/>
  <c r="J37" i="43" s="1"/>
  <c r="H19" i="43"/>
  <c r="J19" i="43" s="1"/>
  <c r="H22" i="43"/>
  <c r="J22" i="43" s="1"/>
  <c r="H40" i="43"/>
  <c r="J40" i="43" s="1"/>
  <c r="H51" i="43"/>
  <c r="J51" i="43" s="1"/>
  <c r="H54" i="43"/>
  <c r="J54" i="43" s="1"/>
  <c r="H38" i="43"/>
  <c r="J38" i="43" s="1"/>
  <c r="H20" i="43"/>
  <c r="J20" i="43" s="1"/>
  <c r="H35" i="43"/>
  <c r="J35" i="43" s="1"/>
  <c r="H49" i="43"/>
  <c r="J49" i="43" s="1"/>
  <c r="H33" i="43"/>
  <c r="J33" i="43" s="1"/>
  <c r="H15" i="43"/>
  <c r="J15" i="43" s="1"/>
  <c r="H26" i="43"/>
  <c r="J26" i="43" s="1"/>
  <c r="H44" i="43"/>
  <c r="J44" i="43" s="1"/>
  <c r="H39" i="43"/>
  <c r="J39" i="43" s="1"/>
  <c r="H29" i="43"/>
  <c r="J29" i="43" s="1"/>
  <c r="H21" i="43"/>
  <c r="J21" i="43" s="1"/>
  <c r="F35" i="40"/>
  <c r="H9" i="43" l="1"/>
  <c r="F22" i="40"/>
  <c r="B30" i="40" l="1"/>
  <c r="C8" i="40" l="1"/>
  <c r="F23" i="40" s="1"/>
  <c r="N24" i="40"/>
  <c r="C9" i="40"/>
  <c r="F24" i="40" s="1"/>
  <c r="L43" i="40"/>
  <c r="B29" i="40" s="1"/>
  <c r="K43" i="40"/>
  <c r="B28" i="40" s="1"/>
  <c r="N5" i="40"/>
  <c r="N6" i="40"/>
  <c r="N7" i="40"/>
  <c r="N8" i="40"/>
  <c r="N9" i="40"/>
  <c r="N10" i="40"/>
  <c r="N11" i="40"/>
  <c r="N12" i="40"/>
  <c r="N13" i="40"/>
  <c r="N14" i="40"/>
  <c r="N15" i="40"/>
  <c r="N16" i="40"/>
  <c r="N17" i="40"/>
  <c r="N18" i="40"/>
  <c r="N19" i="40"/>
  <c r="N20" i="40"/>
  <c r="N21" i="40"/>
  <c r="N22" i="40"/>
  <c r="N23" i="40"/>
  <c r="N28" i="40"/>
  <c r="N25" i="40"/>
  <c r="N26" i="40"/>
  <c r="N27" i="40"/>
  <c r="N29" i="40"/>
  <c r="N30" i="40"/>
  <c r="N31" i="40"/>
  <c r="N32" i="40"/>
  <c r="N33" i="40"/>
  <c r="N34" i="40"/>
  <c r="N35" i="40"/>
  <c r="N36" i="40"/>
  <c r="N37" i="40"/>
  <c r="N38" i="40"/>
  <c r="N39" i="40"/>
  <c r="N40" i="40"/>
  <c r="N41" i="40"/>
  <c r="N4" i="40"/>
  <c r="N3" i="40"/>
  <c r="N2" i="40"/>
  <c r="C26" i="40" l="1"/>
  <c r="F26" i="40"/>
  <c r="N43" i="40"/>
  <c r="B32" i="40" s="1"/>
  <c r="H6" i="41"/>
  <c r="H5" i="41"/>
  <c r="H4" i="41"/>
  <c r="G35" i="41"/>
  <c r="G36" i="41"/>
  <c r="G37" i="41"/>
  <c r="G38" i="41"/>
  <c r="G39" i="41"/>
  <c r="G40" i="41"/>
  <c r="G41" i="41"/>
  <c r="G42" i="41"/>
  <c r="G43" i="41"/>
  <c r="G44" i="41"/>
  <c r="G45" i="41"/>
  <c r="G46" i="41"/>
  <c r="G47" i="41"/>
  <c r="G48" i="41"/>
  <c r="G49" i="41"/>
  <c r="G50" i="41"/>
  <c r="G51" i="41"/>
  <c r="G52" i="41"/>
  <c r="G53" i="41"/>
  <c r="G54" i="41"/>
  <c r="B31" i="40" l="1"/>
  <c r="H7" i="41"/>
  <c r="G15" i="41"/>
  <c r="G16" i="41"/>
  <c r="G17" i="41"/>
  <c r="G18" i="41"/>
  <c r="G19" i="41"/>
  <c r="G20" i="41"/>
  <c r="G21" i="41"/>
  <c r="G22" i="41"/>
  <c r="G23" i="41"/>
  <c r="G24" i="41"/>
  <c r="G25" i="41"/>
  <c r="G26" i="41"/>
  <c r="G27" i="41"/>
  <c r="G28" i="41"/>
  <c r="G29" i="41"/>
  <c r="G34" i="41" l="1"/>
  <c r="G33" i="41"/>
  <c r="G32" i="41"/>
  <c r="G14" i="41"/>
  <c r="G13" i="41"/>
  <c r="D8" i="41" l="1"/>
  <c r="D9" i="41" s="1"/>
  <c r="H32" i="41" s="1"/>
  <c r="H34" i="41" l="1"/>
  <c r="J34" i="41" s="1"/>
  <c r="H33" i="41"/>
  <c r="J33" i="41" s="1"/>
  <c r="H14" i="41"/>
  <c r="H43" i="41"/>
  <c r="J43" i="41" s="1"/>
  <c r="H50" i="41"/>
  <c r="H53" i="41"/>
  <c r="H37" i="41"/>
  <c r="H44" i="41"/>
  <c r="H39" i="41"/>
  <c r="J39" i="41" s="1"/>
  <c r="H46" i="41"/>
  <c r="H49" i="41"/>
  <c r="J49" i="41" s="1"/>
  <c r="H52" i="41"/>
  <c r="J52" i="41" s="1"/>
  <c r="H40" i="41"/>
  <c r="J40" i="41" s="1"/>
  <c r="H51" i="41"/>
  <c r="H35" i="41"/>
  <c r="J35" i="41" s="1"/>
  <c r="H42" i="41"/>
  <c r="J42" i="41" s="1"/>
  <c r="H45" i="41"/>
  <c r="J45" i="41" s="1"/>
  <c r="H36" i="41"/>
  <c r="J36" i="41" s="1"/>
  <c r="H47" i="41"/>
  <c r="J47" i="41" s="1"/>
  <c r="H54" i="41"/>
  <c r="J54" i="41" s="1"/>
  <c r="H38" i="41"/>
  <c r="J38" i="41" s="1"/>
  <c r="H41" i="41"/>
  <c r="J41" i="41" s="1"/>
  <c r="H48" i="41"/>
  <c r="J48" i="41" s="1"/>
  <c r="H21" i="41"/>
  <c r="J21" i="41" s="1"/>
  <c r="H20" i="41"/>
  <c r="J20" i="41" s="1"/>
  <c r="H19" i="41"/>
  <c r="J19" i="41" s="1"/>
  <c r="H18" i="41"/>
  <c r="J18" i="41" s="1"/>
  <c r="H17" i="41"/>
  <c r="J17" i="41" s="1"/>
  <c r="H16" i="41"/>
  <c r="H15" i="41"/>
  <c r="J15" i="41" s="1"/>
  <c r="H29" i="41"/>
  <c r="H28" i="41"/>
  <c r="J28" i="41" s="1"/>
  <c r="H27" i="41"/>
  <c r="J27" i="41" s="1"/>
  <c r="H26" i="41"/>
  <c r="J26" i="41" s="1"/>
  <c r="H25" i="41"/>
  <c r="J25" i="41" s="1"/>
  <c r="H24" i="41"/>
  <c r="J24" i="41" s="1"/>
  <c r="H23" i="41"/>
  <c r="J23" i="41" s="1"/>
  <c r="H22" i="41"/>
  <c r="J22" i="41" s="1"/>
  <c r="H13" i="41"/>
  <c r="J13" i="41" s="1"/>
  <c r="J46" i="41"/>
  <c r="J16" i="41"/>
  <c r="J32" i="41"/>
  <c r="J14" i="41"/>
  <c r="J44" i="41"/>
  <c r="J29" i="41"/>
  <c r="J50" i="41"/>
  <c r="J51" i="41"/>
  <c r="J37" i="41"/>
  <c r="J53" i="41"/>
  <c r="H9" i="41" l="1"/>
</calcChain>
</file>

<file path=xl/sharedStrings.xml><?xml version="1.0" encoding="utf-8"?>
<sst xmlns="http://schemas.openxmlformats.org/spreadsheetml/2006/main" count="4786" uniqueCount="416">
  <si>
    <t>SL.NO</t>
  </si>
  <si>
    <t>FLANT.NO</t>
  </si>
  <si>
    <t>OCCUPANTS NAME</t>
  </si>
  <si>
    <t>TOTAL AMOUNT</t>
  </si>
  <si>
    <t>OCCUPANT SIGNATURE</t>
  </si>
  <si>
    <t>G-01</t>
  </si>
  <si>
    <t>G-02</t>
  </si>
  <si>
    <t>G-03</t>
  </si>
  <si>
    <t>G-04</t>
  </si>
  <si>
    <t>G-05</t>
  </si>
  <si>
    <t>G-06</t>
  </si>
  <si>
    <t>G-07</t>
  </si>
  <si>
    <t>G-08</t>
  </si>
  <si>
    <t>G-09</t>
  </si>
  <si>
    <t>NARAYANA CHOUDHARY</t>
  </si>
  <si>
    <t>PADMANABHA REDDY</t>
  </si>
  <si>
    <t>MADAN MOHAN REDDY</t>
  </si>
  <si>
    <t>SURESH REDDY</t>
  </si>
  <si>
    <t>SIVA RAM &amp; SONY</t>
  </si>
  <si>
    <t>MADHAVA</t>
  </si>
  <si>
    <t>ROXABE ZONAI</t>
  </si>
  <si>
    <t>F-01</t>
  </si>
  <si>
    <t>F-02</t>
  </si>
  <si>
    <t>F-03</t>
  </si>
  <si>
    <t>F-04</t>
  </si>
  <si>
    <t>F-05</t>
  </si>
  <si>
    <t>F-06</t>
  </si>
  <si>
    <t>F-07</t>
  </si>
  <si>
    <t>F-08</t>
  </si>
  <si>
    <t>F-09</t>
  </si>
  <si>
    <t>SRINIVASA REDDY</t>
  </si>
  <si>
    <t>MOHAN REDDY</t>
  </si>
  <si>
    <t>MRITUNJAY</t>
  </si>
  <si>
    <t>CHAKRAPANI REDDY</t>
  </si>
  <si>
    <t>ARAVIND REDDY</t>
  </si>
  <si>
    <t>SRINIVASULU</t>
  </si>
  <si>
    <t>NAVEEN KRISHNA</t>
  </si>
  <si>
    <t>L VENKAT</t>
  </si>
  <si>
    <t>B RAMESH KUMAR</t>
  </si>
  <si>
    <t>B KARUNAKANTH</t>
  </si>
  <si>
    <t>SRAVAN</t>
  </si>
  <si>
    <t>VIJAYA SARADHI</t>
  </si>
  <si>
    <t>JAGADISH</t>
  </si>
  <si>
    <t>RAJESH MAHAJAN</t>
  </si>
  <si>
    <t>MANOHAR</t>
  </si>
  <si>
    <t>P SRI CHAND</t>
  </si>
  <si>
    <t>ESWAR REDDY</t>
  </si>
  <si>
    <t>ROHIT</t>
  </si>
  <si>
    <t>SIVA PRASAD REDDY</t>
  </si>
  <si>
    <t>SHASHI KANTH</t>
  </si>
  <si>
    <t>GRISH</t>
  </si>
  <si>
    <t>VEERA REDDY</t>
  </si>
  <si>
    <t>V SUDERSHAN</t>
  </si>
  <si>
    <t>SANDEEP</t>
  </si>
  <si>
    <t>SUBHAN</t>
  </si>
  <si>
    <t>K VENKATRAO</t>
  </si>
  <si>
    <t>SANJIV</t>
  </si>
  <si>
    <t>S-01</t>
  </si>
  <si>
    <t>S-02</t>
  </si>
  <si>
    <t>S-03</t>
  </si>
  <si>
    <t>S-04</t>
  </si>
  <si>
    <t>S-05</t>
  </si>
  <si>
    <t>S-06</t>
  </si>
  <si>
    <t>S-07</t>
  </si>
  <si>
    <t>S-08</t>
  </si>
  <si>
    <t>S-09</t>
  </si>
  <si>
    <t>T-01</t>
  </si>
  <si>
    <t>T-02</t>
  </si>
  <si>
    <t>T-03</t>
  </si>
  <si>
    <t>T-04</t>
  </si>
  <si>
    <t>T-05</t>
  </si>
  <si>
    <t>T-06</t>
  </si>
  <si>
    <t>T-07</t>
  </si>
  <si>
    <t>T-08</t>
  </si>
  <si>
    <t>T-09</t>
  </si>
  <si>
    <t>P-01</t>
  </si>
  <si>
    <t>P-02</t>
  </si>
  <si>
    <t>P-03</t>
  </si>
  <si>
    <t>P-04</t>
  </si>
  <si>
    <t>Current</t>
  </si>
  <si>
    <t>PEARLS AALYA APARTMENTS</t>
  </si>
  <si>
    <t>B-Block</t>
  </si>
  <si>
    <t>Total Units Consumed</t>
  </si>
  <si>
    <t>Charges per Unit</t>
  </si>
  <si>
    <t>G VIJAY KUMAR YADAV</t>
  </si>
  <si>
    <t>Particulars</t>
  </si>
  <si>
    <t>Amount</t>
  </si>
  <si>
    <t>MS RAM GOPAL</t>
  </si>
  <si>
    <t>SHIVAREDDY</t>
  </si>
  <si>
    <t>Amount Paid</t>
  </si>
  <si>
    <t>Parking Area flooring Collection</t>
  </si>
  <si>
    <t>Contribution amount</t>
  </si>
  <si>
    <t>Sign</t>
  </si>
  <si>
    <t>Owner's Name</t>
  </si>
  <si>
    <t>Mobile No</t>
  </si>
  <si>
    <t>Balance</t>
  </si>
  <si>
    <t>Madhusudhan</t>
  </si>
  <si>
    <t>KRISHNA REDDY</t>
  </si>
  <si>
    <t>MALLIKARJUN REDDY</t>
  </si>
  <si>
    <t>GOPAL REDDY</t>
  </si>
  <si>
    <t>JAYABABU REDDY</t>
  </si>
  <si>
    <t>Water connection Amounr</t>
  </si>
  <si>
    <t>Amount paid</t>
  </si>
  <si>
    <t>Due date</t>
  </si>
  <si>
    <t>Occupant Signature</t>
  </si>
  <si>
    <t>Water connection Amount collection details</t>
  </si>
  <si>
    <t>MRUTUNJAY PANDA</t>
  </si>
  <si>
    <t>BHASKAR RAO</t>
  </si>
  <si>
    <t>NIRANJAN</t>
  </si>
  <si>
    <t>RAJESH</t>
  </si>
  <si>
    <t>SWETHA</t>
  </si>
  <si>
    <t>GENERAL MAINTENANCE</t>
  </si>
  <si>
    <t>Previous</t>
  </si>
  <si>
    <t>COMMENTS</t>
  </si>
  <si>
    <t>AMOUNT PAID</t>
  </si>
  <si>
    <t>FLAT NO</t>
  </si>
  <si>
    <t>N. ANUSHA</t>
  </si>
  <si>
    <t>G. BHARGAV</t>
  </si>
  <si>
    <t>MPR DILEEP</t>
  </si>
  <si>
    <t>SHIVA</t>
  </si>
  <si>
    <t>BHARATH C</t>
  </si>
  <si>
    <t>DHIRAJ K</t>
  </si>
  <si>
    <t>WATER METER READING CALCULATION</t>
  </si>
  <si>
    <t>Units Cons.</t>
  </si>
  <si>
    <t>WATER CONSUMPTION DETAILS OF PREVIOUS MONTH</t>
  </si>
  <si>
    <t>10k Liters Tanker</t>
  </si>
  <si>
    <t>5K Liters Tanker</t>
  </si>
  <si>
    <t>Cost Per Tanker/Unit</t>
  </si>
  <si>
    <t>Total Amount</t>
  </si>
  <si>
    <t>No of Tankers/Units Cons.</t>
  </si>
  <si>
    <t>Water Source</t>
  </si>
  <si>
    <t>*IMPORTANT NOTIFICATIONS FROM ASSOCIATION*</t>
  </si>
  <si>
    <t>CASH/ONLINE</t>
  </si>
  <si>
    <t>BALANCE</t>
  </si>
  <si>
    <t>Cash</t>
  </si>
  <si>
    <t>Online</t>
  </si>
  <si>
    <t xml:space="preserve"> </t>
  </si>
  <si>
    <t>Total</t>
  </si>
  <si>
    <t>Pipe Line work for water tankers</t>
  </si>
  <si>
    <t>Sanitizer+Bottle(A BLock Share 50%)</t>
  </si>
  <si>
    <t>Water Meter Service</t>
  </si>
  <si>
    <t>Lift Repair</t>
  </si>
  <si>
    <t>Settlement with A Block on common expenses</t>
  </si>
  <si>
    <t>Trash Bin</t>
  </si>
  <si>
    <t>Diesel (A Block Share 25%)</t>
  </si>
  <si>
    <t>Total Collections by Cash(Current Month)</t>
  </si>
  <si>
    <t>Total Collections by Online(Current Month)</t>
  </si>
  <si>
    <t>Amount with</t>
  </si>
  <si>
    <t>Collections/Carry Forwards from Previous Months</t>
  </si>
  <si>
    <t>Expenditure/Carry Forwards To Next Month</t>
  </si>
  <si>
    <t>Naveen</t>
  </si>
  <si>
    <t>Srinivas</t>
  </si>
  <si>
    <t>KVB Account</t>
  </si>
  <si>
    <t>Carry Forward Balance in KVB Account</t>
  </si>
  <si>
    <t>Carry Forward Balance Cash with Naveen</t>
  </si>
  <si>
    <t>Carry Forward Balance online with Srinivas</t>
  </si>
  <si>
    <t>Water Tanker (Venkatesh) - June2020  Bill(Cash)</t>
  </si>
  <si>
    <t>Water Tanker (Venkatesh) - June2020 Bill(Online)</t>
  </si>
  <si>
    <t>Security Salary - June2020 Bill</t>
  </si>
  <si>
    <t>TOTAL:</t>
  </si>
  <si>
    <r>
      <t xml:space="preserve">PEARLS AALYA (B-Block) Balance Sheet - </t>
    </r>
    <r>
      <rPr>
        <b/>
        <sz val="16"/>
        <color rgb="FFFF0000"/>
        <rFont val="Calibri"/>
        <family val="2"/>
      </rPr>
      <t>July-2020</t>
    </r>
  </si>
  <si>
    <r>
      <t xml:space="preserve">PEARLS AALYA (B-Block) Maintainance Sheet - </t>
    </r>
    <r>
      <rPr>
        <b/>
        <sz val="18"/>
        <color rgb="FFFF0000"/>
        <rFont val="Calibri"/>
        <family val="2"/>
      </rPr>
      <t>August 2020</t>
    </r>
  </si>
  <si>
    <t>Total Carry Forward Amount to next month:</t>
  </si>
  <si>
    <t>OLD BALANCE</t>
  </si>
  <si>
    <t>Flat No</t>
  </si>
  <si>
    <t>This month we cleared extra one month pending due of water tankers, hence the balance carry forward amount to next month is less.</t>
  </si>
  <si>
    <t>Total Dues+Over Payments Balanced Amount:</t>
  </si>
  <si>
    <t xml:space="preserve">A Block and B Block Adjustments/Settlements of miscellaneous expenses are maintained in the Notebook </t>
  </si>
  <si>
    <t>Total:</t>
  </si>
  <si>
    <t>Watchman Salary July2020 (Partial) - Cash</t>
  </si>
  <si>
    <t>Watchman Salary July2020 (Partial) - Online</t>
  </si>
  <si>
    <t>Electricity Meter1 + Meter 2 (4699 +360)</t>
  </si>
  <si>
    <t>*IMPORTANT NOTIFICATIONS FROM ASSOCIATION*:</t>
  </si>
  <si>
    <t>Motor Electric Board Repair+Book</t>
  </si>
  <si>
    <t>Type</t>
  </si>
  <si>
    <t>Total Expenses in this Balance sheet month</t>
  </si>
  <si>
    <t>List of Pending Dues:</t>
  </si>
  <si>
    <t>Water Tanker (Venkatesh) - May 2020 Bill</t>
  </si>
  <si>
    <t>Water Tanker (Radha Krishna) - June 2020 Bill</t>
  </si>
  <si>
    <t>Manjeera Water Bill Share -June 2020(4915+165)</t>
  </si>
  <si>
    <t>Note that we do not have corpus fund as such and we are calculating and trying to collect the amount in the current month for most of the services used in previous month(Ex: Water, Security, Electricity, Trash bin ..Etc) and this will be Liability until we collect and pay them. General Maintainance will be be accumulated as corpus fund if there are less extra expenses incurred over a period. Please check monthly Balance sheet for details.</t>
  </si>
  <si>
    <t>Total Receivables:</t>
  </si>
  <si>
    <t>Monthly Meeting will be held on starting of the month and will be answerable on present and previous months accounts.</t>
  </si>
  <si>
    <t>Meter not working</t>
  </si>
  <si>
    <t>Total Receivable Amt in this Balance sheet month:</t>
  </si>
  <si>
    <t>Total Received Amt in this Balance sheet month:</t>
  </si>
  <si>
    <t>Manjeera -Based on last paid bill</t>
  </si>
  <si>
    <r>
      <t xml:space="preserve">PEARLS AALYA (B-Block) Maintainance Sheet - </t>
    </r>
    <r>
      <rPr>
        <b/>
        <sz val="18"/>
        <color rgb="FFFF0000"/>
        <rFont val="Calibri"/>
        <family val="2"/>
      </rPr>
      <t>September 2020</t>
    </r>
  </si>
  <si>
    <t>10K Water Tanker (RK) - July 20</t>
  </si>
  <si>
    <t>Security Salary - July 20</t>
  </si>
  <si>
    <t>Electricity (Meter 1 +Meter 2) - July 20</t>
  </si>
  <si>
    <t>Water Passage work (North east gate)</t>
  </si>
  <si>
    <t>Watchman Salary (Partial) - Aug 20</t>
  </si>
  <si>
    <t>Electric Board Repair + Hand Gloves</t>
  </si>
  <si>
    <r>
      <t xml:space="preserve">PEARLS AALYA (B-Block) Balance Sheet - </t>
    </r>
    <r>
      <rPr>
        <b/>
        <sz val="16"/>
        <color rgb="FFFF0000"/>
        <rFont val="Calibri"/>
        <family val="2"/>
      </rPr>
      <t>August-2020</t>
    </r>
  </si>
  <si>
    <t>Total Collections by Cash (Balance Sheet Month)</t>
  </si>
  <si>
    <t>Total Collections by Online (Balance Sheet Month)</t>
  </si>
  <si>
    <t>A Block miscellaneous settlement</t>
  </si>
  <si>
    <t>Previous Carry Forward Balance in KVB Account</t>
  </si>
  <si>
    <t>Carry Forward Balance in KVB Account to next month</t>
  </si>
  <si>
    <t>Previous Carry Forward Cash Balance with Naveen</t>
  </si>
  <si>
    <t>Previous Carry Forward Online Balance with Srinivas</t>
  </si>
  <si>
    <t>Carry Forward Cash Balance with Naveen to next month</t>
  </si>
  <si>
    <t>Carry Forward Online Balance with Srinivas to next month</t>
  </si>
  <si>
    <t>Total Receivable Amount:</t>
  </si>
  <si>
    <t xml:space="preserve">Lift Maintainance </t>
  </si>
  <si>
    <t>5k Water Tanker (Venkatesh) - July 20</t>
  </si>
  <si>
    <t>Person</t>
  </si>
  <si>
    <t>Generator Repair + Bleaching Powder+Drinage Cleaning</t>
  </si>
  <si>
    <t>Manjeera Water Bill Share - July 20 (66*76)</t>
  </si>
  <si>
    <t>Grass Cutting</t>
  </si>
  <si>
    <t>Water Meter Not Working</t>
  </si>
  <si>
    <t>5000 rs transferred from Naveen's cash collections to to KVB account inorder to maintain minimum balance and avoid fines.</t>
  </si>
  <si>
    <t xml:space="preserve"> KVB Bank SCD charges(Not sure of month and date)</t>
  </si>
  <si>
    <t>Carry Forward Ganesha Laddu funds (47000+7000)</t>
  </si>
  <si>
    <t>Carry Forward Ganesha Laddu funds(Year 2020)</t>
  </si>
  <si>
    <t xml:space="preserve">For water meters not working or observed abnormal readings, the individual need to replace or get it repaired on their own cost within one month of notifying. The replacement water meters should be of same existing type &amp; company(KRANTI). Date of fixing should be intimated. For the month of notifying the water meters not working, the units consumed for that month will be calculated as average of previous 2 months and for the upcoming months additional 4 units will keep on adding to the previous month units until the new meter is fixed/repaired, ie multiples of 4.  </t>
  </si>
  <si>
    <t>Eswar Reddy</t>
  </si>
  <si>
    <t>Total CarryFwd Amt to nxt month excluding ganesh fund</t>
  </si>
  <si>
    <r>
      <t xml:space="preserve">PEARLS AALYA (B-Block) Balance Sheet - </t>
    </r>
    <r>
      <rPr>
        <b/>
        <sz val="16"/>
        <color rgb="FFFF0000"/>
        <rFont val="Calibri"/>
        <family val="2"/>
      </rPr>
      <t>September-2020</t>
    </r>
  </si>
  <si>
    <r>
      <t xml:space="preserve">PEARLS AALYA (B-Block) Maintainance Sheet - </t>
    </r>
    <r>
      <rPr>
        <b/>
        <sz val="18"/>
        <color rgb="FFFF0000"/>
        <rFont val="Calibri"/>
        <family val="2"/>
      </rPr>
      <t>October2020</t>
    </r>
  </si>
  <si>
    <t>10K Water Tanker (RK) - August 20</t>
  </si>
  <si>
    <t>5k Water Tanker (Venkatesh) - August 20</t>
  </si>
  <si>
    <t>Security Salary - August 20</t>
  </si>
  <si>
    <t>Trash Bin - August 20</t>
  </si>
  <si>
    <t>Electricity (7164 + 175) - August 20</t>
  </si>
  <si>
    <t>Plumbing work on cellar roof over the sump</t>
  </si>
  <si>
    <t>Security Water Cans (August)</t>
  </si>
  <si>
    <t>Manjeera Water Bill Share - August 20 (103*49.75)</t>
  </si>
  <si>
    <t xml:space="preserve">Pending Balance </t>
  </si>
  <si>
    <t>security register book, scale, pens</t>
  </si>
  <si>
    <t>Watchman Gloves+ Bulb</t>
  </si>
  <si>
    <t>Diesel</t>
  </si>
  <si>
    <t>Tap, Tube Light, bulb</t>
  </si>
  <si>
    <t>Watchman salary (August pending + September full))</t>
  </si>
  <si>
    <t xml:space="preserve">KVB Bank SCD Charges </t>
  </si>
  <si>
    <r>
      <t xml:space="preserve">PEARLS AALYA (B-Block) Balance Sheet - </t>
    </r>
    <r>
      <rPr>
        <b/>
        <sz val="16"/>
        <color rgb="FFFF0000"/>
        <rFont val="Calibri"/>
        <family val="2"/>
      </rPr>
      <t>October-2020</t>
    </r>
  </si>
  <si>
    <t>10K Water Tanker (RK) - Sep 20</t>
  </si>
  <si>
    <t>5k Water Tanker (Venkatesh) - Sep 20</t>
  </si>
  <si>
    <t>Security Salary - Sep 20</t>
  </si>
  <si>
    <t>Trash Bin - Sep 20</t>
  </si>
  <si>
    <r>
      <t xml:space="preserve">PEARLS AALYA (B-Block) Maintainance Sheet - </t>
    </r>
    <r>
      <rPr>
        <b/>
        <sz val="18"/>
        <color rgb="FFFF0000"/>
        <rFont val="Calibri"/>
        <family val="2"/>
      </rPr>
      <t>November2020</t>
    </r>
  </si>
  <si>
    <t>Electricity (7608 + 175 ) - Sep 20</t>
  </si>
  <si>
    <t>Manjeera Water Bill Share - Sep 20 (64 * 38.65 )</t>
  </si>
  <si>
    <t>Generator service</t>
  </si>
  <si>
    <t>Generator battery clamp</t>
  </si>
  <si>
    <t>Trees removal</t>
  </si>
  <si>
    <t>Dasara bonus (500-Security+1000-Trash+500-Electric)</t>
  </si>
  <si>
    <t>Watchman salary (October 2020)</t>
  </si>
  <si>
    <t>Watchman bathroom repair</t>
  </si>
  <si>
    <r>
      <t xml:space="preserve">PEARLS AALYA (B-Block) Balance Sheet - </t>
    </r>
    <r>
      <rPr>
        <b/>
        <sz val="16"/>
        <color rgb="FFFF0000"/>
        <rFont val="Calibri"/>
        <family val="2"/>
      </rPr>
      <t>November-2020</t>
    </r>
  </si>
  <si>
    <r>
      <t xml:space="preserve">PEARLS AALYA (B-Block) Maintainance Sheet - </t>
    </r>
    <r>
      <rPr>
        <b/>
        <sz val="18"/>
        <color rgb="FFFF0000"/>
        <rFont val="Calibri"/>
        <family val="2"/>
      </rPr>
      <t>December2020</t>
    </r>
  </si>
  <si>
    <t>Security Salary - Oct20</t>
  </si>
  <si>
    <t>Security Water cans (October)</t>
  </si>
  <si>
    <t>Watchman Room Electricity and Plumbing work</t>
  </si>
  <si>
    <t>Wipro 10W bulbs-4</t>
  </si>
  <si>
    <t>Dasara Bonus for sweepers</t>
  </si>
  <si>
    <t>Flowers for Diwali</t>
  </si>
  <si>
    <t>Grass Cutting, BroomStick, Sickle</t>
  </si>
  <si>
    <t>Trash Bin - Oct 20</t>
  </si>
  <si>
    <t>Electricity (6542 + 175 ) - Oct 20</t>
  </si>
  <si>
    <t>5k Water Tanker (Venkatesh) - Oct 20</t>
  </si>
  <si>
    <t>10K Water Tanker (RK) - Oct 20</t>
  </si>
  <si>
    <t>Lift Maintainance</t>
  </si>
  <si>
    <t>Manjeera Water Bill Share - Oct 20 (102* 19.75 )</t>
  </si>
  <si>
    <t>Club House share from A block</t>
  </si>
  <si>
    <t>watchman room electric wire work</t>
  </si>
  <si>
    <t>Watchman Salary (November)</t>
  </si>
  <si>
    <t>Pending Dues + Over Payments</t>
  </si>
  <si>
    <r>
      <t xml:space="preserve">PEARLS AALYA (B-Block) Balance Sheet - </t>
    </r>
    <r>
      <rPr>
        <b/>
        <sz val="16"/>
        <color rgb="FFFF0000"/>
        <rFont val="Calibri"/>
        <family val="2"/>
      </rPr>
      <t>December-2020</t>
    </r>
  </si>
  <si>
    <t>Diesel share from A block</t>
  </si>
  <si>
    <t>5k Water Tanker (Venkatesh) - Nov 20</t>
  </si>
  <si>
    <t>Security Salary - Nov20</t>
  </si>
  <si>
    <t>Trash Bin - Nov 20</t>
  </si>
  <si>
    <t>Watchman Salary (December)</t>
  </si>
  <si>
    <r>
      <t xml:space="preserve">PEARLS AALYA (B-Block) Maintainance Sheet - </t>
    </r>
    <r>
      <rPr>
        <b/>
        <sz val="18"/>
        <color rgb="FFFF0000"/>
        <rFont val="Calibri"/>
        <family val="2"/>
      </rPr>
      <t>January2021</t>
    </r>
  </si>
  <si>
    <t>Eveready 10 W Bulbs  - 6</t>
  </si>
  <si>
    <t xml:space="preserve">Grass Cutting </t>
  </si>
  <si>
    <t>Pipe Line work near lift</t>
  </si>
  <si>
    <t>Manjeera Water Bill Share - Nov 20 (98*16.50)</t>
  </si>
  <si>
    <t>Electricity (6441 + 175 ) - Nov 20</t>
  </si>
  <si>
    <t>Pipe Line work near lift drive way</t>
  </si>
  <si>
    <t>Lift maintainance</t>
  </si>
  <si>
    <t>Bulb Holder fitting near F5</t>
  </si>
  <si>
    <r>
      <t xml:space="preserve">PEARLS AALYA (B-Block) Balance Sheet - </t>
    </r>
    <r>
      <rPr>
        <b/>
        <sz val="16"/>
        <color rgb="FFFF0000"/>
        <rFont val="Calibri"/>
        <family val="2"/>
      </rPr>
      <t>January-2021</t>
    </r>
  </si>
  <si>
    <r>
      <t xml:space="preserve">PEARLS AALYA (B-Block) Maintainance Sheet - </t>
    </r>
    <r>
      <rPr>
        <b/>
        <sz val="18"/>
        <color rgb="FFFF0000"/>
        <rFont val="Calibri"/>
        <family val="2"/>
      </rPr>
      <t>February2021</t>
    </r>
  </si>
  <si>
    <t>5k Water Tanker (Venkatesh) - Dec 20</t>
  </si>
  <si>
    <t>Security Salary - Dec20</t>
  </si>
  <si>
    <t>Trash Bin - Dec 20</t>
  </si>
  <si>
    <t>Watchman Salary (January)</t>
  </si>
  <si>
    <t>Bleaching powder</t>
  </si>
  <si>
    <t>Flowers</t>
  </si>
  <si>
    <t>PULKITH</t>
  </si>
  <si>
    <t>Electricity (6972 + 175 ) - Dec 20</t>
  </si>
  <si>
    <t>Water Tank Plumbing work</t>
  </si>
  <si>
    <t>Water Tank and sump cleaning charges</t>
  </si>
  <si>
    <t>Manjeera water bill seems to be waived off, hence not paid</t>
  </si>
  <si>
    <t>PULKIT SINGH</t>
  </si>
  <si>
    <t>Security Salary - Jan 21</t>
  </si>
  <si>
    <t>Trash Bin - Jan 21</t>
  </si>
  <si>
    <t>Wipro 10W bulbs -4</t>
  </si>
  <si>
    <r>
      <t xml:space="preserve">PEARLS AALYA (B-Block) Balance Sheet - </t>
    </r>
    <r>
      <rPr>
        <b/>
        <sz val="16"/>
        <color rgb="FFFF0000"/>
        <rFont val="Calibri"/>
        <family val="2"/>
      </rPr>
      <t>February-2021</t>
    </r>
  </si>
  <si>
    <t>Electricity (5739 + 175 ) - Jan 21</t>
  </si>
  <si>
    <t>Security salary Advance- Feb 21 (Mohan)</t>
  </si>
  <si>
    <t xml:space="preserve"> Security water cans (Dec, Feb)</t>
  </si>
  <si>
    <t>Watchman salary</t>
  </si>
  <si>
    <t>5k Water Tanker (Venkatesh) - Jan21</t>
  </si>
  <si>
    <t>Broomsticks</t>
  </si>
  <si>
    <r>
      <t xml:space="preserve">PEARLS AALYA (B-Block) Maintainance Sheet - </t>
    </r>
    <r>
      <rPr>
        <b/>
        <sz val="18"/>
        <color rgb="FFFF0000"/>
        <rFont val="Calibri"/>
        <family val="2"/>
      </rPr>
      <t>March-2021</t>
    </r>
  </si>
  <si>
    <r>
      <t xml:space="preserve">PEARLS AALYA (B-Block) Balance Sheet - </t>
    </r>
    <r>
      <rPr>
        <b/>
        <sz val="16"/>
        <color rgb="FFFF0000"/>
        <rFont val="Calibri"/>
        <family val="2"/>
      </rPr>
      <t>March-2021</t>
    </r>
  </si>
  <si>
    <r>
      <t xml:space="preserve">PEARLS AALYA (B-Block) Maintainance Sheet - </t>
    </r>
    <r>
      <rPr>
        <b/>
        <sz val="18"/>
        <color rgb="FFFF0000"/>
        <rFont val="Calibri"/>
        <family val="2"/>
      </rPr>
      <t>April-2021</t>
    </r>
  </si>
  <si>
    <t>Security Salary - Feb 21</t>
  </si>
  <si>
    <t>Trash Bin - Feb 21</t>
  </si>
  <si>
    <t>5k Water Tanker (Venkatesh) - Feb 21</t>
  </si>
  <si>
    <t>Plumbing work for water line 8</t>
  </si>
  <si>
    <t>Lift Monthlu Maintainance (March 21)</t>
  </si>
  <si>
    <t>Watchman Salary (Feb-21)</t>
  </si>
  <si>
    <t>Pending Dues + Over Payments(-)</t>
  </si>
  <si>
    <t>Electricity (5193 + 175 ) - Feb 21</t>
  </si>
  <si>
    <r>
      <t xml:space="preserve">PEARLS AALYA (B-Block) Balance Sheet - </t>
    </r>
    <r>
      <rPr>
        <b/>
        <sz val="16"/>
        <color rgb="FFFF0000"/>
        <rFont val="Calibri"/>
        <family val="2"/>
      </rPr>
      <t>April-2021</t>
    </r>
  </si>
  <si>
    <r>
      <t xml:space="preserve">PEARLS AALYA (B-Block) Maintainance Sheet - </t>
    </r>
    <r>
      <rPr>
        <b/>
        <sz val="18"/>
        <color rgb="FFFF0000"/>
        <rFont val="Calibri"/>
        <family val="2"/>
      </rPr>
      <t>May-2021</t>
    </r>
  </si>
  <si>
    <t>Security Salary - March 21</t>
  </si>
  <si>
    <t>Trash Bin - March 21</t>
  </si>
  <si>
    <t>5k Water Tanker (Venkatesh) - March 21</t>
  </si>
  <si>
    <t>Electricity (4740 + 175 ) - March 21</t>
  </si>
  <si>
    <t>Watchman Salary (Apr-21)</t>
  </si>
  <si>
    <t>Electral and motar works</t>
  </si>
  <si>
    <t>Ugadi flowers</t>
  </si>
  <si>
    <t>Sump construction satthi babu</t>
  </si>
  <si>
    <t>Plumber Munna</t>
  </si>
  <si>
    <t>Brass Valve</t>
  </si>
  <si>
    <t>Water meter not working</t>
  </si>
  <si>
    <t>Labour beta,  Misc</t>
  </si>
  <si>
    <t>Mestri (Sathi Babu)</t>
  </si>
  <si>
    <t>Plumbing material</t>
  </si>
  <si>
    <t>plumbing misc material</t>
  </si>
  <si>
    <t xml:space="preserve">Plumber Munna </t>
  </si>
  <si>
    <t>Plumber Material</t>
  </si>
  <si>
    <t>Mestri Sathi Babu</t>
  </si>
  <si>
    <t>Additional 2000 added to 1000 in general maintainance for sump construction.</t>
  </si>
  <si>
    <r>
      <t xml:space="preserve">PEARLS AALYA (B-Block) Balance Sheet - </t>
    </r>
    <r>
      <rPr>
        <b/>
        <sz val="16"/>
        <color rgb="FFFF0000"/>
        <rFont val="Calibri"/>
        <family val="2"/>
      </rPr>
      <t>May-2021</t>
    </r>
  </si>
  <si>
    <r>
      <t xml:space="preserve">PEARLS AALYA (B-Block) Maintainance Sheet - </t>
    </r>
    <r>
      <rPr>
        <b/>
        <sz val="18"/>
        <color rgb="FFFF0000"/>
        <rFont val="Calibri"/>
        <family val="2"/>
      </rPr>
      <t>June-2021</t>
    </r>
  </si>
  <si>
    <t>5k Liters Tanker</t>
  </si>
  <si>
    <t>VASU NANGULURI</t>
  </si>
  <si>
    <t>Security Salary - April 21</t>
  </si>
  <si>
    <t>Trash Bin - April 21</t>
  </si>
  <si>
    <t>5k Water Tanker (Venkatesh) - April 21</t>
  </si>
  <si>
    <t>Watchman Salary (May-21) + water cans</t>
  </si>
  <si>
    <t>Electricity (5124 + 132 ) - April 21</t>
  </si>
  <si>
    <t>Manjeera water bill for 5 months(736 units *14.389)</t>
  </si>
  <si>
    <t xml:space="preserve">Chanti Electritial </t>
  </si>
  <si>
    <t>last month manjeera tanker(650)+ stove (200) + Acid(400)</t>
  </si>
  <si>
    <t xml:space="preserve">Munna Plumber </t>
  </si>
  <si>
    <t>water Pipes</t>
  </si>
  <si>
    <t xml:space="preserve">Plumbing Material, Misc </t>
  </si>
  <si>
    <t>HD Pipe, Covers, Transportation</t>
  </si>
  <si>
    <t>Motar pump, Timer Panel, Wire( 120 meters)</t>
  </si>
  <si>
    <t>LabourBeta&amp;Misc(4450),motar rent,pooja,Electric material</t>
  </si>
  <si>
    <t>Manjeera water bill  generated for all past 5 months which was not paid</t>
  </si>
  <si>
    <t>500 rs increased as general maintainance for sump construction cost.
Manjeera water bill is for last 5 months</t>
  </si>
  <si>
    <r>
      <t>PEARLS AALYA (B-Block) Balance Sheet - June</t>
    </r>
    <r>
      <rPr>
        <b/>
        <sz val="16"/>
        <color rgb="FFFF0000"/>
        <rFont val="Calibri"/>
        <family val="2"/>
      </rPr>
      <t>-2021</t>
    </r>
  </si>
  <si>
    <r>
      <t xml:space="preserve">PEARLS AALYA (B-Block) Maintainance Sheet - </t>
    </r>
    <r>
      <rPr>
        <b/>
        <sz val="18"/>
        <color rgb="FFFF0000"/>
        <rFont val="Calibri"/>
        <family val="2"/>
      </rPr>
      <t>July-2021</t>
    </r>
  </si>
  <si>
    <t>Manjeera water Maintenance</t>
  </si>
  <si>
    <t>Rs:2000 increased in maintenanace  for the lift repair .</t>
  </si>
  <si>
    <t xml:space="preserve"> KVB Account (Closing Amt with charges.)</t>
  </si>
  <si>
    <t>Security Salary - May 21</t>
  </si>
  <si>
    <t>Trash Bin - May 21</t>
  </si>
  <si>
    <t>Electricity (4475 + 175 ) - May21</t>
  </si>
  <si>
    <t>5k Water Tanker (Venkatesh) -May21</t>
  </si>
  <si>
    <t>Watchman Salary (June-21) + Additional works</t>
  </si>
  <si>
    <t>Manjeera water bill for May month(Share of B block)</t>
  </si>
  <si>
    <t>Transformer Repair Charges  (500+300)</t>
  </si>
  <si>
    <t xml:space="preserve">Garbage cans purchsed </t>
  </si>
  <si>
    <t xml:space="preserve">Motor starter +fixing charges </t>
  </si>
  <si>
    <t xml:space="preserve">Motor rewinding+rotor+bushes +parts +labour charges </t>
  </si>
  <si>
    <t xml:space="preserve">Tap fitting +plumbing </t>
  </si>
  <si>
    <t>G.NARAYANA YADAV</t>
  </si>
  <si>
    <t>cash</t>
  </si>
  <si>
    <t>Lift repair Charges</t>
  </si>
  <si>
    <r>
      <t xml:space="preserve">PEARLS AALYA (B-Block) Balance Sheet - </t>
    </r>
    <r>
      <rPr>
        <b/>
        <sz val="16"/>
        <color rgb="FFFF0000"/>
        <rFont val="Calibri"/>
        <family val="2"/>
      </rPr>
      <t>July-2021</t>
    </r>
  </si>
  <si>
    <t>Security Salary - Jun 21</t>
  </si>
  <si>
    <t>Trash Bin - Jun 21</t>
  </si>
  <si>
    <t>Electricity (4975 + 175 ) - Jun 21</t>
  </si>
  <si>
    <t>Watchman Salary (July-21)</t>
  </si>
  <si>
    <t>Manjeera Water Bill share (Jun 21)</t>
  </si>
  <si>
    <t>Lift Repair Charges (65000-60000)</t>
  </si>
  <si>
    <r>
      <t xml:space="preserve">PEARLS AALYA (B-Block) Maintainance Sheet - </t>
    </r>
    <r>
      <rPr>
        <b/>
        <sz val="18"/>
        <color rgb="FFFF0000"/>
        <rFont val="Calibri"/>
        <family val="2"/>
      </rPr>
      <t>August-2021</t>
    </r>
  </si>
  <si>
    <t>Electrical Repair + Materials</t>
  </si>
  <si>
    <t>Lift Grill paint job charges + Material</t>
  </si>
  <si>
    <t>Lift Interior Cabin paint charges + Material</t>
  </si>
  <si>
    <t>Deisel Generator</t>
  </si>
  <si>
    <t>Given To Naveen From collections for extra spent</t>
  </si>
  <si>
    <t>(Total Collections) 123378 - 17558 (Naveen Amt)</t>
  </si>
  <si>
    <t>Water Maintainance</t>
  </si>
  <si>
    <t>WaterMeter Not working</t>
  </si>
  <si>
    <t>WaterMeter not working</t>
  </si>
  <si>
    <t>2000 rs extra will be added as water maintainance every month ( power bill, sumps and tanks cleaning, pump repairs .. Etc related to water maintainance).
500 rs extra added to General Maintainance for unexpected electrical repair works and other misc.</t>
  </si>
  <si>
    <r>
      <t xml:space="preserve">PEARLS AALYA (B-Block) Balance Sheet - </t>
    </r>
    <r>
      <rPr>
        <b/>
        <sz val="16"/>
        <color rgb="FFFF0000"/>
        <rFont val="Calibri"/>
        <family val="2"/>
      </rPr>
      <t>August-2021</t>
    </r>
  </si>
  <si>
    <t>Security Salary - July 21</t>
  </si>
  <si>
    <t>Trash Bin - July 21</t>
  </si>
  <si>
    <t>Watchman Salary (August-21)</t>
  </si>
  <si>
    <t>Manjeera Water Bill share (July 21)</t>
  </si>
  <si>
    <t>PULI SHESHA RAO</t>
  </si>
  <si>
    <r>
      <t xml:space="preserve">PEARLS AALYA (B-Block) Maintainance Sheet - </t>
    </r>
    <r>
      <rPr>
        <b/>
        <sz val="18"/>
        <color rgb="FFFF0000"/>
        <rFont val="Calibri"/>
        <family val="2"/>
      </rPr>
      <t>September-2021</t>
    </r>
  </si>
  <si>
    <t>P V HARISH PRASAD</t>
  </si>
  <si>
    <t>Electricity (3517 + 2228 ) - July 21</t>
  </si>
  <si>
    <t>Brooms</t>
  </si>
  <si>
    <t>Lift Carpet</t>
  </si>
  <si>
    <t>Water Bottles</t>
  </si>
  <si>
    <t>Sump Cleaning</t>
  </si>
  <si>
    <t>Lift Oil Change</t>
  </si>
  <si>
    <t>A Block Diesel share</t>
  </si>
  <si>
    <t>Disposal of Scrap</t>
  </si>
  <si>
    <t>29*17=493 added to Water</t>
  </si>
  <si>
    <t>2000 rs extra will be added as water maintainance every month ( power bill, sumps and tanks cleaning, pump repairs .. Etc related to water maintainance).
500 rs extra added to General Maintainance for Ganesh Festival and Corpus Fund</t>
  </si>
  <si>
    <t>Total Collections-Amt Given to Naveen(64321-23126)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</si>
</sst>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quot;Rs.&quot;\ * #,##0.00_ ;_ &quot;Rs.&quot;\ * \-#,##0.00_ ;_ &quot;Rs.&quot;\ * &quot;-&quot;??_ ;_ @_ "/>
  </numFmts>
  <fonts count="28">
    <font>
      <sz val="11"/>
      <name val="Calibri"/>
    </font>
    <font>
      <sz val="11"/>
      <color rgb="FF000000"/>
      <name val="Calibri"/>
    </font>
    <font>
      <b/>
      <sz val="16"/>
      <color rgb="FF000000"/>
      <name val="Calibri"/>
    </font>
    <font>
      <b/>
      <sz val="11"/>
      <color rgb="FF000000"/>
      <name val="Calibri"/>
    </font>
    <font>
      <b/>
      <sz val="22"/>
      <color rgb="FF000000"/>
      <name val="Calibri"/>
    </font>
    <font>
      <sz val="14"/>
      <color rgb="FF000000"/>
      <name val="Calibri"/>
    </font>
    <font>
      <b/>
      <sz val="18"/>
      <color rgb="FF000000"/>
      <name val="Calibri"/>
    </font>
    <font>
      <sz val="11"/>
      <name val="Calibri"/>
    </font>
    <font>
      <sz val="11"/>
      <color rgb="FF00B0F0"/>
      <name val="Calibri"/>
    </font>
    <font>
      <b/>
      <sz val="11"/>
      <color rgb="FF000000"/>
      <name val="Calibri"/>
    </font>
    <font>
      <sz val="11"/>
      <color rgb="FF000000"/>
      <name val="Calibri"/>
    </font>
    <font>
      <sz val="11"/>
      <name val="Calibri"/>
    </font>
    <font>
      <b/>
      <sz val="18"/>
      <color rgb="FF000000"/>
      <name val="Calibri"/>
      <family val="2"/>
    </font>
    <font>
      <sz val="11"/>
      <color rgb="FF000000"/>
      <name val="Calibri"/>
      <family val="2"/>
    </font>
    <font>
      <b/>
      <sz val="11"/>
      <color rgb="FF000000"/>
      <name val="Calibri"/>
      <family val="2"/>
    </font>
    <font>
      <b/>
      <sz val="11"/>
      <name val="Calibri"/>
      <family val="2"/>
    </font>
    <font>
      <b/>
      <sz val="11"/>
      <color rgb="FF00B0F0"/>
      <name val="Calibri"/>
      <family val="2"/>
    </font>
    <font>
      <b/>
      <u/>
      <sz val="11"/>
      <color rgb="FF000000"/>
      <name val="Calibri"/>
      <family val="2"/>
    </font>
    <font>
      <b/>
      <sz val="16"/>
      <color rgb="FF000000"/>
      <name val="Calibri"/>
      <family val="2"/>
    </font>
    <font>
      <b/>
      <sz val="13"/>
      <color rgb="FF000000"/>
      <name val="Calibri"/>
      <family val="2"/>
    </font>
    <font>
      <b/>
      <sz val="16"/>
      <color rgb="FFFF0000"/>
      <name val="Calibri"/>
      <family val="2"/>
    </font>
    <font>
      <b/>
      <sz val="18"/>
      <color rgb="FFFF0000"/>
      <name val="Calibri"/>
      <family val="2"/>
    </font>
    <font>
      <sz val="11"/>
      <color rgb="FFFF0000"/>
      <name val="Calibri"/>
      <family val="2"/>
    </font>
    <font>
      <b/>
      <sz val="14"/>
      <color rgb="FF000000"/>
      <name val="Calibri"/>
      <family val="2"/>
    </font>
    <font>
      <b/>
      <sz val="11"/>
      <color theme="1"/>
      <name val="Calibri"/>
      <family val="2"/>
    </font>
    <font>
      <b/>
      <sz val="11"/>
      <color rgb="FFFF0000"/>
      <name val="Calibri"/>
      <family val="2"/>
    </font>
    <font>
      <b/>
      <u/>
      <sz val="12"/>
      <color rgb="FF000000"/>
      <name val="Calibri"/>
      <family val="2"/>
    </font>
    <font>
      <sz val="11"/>
      <name val="Calibri"/>
      <family val="2"/>
    </font>
  </fonts>
  <fills count="3">
    <fill>
      <patternFill patternType="none"/>
    </fill>
    <fill>
      <patternFill patternType="gray125"/>
    </fill>
    <fill>
      <patternFill patternType="solid">
        <fgColor rgb="FFFFFFFF"/>
        <bgColor indexed="64"/>
      </patternFill>
    </fill>
  </fills>
  <borders count="3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medium">
        <color indexed="64"/>
      </bottom>
      <diagonal/>
    </border>
  </borders>
  <cellStyleXfs count="3">
    <xf numFmtId="0" fontId="0" fillId="0" borderId="0">
      <alignment vertical="center"/>
    </xf>
    <xf numFmtId="0" fontId="7" fillId="0" borderId="0">
      <protection locked="0"/>
    </xf>
    <xf numFmtId="164" fontId="10" fillId="0" borderId="0">
      <protection locked="0"/>
    </xf>
  </cellStyleXfs>
  <cellXfs count="288">
    <xf numFmtId="0" fontId="0" fillId="0" borderId="0" xfId="0">
      <alignment vertical="center"/>
    </xf>
    <xf numFmtId="0" fontId="1" fillId="0" borderId="0" xfId="0" applyFont="1" applyAlignment="1"/>
    <xf numFmtId="0" fontId="3" fillId="0" borderId="2" xfId="0" applyFont="1" applyBorder="1" applyAlignment="1"/>
    <xf numFmtId="0" fontId="1" fillId="0" borderId="2" xfId="0" applyFont="1" applyBorder="1" applyAlignment="1"/>
    <xf numFmtId="0" fontId="1" fillId="0" borderId="2" xfId="0" applyFont="1" applyBorder="1" applyAlignment="1"/>
    <xf numFmtId="0" fontId="1" fillId="0" borderId="0" xfId="0" applyFont="1" applyAlignment="1">
      <alignment horizontal="left"/>
    </xf>
    <xf numFmtId="2" fontId="1" fillId="0" borderId="0" xfId="0" applyNumberFormat="1" applyFont="1" applyAlignment="1"/>
    <xf numFmtId="0" fontId="1" fillId="0" borderId="2" xfId="0" applyFont="1" applyBorder="1" applyAlignment="1">
      <alignment horizontal="center"/>
    </xf>
    <xf numFmtId="1" fontId="1" fillId="0" borderId="2" xfId="0" applyNumberFormat="1" applyFont="1" applyBorder="1" applyAlignment="1">
      <alignment horizontal="center"/>
    </xf>
    <xf numFmtId="0" fontId="3" fillId="0" borderId="2" xfId="0" applyFont="1" applyBorder="1" applyAlignment="1">
      <alignment horizontal="center"/>
    </xf>
    <xf numFmtId="0" fontId="1" fillId="0" borderId="2" xfId="0" applyFont="1" applyBorder="1" applyAlignment="1">
      <alignment horizontal="left"/>
    </xf>
    <xf numFmtId="0" fontId="1" fillId="0" borderId="0" xfId="0" applyFont="1" applyAlignment="1">
      <alignment horizontal="left"/>
    </xf>
    <xf numFmtId="1" fontId="1" fillId="0" borderId="0" xfId="0" applyNumberFormat="1" applyFont="1" applyAlignment="1"/>
    <xf numFmtId="0" fontId="1" fillId="0" borderId="2" xfId="0" applyFont="1" applyBorder="1" applyAlignment="1">
      <alignment horizontal="left"/>
    </xf>
    <xf numFmtId="0" fontId="9" fillId="0" borderId="2" xfId="1" applyFont="1" applyBorder="1" applyAlignment="1" applyProtection="1">
      <alignment horizontal="center" wrapText="1"/>
    </xf>
    <xf numFmtId="0" fontId="7" fillId="0" borderId="0" xfId="1" applyAlignment="1" applyProtection="1">
      <alignment vertical="center" wrapText="1"/>
    </xf>
    <xf numFmtId="0" fontId="8" fillId="0" borderId="0" xfId="1" applyFont="1" applyAlignment="1" applyProtection="1">
      <alignment vertical="center" wrapText="1"/>
    </xf>
    <xf numFmtId="0" fontId="0" fillId="0" borderId="0" xfId="0" applyAlignment="1">
      <alignment vertical="center" wrapText="1"/>
    </xf>
    <xf numFmtId="0" fontId="10" fillId="0" borderId="2" xfId="1" applyFont="1" applyBorder="1" applyAlignment="1" applyProtection="1">
      <alignment wrapText="1"/>
    </xf>
    <xf numFmtId="2" fontId="9" fillId="0" borderId="2" xfId="1" applyNumberFormat="1" applyFont="1" applyBorder="1" applyAlignment="1" applyProtection="1">
      <alignment wrapText="1"/>
    </xf>
    <xf numFmtId="0" fontId="10" fillId="0" borderId="0" xfId="1" applyFont="1" applyAlignment="1" applyProtection="1">
      <alignment horizontal="left" wrapText="1"/>
    </xf>
    <xf numFmtId="2" fontId="10" fillId="0" borderId="0" xfId="1" applyNumberFormat="1" applyFont="1" applyAlignment="1" applyProtection="1">
      <alignment wrapText="1"/>
    </xf>
    <xf numFmtId="0" fontId="10" fillId="0" borderId="2" xfId="1" applyFont="1" applyBorder="1" applyAlignment="1" applyProtection="1">
      <alignment horizontal="left" wrapText="1"/>
    </xf>
    <xf numFmtId="0" fontId="10" fillId="0" borderId="2" xfId="1" applyFont="1" applyBorder="1" applyAlignment="1" applyProtection="1">
      <alignment horizontal="center" wrapText="1"/>
    </xf>
    <xf numFmtId="1" fontId="10" fillId="0" borderId="2" xfId="1" applyNumberFormat="1" applyFont="1" applyBorder="1" applyAlignment="1" applyProtection="1">
      <alignment horizontal="center" wrapText="1"/>
    </xf>
    <xf numFmtId="1" fontId="10" fillId="0" borderId="2" xfId="1" applyNumberFormat="1" applyFont="1" applyBorder="1" applyAlignment="1" applyProtection="1">
      <alignment wrapText="1"/>
    </xf>
    <xf numFmtId="0" fontId="9" fillId="0" borderId="0" xfId="1" applyFont="1" applyAlignment="1" applyProtection="1">
      <alignment wrapText="1"/>
    </xf>
    <xf numFmtId="1" fontId="10" fillId="2" borderId="2" xfId="1" applyNumberFormat="1" applyFont="1" applyFill="1" applyBorder="1" applyAlignment="1" applyProtection="1">
      <alignment horizontal="center" wrapText="1"/>
    </xf>
    <xf numFmtId="0" fontId="11" fillId="0" borderId="0" xfId="1" applyFont="1" applyAlignment="1" applyProtection="1">
      <alignment horizontal="left" vertical="center" wrapText="1"/>
    </xf>
    <xf numFmtId="1" fontId="10" fillId="0" borderId="0" xfId="1" applyNumberFormat="1" applyFont="1" applyAlignment="1" applyProtection="1">
      <alignment wrapText="1"/>
    </xf>
    <xf numFmtId="1" fontId="10" fillId="0" borderId="0" xfId="1" applyNumberFormat="1" applyFont="1" applyFill="1" applyBorder="1" applyAlignment="1" applyProtection="1">
      <alignment horizontal="center" wrapText="1"/>
    </xf>
    <xf numFmtId="1" fontId="10" fillId="0" borderId="0" xfId="1" applyNumberFormat="1" applyFont="1" applyFill="1" applyAlignment="1" applyProtection="1">
      <alignment wrapText="1"/>
    </xf>
    <xf numFmtId="0" fontId="3" fillId="0" borderId="2" xfId="1" applyFont="1" applyBorder="1" applyAlignment="1" applyProtection="1">
      <alignment horizontal="center"/>
    </xf>
    <xf numFmtId="0" fontId="10" fillId="0" borderId="0" xfId="1" applyFont="1" applyAlignment="1" applyProtection="1">
      <alignment wrapText="1"/>
    </xf>
    <xf numFmtId="0" fontId="13" fillId="0" borderId="2" xfId="1" applyFont="1" applyBorder="1" applyAlignment="1" applyProtection="1">
      <alignment wrapText="1"/>
    </xf>
    <xf numFmtId="0" fontId="14" fillId="0" borderId="2" xfId="1" applyFont="1" applyBorder="1" applyAlignment="1" applyProtection="1">
      <alignment horizontal="center"/>
    </xf>
    <xf numFmtId="0" fontId="10" fillId="0" borderId="1" xfId="1" applyFont="1" applyBorder="1" applyAlignment="1" applyProtection="1">
      <alignment wrapText="1"/>
    </xf>
    <xf numFmtId="0" fontId="14" fillId="0" borderId="2" xfId="1" applyFont="1" applyBorder="1" applyAlignment="1" applyProtection="1"/>
    <xf numFmtId="0" fontId="15" fillId="0" borderId="0" xfId="1" applyFont="1" applyAlignment="1" applyProtection="1">
      <alignment vertical="center"/>
    </xf>
    <xf numFmtId="0" fontId="16" fillId="0" borderId="0" xfId="1" applyFont="1" applyAlignment="1" applyProtection="1">
      <alignment vertical="center"/>
    </xf>
    <xf numFmtId="0" fontId="15" fillId="0" borderId="0" xfId="0" applyFont="1" applyAlignment="1">
      <alignment vertical="center"/>
    </xf>
    <xf numFmtId="0" fontId="10" fillId="0" borderId="2" xfId="1" applyFont="1" applyBorder="1" applyAlignment="1" applyProtection="1">
      <alignment horizontal="center" wrapText="1"/>
    </xf>
    <xf numFmtId="0" fontId="14" fillId="0" borderId="1" xfId="1" applyFont="1" applyBorder="1" applyAlignment="1" applyProtection="1">
      <alignment wrapText="1"/>
    </xf>
    <xf numFmtId="0" fontId="10" fillId="0" borderId="1" xfId="1" applyFont="1" applyBorder="1" applyAlignment="1" applyProtection="1">
      <alignment horizontal="left" wrapText="1"/>
    </xf>
    <xf numFmtId="0" fontId="10" fillId="0" borderId="1" xfId="1" applyFont="1" applyBorder="1" applyAlignment="1" applyProtection="1">
      <alignment horizontal="center" wrapText="1"/>
    </xf>
    <xf numFmtId="1" fontId="10" fillId="0" borderId="1" xfId="1" applyNumberFormat="1" applyFont="1" applyBorder="1" applyAlignment="1" applyProtection="1">
      <alignment horizontal="center" wrapText="1"/>
    </xf>
    <xf numFmtId="1" fontId="10" fillId="0" borderId="1" xfId="1" applyNumberFormat="1" applyFont="1" applyBorder="1" applyAlignment="1" applyProtection="1">
      <alignment wrapText="1"/>
    </xf>
    <xf numFmtId="0" fontId="13" fillId="0" borderId="1" xfId="1" applyFont="1" applyBorder="1" applyAlignment="1" applyProtection="1">
      <alignment wrapText="1"/>
    </xf>
    <xf numFmtId="0" fontId="10" fillId="0" borderId="2" xfId="1" applyFont="1" applyBorder="1" applyAlignment="1" applyProtection="1">
      <alignment horizontal="left" wrapText="1"/>
    </xf>
    <xf numFmtId="0" fontId="13" fillId="0" borderId="9" xfId="0" applyFont="1" applyBorder="1" applyAlignment="1"/>
    <xf numFmtId="0" fontId="1" fillId="0" borderId="10" xfId="0" applyFont="1" applyBorder="1" applyAlignment="1"/>
    <xf numFmtId="0" fontId="1" fillId="0" borderId="9" xfId="0" applyFont="1" applyBorder="1" applyAlignment="1"/>
    <xf numFmtId="0" fontId="9" fillId="0" borderId="2" xfId="1" applyFont="1" applyBorder="1" applyAlignment="1" applyProtection="1">
      <alignment vertical="center" wrapText="1"/>
    </xf>
    <xf numFmtId="0" fontId="3" fillId="0" borderId="2" xfId="1" applyFont="1" applyBorder="1" applyAlignment="1" applyProtection="1">
      <alignment vertical="center" wrapText="1"/>
    </xf>
    <xf numFmtId="0" fontId="13" fillId="0" borderId="0" xfId="0" applyFont="1" applyAlignment="1"/>
    <xf numFmtId="0" fontId="14" fillId="0" borderId="9" xfId="0" applyFont="1" applyBorder="1" applyAlignment="1"/>
    <xf numFmtId="0" fontId="19" fillId="0" borderId="9" xfId="0" applyFont="1" applyBorder="1" applyAlignment="1"/>
    <xf numFmtId="0" fontId="14" fillId="0" borderId="2" xfId="0" applyFont="1" applyBorder="1" applyAlignment="1"/>
    <xf numFmtId="0" fontId="13" fillId="0" borderId="2" xfId="0" applyFont="1" applyBorder="1" applyAlignment="1"/>
    <xf numFmtId="0" fontId="17" fillId="0" borderId="0" xfId="0" applyFont="1" applyAlignment="1"/>
    <xf numFmtId="0" fontId="1" fillId="0" borderId="0" xfId="0" applyNumberFormat="1" applyFont="1" applyAlignment="1">
      <alignment horizontal="left"/>
    </xf>
    <xf numFmtId="0" fontId="22" fillId="0" borderId="10" xfId="0" applyFont="1" applyBorder="1" applyAlignment="1"/>
    <xf numFmtId="0" fontId="22" fillId="0" borderId="0" xfId="0" applyFont="1" applyAlignment="1"/>
    <xf numFmtId="0" fontId="22" fillId="0" borderId="1" xfId="1" applyFont="1" applyBorder="1" applyAlignment="1" applyProtection="1">
      <alignment horizontal="center" wrapText="1"/>
    </xf>
    <xf numFmtId="0" fontId="22" fillId="0" borderId="2" xfId="1" applyFont="1" applyBorder="1" applyAlignment="1" applyProtection="1">
      <alignment horizontal="center" wrapText="1"/>
    </xf>
    <xf numFmtId="0" fontId="22" fillId="0" borderId="2" xfId="0" applyFont="1" applyBorder="1" applyAlignment="1"/>
    <xf numFmtId="0" fontId="17" fillId="0" borderId="0" xfId="0" applyFont="1" applyBorder="1" applyAlignment="1">
      <alignment horizontal="right"/>
    </xf>
    <xf numFmtId="0" fontId="23" fillId="0" borderId="12" xfId="0" applyFont="1" applyBorder="1" applyAlignment="1">
      <alignment horizontal="center" vertical="top"/>
    </xf>
    <xf numFmtId="0" fontId="14" fillId="0" borderId="22" xfId="0" applyFont="1" applyBorder="1" applyAlignment="1"/>
    <xf numFmtId="0" fontId="13" fillId="0" borderId="1" xfId="0" applyFont="1" applyBorder="1" applyAlignment="1"/>
    <xf numFmtId="0" fontId="22" fillId="0" borderId="23" xfId="0" applyFont="1" applyBorder="1" applyAlignment="1"/>
    <xf numFmtId="0" fontId="22" fillId="0" borderId="22" xfId="0" applyFont="1" applyBorder="1" applyAlignment="1"/>
    <xf numFmtId="0" fontId="22" fillId="0" borderId="1" xfId="0" applyFont="1" applyBorder="1" applyAlignment="1"/>
    <xf numFmtId="0" fontId="22" fillId="0" borderId="9" xfId="0" applyFont="1" applyBorder="1" applyAlignment="1"/>
    <xf numFmtId="0" fontId="24" fillId="0" borderId="10" xfId="0" applyFont="1" applyBorder="1" applyAlignment="1"/>
    <xf numFmtId="0" fontId="1" fillId="0" borderId="4" xfId="0" applyFont="1" applyBorder="1" applyAlignment="1"/>
    <xf numFmtId="0" fontId="22" fillId="0" borderId="2" xfId="1" applyFont="1" applyBorder="1" applyAlignment="1" applyProtection="1">
      <alignment horizontal="center" wrapText="1"/>
    </xf>
    <xf numFmtId="0" fontId="17" fillId="0" borderId="17" xfId="0" applyFont="1" applyBorder="1" applyAlignment="1">
      <alignment horizontal="center"/>
    </xf>
    <xf numFmtId="0" fontId="19" fillId="0" borderId="11" xfId="0" applyFont="1" applyBorder="1" applyAlignment="1">
      <alignment horizontal="center"/>
    </xf>
    <xf numFmtId="0" fontId="19" fillId="0" borderId="15" xfId="0" applyFont="1" applyBorder="1" applyAlignment="1">
      <alignment horizontal="center"/>
    </xf>
    <xf numFmtId="0" fontId="19" fillId="0" borderId="12" xfId="0" applyFont="1" applyBorder="1" applyAlignment="1">
      <alignment horizontal="center"/>
    </xf>
    <xf numFmtId="0" fontId="13" fillId="0" borderId="0" xfId="0" applyFont="1" applyAlignment="1">
      <alignment horizontal="left"/>
    </xf>
    <xf numFmtId="0" fontId="22" fillId="0" borderId="2" xfId="0" applyFont="1" applyBorder="1" applyAlignment="1">
      <alignment horizontal="center"/>
    </xf>
    <xf numFmtId="0" fontId="25" fillId="0" borderId="3" xfId="0" applyFont="1" applyBorder="1" applyAlignment="1">
      <alignment horizontal="center"/>
    </xf>
    <xf numFmtId="0" fontId="17" fillId="0" borderId="24" xfId="0" applyFont="1" applyBorder="1" applyAlignment="1">
      <alignment horizontal="center"/>
    </xf>
    <xf numFmtId="0" fontId="10" fillId="0" borderId="25" xfId="1" applyFont="1" applyFill="1" applyBorder="1" applyAlignment="1" applyProtection="1">
      <alignment horizontal="center" wrapText="1"/>
    </xf>
    <xf numFmtId="1" fontId="10" fillId="0" borderId="25" xfId="1" applyNumberFormat="1" applyFont="1" applyFill="1" applyBorder="1" applyAlignment="1" applyProtection="1">
      <alignment horizontal="center" wrapText="1"/>
    </xf>
    <xf numFmtId="0" fontId="22" fillId="0" borderId="1" xfId="1" applyFont="1" applyBorder="1" applyAlignment="1" applyProtection="1">
      <alignment horizontal="center" wrapText="1"/>
    </xf>
    <xf numFmtId="0" fontId="22" fillId="0" borderId="2" xfId="1" applyFont="1" applyBorder="1" applyAlignment="1" applyProtection="1">
      <alignment horizontal="center" wrapText="1"/>
    </xf>
    <xf numFmtId="0" fontId="10" fillId="0" borderId="0" xfId="1" applyFont="1" applyAlignment="1" applyProtection="1">
      <alignment horizontal="center" wrapText="1"/>
    </xf>
    <xf numFmtId="0" fontId="14" fillId="0" borderId="0" xfId="1" applyFont="1" applyAlignment="1" applyProtection="1">
      <alignment horizontal="center"/>
    </xf>
    <xf numFmtId="0" fontId="7" fillId="0" borderId="0" xfId="1" applyAlignment="1" applyProtection="1">
      <alignment horizontal="center" vertical="center" wrapText="1"/>
    </xf>
    <xf numFmtId="0" fontId="14" fillId="0" borderId="2" xfId="1" applyFont="1" applyBorder="1" applyAlignment="1" applyProtection="1">
      <alignment horizontal="center"/>
    </xf>
    <xf numFmtId="0" fontId="22" fillId="0" borderId="1" xfId="1" applyFont="1" applyBorder="1" applyAlignment="1" applyProtection="1">
      <alignment horizontal="center" wrapText="1"/>
    </xf>
    <xf numFmtId="0" fontId="22" fillId="0" borderId="2" xfId="1" applyFont="1" applyBorder="1" applyAlignment="1" applyProtection="1">
      <alignment horizontal="center" wrapText="1"/>
    </xf>
    <xf numFmtId="0" fontId="10" fillId="0" borderId="2" xfId="1" applyFont="1" applyBorder="1" applyAlignment="1" applyProtection="1">
      <alignment horizontal="left" wrapText="1"/>
    </xf>
    <xf numFmtId="0" fontId="10" fillId="0" borderId="1" xfId="1" applyFont="1" applyBorder="1" applyAlignment="1" applyProtection="1">
      <alignment horizontal="left" wrapText="1"/>
    </xf>
    <xf numFmtId="1" fontId="22" fillId="0" borderId="2" xfId="1" applyNumberFormat="1" applyFont="1" applyBorder="1" applyAlignment="1" applyProtection="1">
      <alignment horizontal="center" wrapText="1"/>
    </xf>
    <xf numFmtId="0" fontId="25" fillId="0" borderId="10" xfId="0" applyFont="1" applyBorder="1" applyAlignment="1"/>
    <xf numFmtId="0" fontId="25" fillId="0" borderId="23" xfId="0" applyFont="1" applyBorder="1" applyAlignment="1"/>
    <xf numFmtId="0" fontId="25" fillId="0" borderId="10" xfId="0" applyFont="1" applyFill="1" applyBorder="1" applyAlignment="1"/>
    <xf numFmtId="0" fontId="22" fillId="0" borderId="23" xfId="0" applyFont="1" applyBorder="1" applyAlignment="1">
      <alignment horizontal="center"/>
    </xf>
    <xf numFmtId="0" fontId="22" fillId="0" borderId="10" xfId="0" applyFont="1" applyBorder="1" applyAlignment="1">
      <alignment horizontal="center"/>
    </xf>
    <xf numFmtId="0" fontId="1" fillId="0" borderId="4" xfId="0" applyFont="1" applyBorder="1" applyAlignment="1">
      <alignment horizontal="center"/>
    </xf>
    <xf numFmtId="0" fontId="1" fillId="0" borderId="10" xfId="0" applyFont="1" applyBorder="1" applyAlignment="1">
      <alignment horizontal="center"/>
    </xf>
    <xf numFmtId="0" fontId="25" fillId="0" borderId="23" xfId="0" applyFont="1" applyBorder="1" applyAlignment="1">
      <alignment horizontal="center"/>
    </xf>
    <xf numFmtId="0" fontId="25" fillId="0" borderId="10" xfId="0" applyFont="1" applyBorder="1" applyAlignment="1">
      <alignment horizontal="center"/>
    </xf>
    <xf numFmtId="0" fontId="25" fillId="0" borderId="10" xfId="0" applyFont="1" applyFill="1" applyBorder="1" applyAlignment="1">
      <alignment horizontal="center"/>
    </xf>
    <xf numFmtId="0" fontId="24" fillId="0" borderId="10" xfId="0" applyFont="1" applyBorder="1" applyAlignment="1">
      <alignment horizontal="center"/>
    </xf>
    <xf numFmtId="1" fontId="14" fillId="0" borderId="0" xfId="1" applyNumberFormat="1" applyFont="1" applyAlignment="1" applyProtection="1">
      <alignment wrapText="1"/>
    </xf>
    <xf numFmtId="0" fontId="14" fillId="0" borderId="0" xfId="0" applyFont="1" applyAlignment="1"/>
    <xf numFmtId="0" fontId="14" fillId="0" borderId="0" xfId="0" applyFont="1" applyAlignment="1">
      <alignment horizontal="left"/>
    </xf>
    <xf numFmtId="0" fontId="14" fillId="0" borderId="0" xfId="0" applyNumberFormat="1" applyFont="1" applyAlignment="1">
      <alignment horizontal="left"/>
    </xf>
    <xf numFmtId="0" fontId="26" fillId="0" borderId="0" xfId="0" applyFont="1" applyAlignment="1"/>
    <xf numFmtId="0" fontId="26" fillId="0" borderId="0" xfId="0" applyFont="1" applyBorder="1" applyAlignment="1">
      <alignment horizontal="right"/>
    </xf>
    <xf numFmtId="0" fontId="26" fillId="0" borderId="16" xfId="0" applyFont="1" applyBorder="1" applyAlignment="1">
      <alignment horizontal="center"/>
    </xf>
    <xf numFmtId="0" fontId="13" fillId="0" borderId="1" xfId="0" applyFont="1" applyBorder="1" applyAlignment="1">
      <alignment horizontal="center"/>
    </xf>
    <xf numFmtId="0" fontId="13" fillId="0" borderId="2" xfId="0" applyFont="1" applyBorder="1" applyAlignment="1">
      <alignment horizontal="center"/>
    </xf>
    <xf numFmtId="0" fontId="22" fillId="0" borderId="1" xfId="0" applyFont="1" applyBorder="1" applyAlignment="1">
      <alignment horizontal="center"/>
    </xf>
    <xf numFmtId="0" fontId="14" fillId="0" borderId="2" xfId="0" applyFont="1" applyBorder="1" applyAlignment="1">
      <alignment horizontal="center"/>
    </xf>
    <xf numFmtId="1" fontId="14" fillId="0" borderId="0" xfId="1" applyNumberFormat="1" applyFont="1" applyAlignment="1" applyProtection="1">
      <alignment horizontal="left" wrapText="1"/>
    </xf>
    <xf numFmtId="0" fontId="1" fillId="0" borderId="2" xfId="1" applyFont="1" applyBorder="1" applyAlignment="1" applyProtection="1">
      <alignment wrapText="1"/>
    </xf>
    <xf numFmtId="0" fontId="10" fillId="0" borderId="2" xfId="1" applyFont="1" applyBorder="1" applyAlignment="1" applyProtection="1">
      <alignment horizontal="left" wrapText="1"/>
    </xf>
    <xf numFmtId="0" fontId="10" fillId="0" borderId="1" xfId="1" applyFont="1" applyBorder="1" applyAlignment="1" applyProtection="1">
      <alignment horizontal="left" wrapText="1"/>
    </xf>
    <xf numFmtId="0" fontId="14" fillId="0" borderId="2" xfId="1" applyFont="1" applyBorder="1" applyAlignment="1" applyProtection="1">
      <alignment horizontal="center"/>
    </xf>
    <xf numFmtId="0" fontId="22" fillId="0" borderId="1" xfId="1" applyFont="1" applyBorder="1" applyAlignment="1" applyProtection="1">
      <alignment horizontal="center" wrapText="1"/>
    </xf>
    <xf numFmtId="0" fontId="22" fillId="0" borderId="2" xfId="1" applyFont="1" applyBorder="1" applyAlignment="1" applyProtection="1">
      <alignment horizontal="center" wrapText="1"/>
    </xf>
    <xf numFmtId="0" fontId="14" fillId="0" borderId="10" xfId="0" applyFont="1" applyBorder="1" applyAlignment="1">
      <alignment horizontal="center"/>
    </xf>
    <xf numFmtId="0" fontId="22" fillId="0" borderId="6" xfId="0" applyFont="1" applyBorder="1" applyAlignment="1"/>
    <xf numFmtId="0" fontId="14" fillId="0" borderId="28" xfId="0" applyFont="1" applyBorder="1" applyAlignment="1"/>
    <xf numFmtId="0" fontId="22" fillId="0" borderId="2" xfId="1" applyFont="1" applyBorder="1" applyAlignment="1" applyProtection="1">
      <alignment wrapText="1"/>
    </xf>
    <xf numFmtId="0" fontId="14" fillId="0" borderId="2" xfId="1" applyFont="1" applyBorder="1" applyAlignment="1" applyProtection="1">
      <alignment horizontal="center"/>
    </xf>
    <xf numFmtId="0" fontId="22" fillId="0" borderId="1" xfId="1" applyFont="1" applyBorder="1" applyAlignment="1" applyProtection="1">
      <alignment horizontal="center" wrapText="1"/>
    </xf>
    <xf numFmtId="0" fontId="22" fillId="0" borderId="2" xfId="1" applyFont="1" applyBorder="1" applyAlignment="1" applyProtection="1">
      <alignment horizontal="center" wrapText="1"/>
    </xf>
    <xf numFmtId="0" fontId="10" fillId="0" borderId="2" xfId="1" applyFont="1" applyBorder="1" applyAlignment="1" applyProtection="1">
      <alignment horizontal="left" wrapText="1"/>
    </xf>
    <xf numFmtId="0" fontId="10" fillId="0" borderId="1" xfId="1" applyFont="1" applyBorder="1" applyAlignment="1" applyProtection="1">
      <alignment horizontal="left" wrapText="1"/>
    </xf>
    <xf numFmtId="0" fontId="0" fillId="0" borderId="2" xfId="0" applyBorder="1" applyAlignment="1">
      <alignment vertical="center" wrapText="1"/>
    </xf>
    <xf numFmtId="0" fontId="27" fillId="0" borderId="10" xfId="0" applyFont="1" applyBorder="1" applyAlignment="1">
      <alignment horizontal="center"/>
    </xf>
    <xf numFmtId="0" fontId="22" fillId="0" borderId="2" xfId="1" applyFont="1" applyBorder="1" applyAlignment="1" applyProtection="1">
      <alignment horizontal="center" wrapText="1"/>
    </xf>
    <xf numFmtId="0" fontId="14" fillId="0" borderId="2" xfId="1" applyFont="1" applyBorder="1" applyAlignment="1" applyProtection="1">
      <alignment horizontal="center"/>
    </xf>
    <xf numFmtId="0" fontId="22" fillId="0" borderId="1" xfId="1" applyFont="1" applyBorder="1" applyAlignment="1" applyProtection="1">
      <alignment horizontal="center" wrapText="1"/>
    </xf>
    <xf numFmtId="0" fontId="22" fillId="0" borderId="2" xfId="1" applyFont="1" applyBorder="1" applyAlignment="1" applyProtection="1">
      <alignment horizontal="center" wrapText="1"/>
    </xf>
    <xf numFmtId="0" fontId="10" fillId="0" borderId="2" xfId="1" applyFont="1" applyBorder="1" applyAlignment="1" applyProtection="1">
      <alignment horizontal="left" wrapText="1"/>
    </xf>
    <xf numFmtId="0" fontId="10" fillId="0" borderId="1" xfId="1" applyFont="1" applyBorder="1" applyAlignment="1" applyProtection="1">
      <alignment horizontal="left" wrapText="1"/>
    </xf>
    <xf numFmtId="0" fontId="14" fillId="0" borderId="2" xfId="1" applyFont="1" applyBorder="1" applyAlignment="1" applyProtection="1">
      <alignment horizontal="center"/>
    </xf>
    <xf numFmtId="0" fontId="22" fillId="0" borderId="1" xfId="1" applyFont="1" applyBorder="1" applyAlignment="1" applyProtection="1">
      <alignment horizontal="center" wrapText="1"/>
    </xf>
    <xf numFmtId="0" fontId="22" fillId="0" borderId="2" xfId="1" applyFont="1" applyBorder="1" applyAlignment="1" applyProtection="1">
      <alignment horizontal="center" wrapText="1"/>
    </xf>
    <xf numFmtId="0" fontId="10" fillId="0" borderId="2" xfId="1" applyFont="1" applyBorder="1" applyAlignment="1" applyProtection="1">
      <alignment horizontal="left" wrapText="1"/>
    </xf>
    <xf numFmtId="0" fontId="10" fillId="0" borderId="1" xfId="1" applyFont="1" applyBorder="1" applyAlignment="1" applyProtection="1">
      <alignment horizontal="left" wrapText="1"/>
    </xf>
    <xf numFmtId="0" fontId="22" fillId="0" borderId="23" xfId="0" applyFont="1" applyBorder="1" applyAlignment="1">
      <alignment horizontal="right"/>
    </xf>
    <xf numFmtId="0" fontId="22" fillId="0" borderId="10" xfId="0" applyFont="1" applyBorder="1" applyAlignment="1">
      <alignment horizontal="right"/>
    </xf>
    <xf numFmtId="0" fontId="1" fillId="0" borderId="4" xfId="0" applyFont="1" applyBorder="1" applyAlignment="1">
      <alignment horizontal="right"/>
    </xf>
    <xf numFmtId="0" fontId="27" fillId="0" borderId="10" xfId="0" applyFont="1" applyBorder="1" applyAlignment="1">
      <alignment horizontal="right"/>
    </xf>
    <xf numFmtId="0" fontId="1" fillId="0" borderId="10" xfId="0" applyFont="1" applyBorder="1" applyAlignment="1">
      <alignment horizontal="right"/>
    </xf>
    <xf numFmtId="0" fontId="14" fillId="0" borderId="10" xfId="0" applyFont="1" applyBorder="1" applyAlignment="1">
      <alignment horizontal="right"/>
    </xf>
    <xf numFmtId="0" fontId="23" fillId="0" borderId="12" xfId="0" applyFont="1" applyBorder="1" applyAlignment="1">
      <alignment horizontal="right" vertical="top"/>
    </xf>
    <xf numFmtId="0" fontId="25" fillId="0" borderId="23" xfId="0" applyFont="1" applyBorder="1" applyAlignment="1">
      <alignment horizontal="right"/>
    </xf>
    <xf numFmtId="0" fontId="25" fillId="0" borderId="10" xfId="0" applyFont="1" applyBorder="1" applyAlignment="1">
      <alignment horizontal="right"/>
    </xf>
    <xf numFmtId="0" fontId="25" fillId="0" borderId="10" xfId="0" applyFont="1" applyFill="1" applyBorder="1" applyAlignment="1">
      <alignment horizontal="right"/>
    </xf>
    <xf numFmtId="0" fontId="24" fillId="0" borderId="10" xfId="0" applyFont="1" applyBorder="1" applyAlignment="1">
      <alignment horizontal="right"/>
    </xf>
    <xf numFmtId="0" fontId="22" fillId="0" borderId="2" xfId="0" applyFont="1" applyBorder="1" applyAlignment="1">
      <alignment horizontal="right"/>
    </xf>
    <xf numFmtId="0" fontId="1" fillId="0" borderId="2" xfId="0" applyFont="1" applyBorder="1" applyAlignment="1">
      <alignment horizontal="right"/>
    </xf>
    <xf numFmtId="0" fontId="25" fillId="0" borderId="3" xfId="0" applyFont="1" applyBorder="1" applyAlignment="1">
      <alignment horizontal="right"/>
    </xf>
    <xf numFmtId="0" fontId="14" fillId="0" borderId="2" xfId="1" applyFont="1" applyBorder="1" applyAlignment="1" applyProtection="1">
      <alignment horizontal="center"/>
    </xf>
    <xf numFmtId="0" fontId="22" fillId="0" borderId="1" xfId="1" applyFont="1" applyBorder="1" applyAlignment="1" applyProtection="1">
      <alignment horizontal="center" wrapText="1"/>
    </xf>
    <xf numFmtId="0" fontId="22" fillId="0" borderId="2" xfId="1" applyFont="1" applyBorder="1" applyAlignment="1" applyProtection="1">
      <alignment horizontal="center" wrapText="1"/>
    </xf>
    <xf numFmtId="0" fontId="10" fillId="0" borderId="2" xfId="1" applyFont="1" applyBorder="1" applyAlignment="1" applyProtection="1">
      <alignment horizontal="left" wrapText="1"/>
    </xf>
    <xf numFmtId="0" fontId="10" fillId="0" borderId="1" xfId="1" applyFont="1" applyBorder="1" applyAlignment="1" applyProtection="1">
      <alignment horizontal="left" wrapText="1"/>
    </xf>
    <xf numFmtId="0" fontId="19" fillId="0" borderId="29" xfId="0" applyFont="1" applyBorder="1" applyAlignment="1">
      <alignment horizontal="center"/>
    </xf>
    <xf numFmtId="0" fontId="14" fillId="0" borderId="6" xfId="0" applyFont="1" applyBorder="1" applyAlignment="1"/>
    <xf numFmtId="0" fontId="22" fillId="0" borderId="31" xfId="0" applyFont="1" applyBorder="1" applyAlignment="1">
      <alignment horizontal="right"/>
    </xf>
    <xf numFmtId="0" fontId="22" fillId="0" borderId="32" xfId="0" applyFont="1" applyBorder="1" applyAlignment="1">
      <alignment horizontal="right"/>
    </xf>
    <xf numFmtId="0" fontId="1" fillId="0" borderId="32" xfId="0" applyFont="1" applyBorder="1" applyAlignment="1">
      <alignment horizontal="right"/>
    </xf>
    <xf numFmtId="0" fontId="27" fillId="0" borderId="32" xfId="0" applyFont="1" applyBorder="1" applyAlignment="1">
      <alignment horizontal="right"/>
    </xf>
    <xf numFmtId="0" fontId="14" fillId="0" borderId="32" xfId="0" applyFont="1" applyBorder="1" applyAlignment="1">
      <alignment horizontal="right"/>
    </xf>
    <xf numFmtId="0" fontId="23" fillId="0" borderId="33" xfId="0" applyFont="1" applyBorder="1" applyAlignment="1">
      <alignment horizontal="right" vertical="top"/>
    </xf>
    <xf numFmtId="0" fontId="22" fillId="0" borderId="2" xfId="1" applyFont="1" applyBorder="1" applyAlignment="1" applyProtection="1">
      <alignment horizontal="center" wrapText="1"/>
    </xf>
    <xf numFmtId="0" fontId="1" fillId="0" borderId="1" xfId="1" applyFont="1" applyBorder="1" applyAlignment="1" applyProtection="1">
      <alignment horizontal="center" wrapText="1"/>
    </xf>
    <xf numFmtId="0" fontId="14" fillId="0" borderId="2" xfId="1" applyFont="1" applyBorder="1" applyAlignment="1" applyProtection="1">
      <alignment horizontal="center"/>
    </xf>
    <xf numFmtId="0" fontId="22" fillId="0" borderId="1" xfId="1" applyFont="1" applyBorder="1" applyAlignment="1" applyProtection="1">
      <alignment horizontal="center" wrapText="1"/>
    </xf>
    <xf numFmtId="0" fontId="22" fillId="0" borderId="2" xfId="1" applyFont="1" applyBorder="1" applyAlignment="1" applyProtection="1">
      <alignment horizontal="center" wrapText="1"/>
    </xf>
    <xf numFmtId="0" fontId="10" fillId="0" borderId="2" xfId="1" applyFont="1" applyBorder="1" applyAlignment="1" applyProtection="1">
      <alignment horizontal="left" wrapText="1"/>
    </xf>
    <xf numFmtId="0" fontId="10" fillId="0" borderId="1" xfId="1" applyFont="1" applyBorder="1" applyAlignment="1" applyProtection="1">
      <alignment horizontal="left" wrapText="1"/>
    </xf>
    <xf numFmtId="0" fontId="22" fillId="0" borderId="2" xfId="1" applyFont="1" applyBorder="1" applyAlignment="1" applyProtection="1">
      <alignment horizontal="center" wrapText="1"/>
    </xf>
    <xf numFmtId="0" fontId="14" fillId="0" borderId="2" xfId="1" applyFont="1" applyBorder="1" applyAlignment="1" applyProtection="1">
      <alignment horizontal="center"/>
    </xf>
    <xf numFmtId="0" fontId="22" fillId="0" borderId="1" xfId="1" applyFont="1" applyBorder="1" applyAlignment="1" applyProtection="1">
      <alignment horizontal="center" wrapText="1"/>
    </xf>
    <xf numFmtId="0" fontId="22" fillId="0" borderId="2" xfId="1" applyFont="1" applyBorder="1" applyAlignment="1" applyProtection="1">
      <alignment horizontal="center" wrapText="1"/>
    </xf>
    <xf numFmtId="0" fontId="10" fillId="0" borderId="2" xfId="1" applyFont="1" applyBorder="1" applyAlignment="1" applyProtection="1">
      <alignment horizontal="left" wrapText="1"/>
    </xf>
    <xf numFmtId="0" fontId="10" fillId="0" borderId="1" xfId="1" applyFont="1" applyBorder="1" applyAlignment="1" applyProtection="1">
      <alignment horizontal="left" wrapText="1"/>
    </xf>
    <xf numFmtId="0" fontId="14" fillId="0" borderId="2" xfId="1" applyFont="1" applyBorder="1" applyAlignment="1" applyProtection="1">
      <alignment horizontal="center"/>
    </xf>
    <xf numFmtId="0" fontId="22" fillId="0" borderId="1" xfId="1" applyFont="1" applyBorder="1" applyAlignment="1" applyProtection="1">
      <alignment horizontal="center" wrapText="1"/>
    </xf>
    <xf numFmtId="0" fontId="22" fillId="0" borderId="2" xfId="1" applyFont="1" applyBorder="1" applyAlignment="1" applyProtection="1">
      <alignment horizontal="center" wrapText="1"/>
    </xf>
    <xf numFmtId="0" fontId="10" fillId="0" borderId="2" xfId="1" applyFont="1" applyBorder="1" applyAlignment="1" applyProtection="1">
      <alignment horizontal="left" wrapText="1"/>
    </xf>
    <xf numFmtId="0" fontId="10" fillId="0" borderId="1" xfId="1" applyFont="1" applyBorder="1" applyAlignment="1" applyProtection="1">
      <alignment horizontal="left" wrapText="1"/>
    </xf>
    <xf numFmtId="0" fontId="10" fillId="0" borderId="2" xfId="1" applyFont="1" applyBorder="1" applyAlignment="1" applyProtection="1">
      <alignment horizontal="left" wrapText="1"/>
    </xf>
    <xf numFmtId="0" fontId="10" fillId="0" borderId="1" xfId="1" applyFont="1" applyBorder="1" applyAlignment="1" applyProtection="1">
      <alignment horizontal="left" wrapText="1"/>
    </xf>
    <xf numFmtId="0" fontId="14" fillId="0" borderId="2" xfId="1" applyFont="1" applyBorder="1" applyAlignment="1" applyProtection="1">
      <alignment horizontal="center"/>
    </xf>
    <xf numFmtId="0" fontId="22" fillId="0" borderId="1" xfId="1" applyFont="1" applyBorder="1" applyAlignment="1" applyProtection="1">
      <alignment horizontal="center" wrapText="1"/>
    </xf>
    <xf numFmtId="0" fontId="22" fillId="0" borderId="2" xfId="1" applyFont="1" applyBorder="1" applyAlignment="1" applyProtection="1">
      <alignment horizontal="center" wrapText="1"/>
    </xf>
    <xf numFmtId="0" fontId="10" fillId="0" borderId="2" xfId="1" applyFont="1" applyBorder="1" applyAlignment="1" applyProtection="1">
      <alignment horizontal="left" wrapText="1"/>
    </xf>
    <xf numFmtId="0" fontId="10" fillId="0" borderId="1" xfId="1" applyFont="1" applyBorder="1" applyAlignment="1" applyProtection="1">
      <alignment horizontal="left" wrapText="1"/>
    </xf>
    <xf numFmtId="0" fontId="14" fillId="0" borderId="2" xfId="1" applyFont="1" applyBorder="1" applyAlignment="1" applyProtection="1">
      <alignment horizontal="center"/>
    </xf>
    <xf numFmtId="0" fontId="22" fillId="0" borderId="1" xfId="1" applyFont="1" applyBorder="1" applyAlignment="1" applyProtection="1">
      <alignment horizontal="center" wrapText="1"/>
    </xf>
    <xf numFmtId="0" fontId="22" fillId="0" borderId="2" xfId="1" applyFont="1" applyBorder="1" applyAlignment="1" applyProtection="1">
      <alignment horizontal="center" wrapText="1"/>
    </xf>
    <xf numFmtId="0" fontId="14" fillId="0" borderId="2" xfId="1" applyFont="1" applyBorder="1" applyAlignment="1" applyProtection="1">
      <alignment horizontal="center"/>
    </xf>
    <xf numFmtId="0" fontId="22" fillId="0" borderId="1" xfId="1" applyFont="1" applyBorder="1" applyAlignment="1" applyProtection="1">
      <alignment horizontal="center" wrapText="1"/>
    </xf>
    <xf numFmtId="0" fontId="22" fillId="0" borderId="2" xfId="1" applyFont="1" applyBorder="1" applyAlignment="1" applyProtection="1">
      <alignment horizontal="center" wrapText="1"/>
    </xf>
    <xf numFmtId="0" fontId="14" fillId="0" borderId="2" xfId="1" applyFont="1" applyBorder="1" applyAlignment="1" applyProtection="1">
      <alignment horizontal="center"/>
    </xf>
    <xf numFmtId="0" fontId="22" fillId="0" borderId="1" xfId="1" applyFont="1" applyBorder="1" applyAlignment="1" applyProtection="1">
      <alignment horizontal="center" wrapText="1"/>
    </xf>
    <xf numFmtId="0" fontId="22" fillId="0" borderId="2" xfId="1" applyFont="1" applyBorder="1" applyAlignment="1" applyProtection="1">
      <alignment horizontal="center" wrapText="1"/>
    </xf>
    <xf numFmtId="0" fontId="1" fillId="0" borderId="2" xfId="1" applyFont="1" applyBorder="1" applyAlignment="1" applyProtection="1">
      <alignment horizontal="left" wrapText="1"/>
    </xf>
    <xf numFmtId="0" fontId="1" fillId="0" borderId="2" xfId="1" applyFont="1" applyBorder="1" applyAlignment="1" applyProtection="1">
      <alignment horizontal="left" wrapText="1"/>
    </xf>
    <xf numFmtId="0" fontId="1" fillId="0" borderId="2" xfId="1" applyFont="1" applyBorder="1" applyAlignment="1" applyProtection="1">
      <alignment horizontal="center" wrapText="1"/>
    </xf>
    <xf numFmtId="0" fontId="1" fillId="0" borderId="0" xfId="1" applyFont="1" applyAlignment="1" applyProtection="1">
      <alignment wrapText="1"/>
    </xf>
    <xf numFmtId="2" fontId="3" fillId="0" borderId="2" xfId="1" applyNumberFormat="1" applyFont="1" applyBorder="1" applyAlignment="1" applyProtection="1">
      <alignment wrapText="1"/>
    </xf>
    <xf numFmtId="0" fontId="1" fillId="0" borderId="0" xfId="1" applyFont="1" applyAlignment="1" applyProtection="1">
      <alignment horizontal="left" wrapText="1"/>
    </xf>
    <xf numFmtId="2" fontId="1" fillId="0" borderId="0" xfId="1" applyNumberFormat="1" applyFont="1" applyAlignment="1" applyProtection="1">
      <alignment wrapText="1"/>
    </xf>
    <xf numFmtId="0" fontId="3" fillId="0" borderId="2" xfId="1" applyFont="1" applyBorder="1" applyAlignment="1" applyProtection="1">
      <alignment horizontal="center" wrapText="1"/>
    </xf>
    <xf numFmtId="0" fontId="1" fillId="0" borderId="1" xfId="1" applyFont="1" applyBorder="1" applyAlignment="1" applyProtection="1">
      <alignment horizontal="left" wrapText="1"/>
    </xf>
    <xf numFmtId="0" fontId="1" fillId="0" borderId="1" xfId="1" applyFont="1" applyBorder="1" applyAlignment="1" applyProtection="1">
      <alignment wrapText="1"/>
    </xf>
    <xf numFmtId="1" fontId="1" fillId="0" borderId="1" xfId="1" applyNumberFormat="1" applyFont="1" applyBorder="1" applyAlignment="1" applyProtection="1">
      <alignment horizontal="center" wrapText="1"/>
    </xf>
    <xf numFmtId="1" fontId="1" fillId="0" borderId="1" xfId="1" applyNumberFormat="1" applyFont="1" applyBorder="1" applyAlignment="1" applyProtection="1">
      <alignment wrapText="1"/>
    </xf>
    <xf numFmtId="1" fontId="1" fillId="0" borderId="2" xfId="1" applyNumberFormat="1" applyFont="1" applyBorder="1" applyAlignment="1" applyProtection="1">
      <alignment horizontal="center" wrapText="1"/>
    </xf>
    <xf numFmtId="1" fontId="1" fillId="0" borderId="2" xfId="1" applyNumberFormat="1" applyFont="1" applyBorder="1" applyAlignment="1" applyProtection="1">
      <alignment wrapText="1"/>
    </xf>
    <xf numFmtId="0" fontId="3" fillId="0" borderId="0" xfId="1" applyFont="1" applyAlignment="1" applyProtection="1">
      <alignment wrapText="1"/>
    </xf>
    <xf numFmtId="1" fontId="1" fillId="2" borderId="2" xfId="1" applyNumberFormat="1" applyFont="1" applyFill="1" applyBorder="1" applyAlignment="1" applyProtection="1">
      <alignment horizontal="center" wrapText="1"/>
    </xf>
    <xf numFmtId="0" fontId="7" fillId="0" borderId="0" xfId="1" applyFont="1" applyAlignment="1" applyProtection="1">
      <alignment horizontal="left" vertical="center" wrapText="1"/>
    </xf>
    <xf numFmtId="0" fontId="1" fillId="0" borderId="25" xfId="1" applyFont="1" applyFill="1" applyBorder="1" applyAlignment="1" applyProtection="1">
      <alignment horizontal="center" wrapText="1"/>
    </xf>
    <xf numFmtId="1" fontId="1" fillId="0" borderId="25" xfId="1" applyNumberFormat="1" applyFont="1" applyFill="1" applyBorder="1" applyAlignment="1" applyProtection="1">
      <alignment horizontal="center" wrapText="1"/>
    </xf>
    <xf numFmtId="1" fontId="1" fillId="0" borderId="0" xfId="1" applyNumberFormat="1" applyFont="1" applyAlignment="1" applyProtection="1">
      <alignment wrapText="1"/>
    </xf>
    <xf numFmtId="1" fontId="1" fillId="0" borderId="0" xfId="1" applyNumberFormat="1" applyFont="1" applyFill="1" applyBorder="1" applyAlignment="1" applyProtection="1">
      <alignment horizontal="center" wrapText="1"/>
    </xf>
    <xf numFmtId="1" fontId="1" fillId="0" borderId="0" xfId="1" applyNumberFormat="1" applyFont="1" applyFill="1" applyAlignment="1" applyProtection="1">
      <alignment wrapText="1"/>
    </xf>
    <xf numFmtId="0" fontId="22" fillId="0" borderId="2" xfId="0" applyFont="1" applyBorder="1" applyAlignment="1">
      <alignment vertical="center" wrapText="1"/>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3" fillId="0" borderId="2" xfId="0" applyFont="1" applyBorder="1" applyAlignment="1">
      <alignment horizontal="center" vertical="center"/>
    </xf>
    <xf numFmtId="0" fontId="3" fillId="0" borderId="2" xfId="0" applyFont="1" applyBorder="1" applyAlignment="1">
      <alignment horizontal="center"/>
    </xf>
    <xf numFmtId="0" fontId="3" fillId="0" borderId="2" xfId="0" applyFont="1" applyBorder="1" applyAlignment="1">
      <alignment horizontal="center" vertical="center" wrapText="1"/>
    </xf>
    <xf numFmtId="0" fontId="3" fillId="0" borderId="2" xfId="0" applyFont="1" applyBorder="1" applyAlignment="1">
      <alignment horizontal="center" wrapText="1"/>
    </xf>
    <xf numFmtId="0" fontId="1" fillId="0" borderId="2" xfId="0" applyFont="1" applyBorder="1" applyAlignment="1">
      <alignment horizontal="left"/>
    </xf>
    <xf numFmtId="0" fontId="3" fillId="0" borderId="2" xfId="0" applyFont="1" applyBorder="1" applyAlignment="1">
      <alignment horizontal="left"/>
    </xf>
    <xf numFmtId="0" fontId="3" fillId="0" borderId="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xf>
    <xf numFmtId="0" fontId="3" fillId="0" borderId="1" xfId="0" applyFont="1" applyBorder="1" applyAlignment="1">
      <alignment horizontal="center" vertical="center"/>
    </xf>
    <xf numFmtId="0" fontId="18" fillId="0" borderId="19" xfId="0" applyFont="1" applyBorder="1" applyAlignment="1">
      <alignment horizontal="center"/>
    </xf>
    <xf numFmtId="0" fontId="2" fillId="0" borderId="20" xfId="0" applyFont="1" applyBorder="1" applyAlignment="1">
      <alignment horizontal="center"/>
    </xf>
    <xf numFmtId="0" fontId="2" fillId="0" borderId="21" xfId="0" applyFont="1" applyBorder="1" applyAlignment="1">
      <alignment horizontal="center"/>
    </xf>
    <xf numFmtId="0" fontId="23" fillId="0" borderId="7" xfId="0" applyFont="1" applyBorder="1" applyAlignment="1">
      <alignment horizontal="center"/>
    </xf>
    <xf numFmtId="0" fontId="23" fillId="0" borderId="13" xfId="0" applyFont="1" applyBorder="1" applyAlignment="1">
      <alignment horizontal="center"/>
    </xf>
    <xf numFmtId="0" fontId="23" fillId="0" borderId="8" xfId="0" applyFont="1" applyBorder="1" applyAlignment="1">
      <alignment horizontal="center"/>
    </xf>
    <xf numFmtId="0" fontId="23" fillId="0" borderId="11" xfId="0" applyFont="1" applyBorder="1" applyAlignment="1">
      <alignment horizontal="center" vertical="top"/>
    </xf>
    <xf numFmtId="0" fontId="23" fillId="0" borderId="15" xfId="0" applyFont="1" applyBorder="1" applyAlignment="1">
      <alignment horizontal="center" vertical="top"/>
    </xf>
    <xf numFmtId="0" fontId="23" fillId="0" borderId="18" xfId="0" applyFont="1" applyBorder="1" applyAlignment="1">
      <alignment horizontal="center"/>
    </xf>
    <xf numFmtId="0" fontId="23" fillId="0" borderId="14" xfId="0" applyFont="1" applyBorder="1" applyAlignment="1">
      <alignment horizontal="center"/>
    </xf>
    <xf numFmtId="0" fontId="14" fillId="0" borderId="2" xfId="1" applyFont="1" applyBorder="1" applyAlignment="1" applyProtection="1">
      <alignment horizontal="center"/>
    </xf>
    <xf numFmtId="0" fontId="22" fillId="0" borderId="1" xfId="1" applyFont="1" applyBorder="1" applyAlignment="1" applyProtection="1">
      <alignment horizontal="center" wrapText="1"/>
    </xf>
    <xf numFmtId="0" fontId="13" fillId="0" borderId="0" xfId="1" applyNumberFormat="1" applyFont="1" applyAlignment="1" applyProtection="1">
      <alignment horizontal="left" vertical="top" wrapText="1"/>
    </xf>
    <xf numFmtId="0" fontId="13" fillId="0" borderId="16" xfId="1" applyNumberFormat="1" applyFont="1" applyBorder="1" applyAlignment="1" applyProtection="1">
      <alignment horizontal="left" vertical="top" wrapText="1"/>
    </xf>
    <xf numFmtId="0" fontId="17" fillId="0" borderId="0" xfId="1" applyFont="1" applyAlignment="1" applyProtection="1">
      <alignment horizontal="left" wrapText="1"/>
    </xf>
    <xf numFmtId="0" fontId="14" fillId="0" borderId="2" xfId="1" applyFont="1" applyBorder="1" applyAlignment="1" applyProtection="1">
      <alignment horizontal="center" wrapText="1"/>
    </xf>
    <xf numFmtId="0" fontId="14" fillId="0" borderId="2" xfId="1" applyFont="1" applyBorder="1" applyAlignment="1" applyProtection="1">
      <alignment horizontal="left" wrapText="1"/>
    </xf>
    <xf numFmtId="0" fontId="9" fillId="0" borderId="2" xfId="1" applyFont="1" applyBorder="1" applyAlignment="1" applyProtection="1">
      <alignment horizontal="left" wrapText="1"/>
    </xf>
    <xf numFmtId="0" fontId="22" fillId="0" borderId="2" xfId="1" applyFont="1" applyBorder="1" applyAlignment="1" applyProtection="1">
      <alignment horizontal="center" wrapText="1"/>
    </xf>
    <xf numFmtId="0" fontId="14" fillId="0" borderId="0" xfId="1" applyFont="1" applyAlignment="1" applyProtection="1">
      <alignment horizontal="center" wrapText="1"/>
    </xf>
    <xf numFmtId="0" fontId="3" fillId="0" borderId="2" xfId="1" applyFont="1" applyBorder="1" applyAlignment="1" applyProtection="1">
      <alignment horizontal="center" vertical="center" wrapText="1"/>
    </xf>
    <xf numFmtId="0" fontId="9" fillId="0" borderId="2" xfId="1" applyFont="1" applyBorder="1" applyAlignment="1" applyProtection="1">
      <alignment horizontal="center" vertical="center" wrapText="1"/>
    </xf>
    <xf numFmtId="0" fontId="14" fillId="0" borderId="4" xfId="1" applyFont="1" applyBorder="1" applyAlignment="1" applyProtection="1">
      <alignment horizontal="center" wrapText="1"/>
    </xf>
    <xf numFmtId="0" fontId="14" fillId="0" borderId="5" xfId="1" applyFont="1" applyBorder="1" applyAlignment="1" applyProtection="1">
      <alignment horizontal="center" wrapText="1"/>
    </xf>
    <xf numFmtId="0" fontId="14" fillId="0" borderId="6" xfId="1" applyFont="1" applyBorder="1" applyAlignment="1" applyProtection="1">
      <alignment horizontal="center" wrapText="1"/>
    </xf>
    <xf numFmtId="0" fontId="14" fillId="0" borderId="2" xfId="1" applyFont="1" applyBorder="1" applyAlignment="1" applyProtection="1">
      <alignment horizontal="center" vertical="center" wrapText="1"/>
    </xf>
    <xf numFmtId="0" fontId="12" fillId="0" borderId="0" xfId="1" applyFont="1" applyAlignment="1" applyProtection="1">
      <alignment horizontal="center" vertical="top" wrapText="1"/>
    </xf>
    <xf numFmtId="0" fontId="13" fillId="0" borderId="2" xfId="1" applyFont="1" applyBorder="1" applyAlignment="1" applyProtection="1">
      <alignment horizontal="left" wrapText="1"/>
    </xf>
    <xf numFmtId="0" fontId="10" fillId="0" borderId="2" xfId="1" applyFont="1" applyBorder="1" applyAlignment="1" applyProtection="1">
      <alignment horizontal="left" wrapText="1"/>
    </xf>
    <xf numFmtId="0" fontId="13" fillId="0" borderId="1" xfId="1" applyFont="1" applyBorder="1" applyAlignment="1" applyProtection="1">
      <alignment horizontal="left" wrapText="1"/>
    </xf>
    <xf numFmtId="0" fontId="10" fillId="0" borderId="1" xfId="1" applyFont="1" applyBorder="1" applyAlignment="1" applyProtection="1">
      <alignment horizontal="left" wrapText="1"/>
    </xf>
    <xf numFmtId="0" fontId="14" fillId="0" borderId="1" xfId="1" applyFont="1" applyBorder="1" applyAlignment="1" applyProtection="1">
      <alignment horizontal="left" wrapText="1"/>
    </xf>
    <xf numFmtId="0" fontId="14" fillId="0" borderId="26" xfId="1" applyFont="1" applyBorder="1" applyAlignment="1" applyProtection="1">
      <alignment horizontal="right" wrapText="1"/>
    </xf>
    <xf numFmtId="0" fontId="14" fillId="0" borderId="25" xfId="1" applyFont="1" applyBorder="1" applyAlignment="1" applyProtection="1">
      <alignment horizontal="right" wrapText="1"/>
    </xf>
    <xf numFmtId="0" fontId="14" fillId="0" borderId="27" xfId="1" applyFont="1" applyBorder="1" applyAlignment="1" applyProtection="1">
      <alignment horizontal="right" wrapText="1"/>
    </xf>
    <xf numFmtId="0" fontId="14" fillId="0" borderId="0" xfId="1" applyFont="1" applyAlignment="1" applyProtection="1">
      <alignment horizontal="right" wrapText="1"/>
    </xf>
    <xf numFmtId="0" fontId="17" fillId="0" borderId="27" xfId="1" applyFont="1" applyBorder="1" applyAlignment="1" applyProtection="1">
      <alignment horizontal="center" wrapText="1"/>
    </xf>
    <xf numFmtId="0" fontId="17" fillId="0" borderId="0" xfId="1" applyFont="1" applyAlignment="1" applyProtection="1">
      <alignment horizontal="center" wrapText="1"/>
    </xf>
    <xf numFmtId="0" fontId="23" fillId="0" borderId="30" xfId="0" applyFont="1" applyBorder="1" applyAlignment="1">
      <alignment horizontal="center" vertical="top"/>
    </xf>
    <xf numFmtId="0" fontId="3" fillId="0" borderId="2" xfId="1" applyFont="1" applyBorder="1" applyAlignment="1" applyProtection="1">
      <alignment horizontal="left" wrapText="1"/>
    </xf>
    <xf numFmtId="0" fontId="1" fillId="0" borderId="1" xfId="1" applyFont="1" applyBorder="1" applyAlignment="1" applyProtection="1">
      <alignment horizontal="left" wrapText="1"/>
    </xf>
    <xf numFmtId="0" fontId="1" fillId="0" borderId="2" xfId="1" applyFont="1" applyBorder="1" applyAlignment="1" applyProtection="1">
      <alignment horizontal="left" wrapText="1"/>
    </xf>
  </cellXfs>
  <cellStyles count="3">
    <cellStyle name="Currency 2" xfId="2" xr:uid="{00000000-0005-0000-0000-000000000000}"/>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8"/>
  <sheetViews>
    <sheetView workbookViewId="0">
      <selection activeCell="E5" sqref="E5:H5"/>
    </sheetView>
  </sheetViews>
  <sheetFormatPr defaultColWidth="9" defaultRowHeight="14.5"/>
  <cols>
    <col min="1" max="1" width="4.81640625" customWidth="1"/>
    <col min="2" max="2" width="7.453125" customWidth="1"/>
    <col min="3" max="3" width="36" customWidth="1"/>
    <col min="4" max="4" width="13" customWidth="1"/>
    <col min="5" max="5" width="14.1796875" customWidth="1"/>
    <col min="6" max="6" width="17.81640625" customWidth="1"/>
    <col min="7" max="7" width="17.7265625" customWidth="1"/>
    <col min="8" max="8" width="20.81640625" customWidth="1"/>
    <col min="9" max="9" width="28" customWidth="1"/>
    <col min="10" max="10" width="20" customWidth="1"/>
    <col min="11" max="256" width="10" customWidth="1"/>
  </cols>
  <sheetData>
    <row r="1" spans="1:10" ht="28.5">
      <c r="A1" s="233" t="s">
        <v>80</v>
      </c>
      <c r="B1" s="233"/>
      <c r="C1" s="233"/>
      <c r="D1" s="233"/>
      <c r="E1" s="233"/>
      <c r="F1" s="233"/>
      <c r="G1" s="233"/>
      <c r="H1" s="233"/>
    </row>
    <row r="2" spans="1:10" ht="18.5">
      <c r="A2" s="234" t="s">
        <v>81</v>
      </c>
      <c r="B2" s="234"/>
      <c r="C2" s="234"/>
      <c r="D2" s="234"/>
      <c r="E2" s="234"/>
      <c r="F2" s="234"/>
      <c r="G2" s="234"/>
      <c r="H2" s="234"/>
    </row>
    <row r="3" spans="1:10" ht="23.5">
      <c r="A3" s="235" t="s">
        <v>90</v>
      </c>
      <c r="B3" s="235"/>
      <c r="C3" s="235"/>
      <c r="D3" s="235"/>
      <c r="E3" s="235"/>
      <c r="F3" s="235"/>
      <c r="G3" s="235"/>
      <c r="H3" s="235"/>
    </row>
    <row r="4" spans="1:10">
      <c r="A4" s="5"/>
      <c r="B4" s="5"/>
      <c r="C4" s="5"/>
      <c r="D4" s="6"/>
    </row>
    <row r="5" spans="1:10" ht="22.5" customHeight="1">
      <c r="A5" s="236" t="s">
        <v>0</v>
      </c>
      <c r="B5" s="238" t="s">
        <v>1</v>
      </c>
      <c r="C5" s="236" t="s">
        <v>2</v>
      </c>
      <c r="D5" s="238" t="s">
        <v>91</v>
      </c>
      <c r="E5" s="236" t="s">
        <v>89</v>
      </c>
      <c r="F5" s="236"/>
      <c r="G5" s="236"/>
      <c r="H5" s="236"/>
      <c r="I5" s="237" t="s">
        <v>93</v>
      </c>
      <c r="J5" s="237" t="s">
        <v>94</v>
      </c>
    </row>
    <row r="6" spans="1:10" ht="27" customHeight="1">
      <c r="A6" s="236"/>
      <c r="B6" s="238"/>
      <c r="C6" s="236"/>
      <c r="D6" s="238"/>
      <c r="E6" s="9" t="s">
        <v>86</v>
      </c>
      <c r="F6" s="9" t="s">
        <v>92</v>
      </c>
      <c r="G6" s="9" t="s">
        <v>86</v>
      </c>
      <c r="H6" s="9" t="s">
        <v>92</v>
      </c>
      <c r="I6" s="237"/>
      <c r="J6" s="237"/>
    </row>
    <row r="7" spans="1:10" ht="20.149999999999999" customHeight="1">
      <c r="A7" s="10">
        <v>1</v>
      </c>
      <c r="B7" s="4" t="s">
        <v>5</v>
      </c>
      <c r="C7" s="4" t="s">
        <v>14</v>
      </c>
      <c r="D7" s="7">
        <v>20000</v>
      </c>
      <c r="E7" s="7"/>
      <c r="F7" s="7"/>
      <c r="G7" s="7"/>
      <c r="H7" s="8"/>
      <c r="I7" s="4"/>
      <c r="J7" s="4"/>
    </row>
    <row r="8" spans="1:10" ht="20.149999999999999" customHeight="1">
      <c r="A8" s="10">
        <v>2</v>
      </c>
      <c r="B8" s="4" t="s">
        <v>6</v>
      </c>
      <c r="C8" s="4" t="s">
        <v>15</v>
      </c>
      <c r="D8" s="7">
        <v>20000</v>
      </c>
      <c r="E8" s="7"/>
      <c r="F8" s="7"/>
      <c r="G8" s="7"/>
      <c r="H8" s="8"/>
      <c r="I8" s="4"/>
      <c r="J8" s="4"/>
    </row>
    <row r="9" spans="1:10" ht="20.149999999999999" customHeight="1">
      <c r="A9" s="10">
        <v>3</v>
      </c>
      <c r="B9" s="4" t="s">
        <v>7</v>
      </c>
      <c r="C9" s="4" t="s">
        <v>16</v>
      </c>
      <c r="D9" s="7">
        <v>20000</v>
      </c>
      <c r="E9" s="7"/>
      <c r="F9" s="7"/>
      <c r="G9" s="7"/>
      <c r="H9" s="8"/>
      <c r="I9" s="4"/>
      <c r="J9" s="4"/>
    </row>
    <row r="10" spans="1:10" ht="20.149999999999999" customHeight="1">
      <c r="A10" s="10">
        <v>4</v>
      </c>
      <c r="B10" s="4" t="s">
        <v>8</v>
      </c>
      <c r="C10" s="4" t="s">
        <v>84</v>
      </c>
      <c r="D10" s="7">
        <v>20000</v>
      </c>
      <c r="E10" s="7"/>
      <c r="F10" s="7"/>
      <c r="G10" s="7"/>
      <c r="H10" s="8"/>
      <c r="I10" s="4"/>
      <c r="J10" s="4"/>
    </row>
    <row r="11" spans="1:10" ht="20.149999999999999" customHeight="1">
      <c r="A11" s="10">
        <v>5</v>
      </c>
      <c r="B11" s="4" t="s">
        <v>9</v>
      </c>
      <c r="C11" s="4" t="s">
        <v>17</v>
      </c>
      <c r="D11" s="7">
        <v>20000</v>
      </c>
      <c r="E11" s="7"/>
      <c r="F11" s="7"/>
      <c r="G11" s="7"/>
      <c r="H11" s="8"/>
      <c r="I11" s="4"/>
      <c r="J11" s="4"/>
    </row>
    <row r="12" spans="1:10" ht="20.149999999999999" customHeight="1">
      <c r="A12" s="10">
        <v>6</v>
      </c>
      <c r="B12" s="4" t="s">
        <v>10</v>
      </c>
      <c r="C12" s="4" t="s">
        <v>18</v>
      </c>
      <c r="D12" s="7">
        <v>20000</v>
      </c>
      <c r="E12" s="7"/>
      <c r="F12" s="7"/>
      <c r="G12" s="7"/>
      <c r="H12" s="8"/>
      <c r="I12" s="4"/>
      <c r="J12" s="4"/>
    </row>
    <row r="13" spans="1:10" ht="20.149999999999999" customHeight="1">
      <c r="A13" s="10">
        <v>7</v>
      </c>
      <c r="B13" s="4" t="s">
        <v>11</v>
      </c>
      <c r="C13" s="4" t="s">
        <v>19</v>
      </c>
      <c r="D13" s="7">
        <v>20000</v>
      </c>
      <c r="E13" s="7"/>
      <c r="F13" s="7"/>
      <c r="G13" s="7"/>
      <c r="H13" s="8"/>
      <c r="I13" s="4"/>
      <c r="J13" s="4"/>
    </row>
    <row r="14" spans="1:10" ht="20.149999999999999" customHeight="1">
      <c r="A14" s="10">
        <v>8</v>
      </c>
      <c r="B14" s="4" t="s">
        <v>12</v>
      </c>
      <c r="C14" s="4" t="s">
        <v>19</v>
      </c>
      <c r="D14" s="7">
        <v>20000</v>
      </c>
      <c r="E14" s="7"/>
      <c r="F14" s="7"/>
      <c r="G14" s="7"/>
      <c r="H14" s="8"/>
      <c r="I14" s="4"/>
      <c r="J14" s="4"/>
    </row>
    <row r="15" spans="1:10" ht="20.149999999999999" customHeight="1">
      <c r="A15" s="10">
        <v>9</v>
      </c>
      <c r="B15" s="4" t="s">
        <v>13</v>
      </c>
      <c r="C15" s="4" t="s">
        <v>20</v>
      </c>
      <c r="D15" s="7">
        <v>20000</v>
      </c>
      <c r="E15" s="7"/>
      <c r="F15" s="7"/>
      <c r="G15" s="7"/>
      <c r="H15" s="8"/>
      <c r="I15" s="4"/>
      <c r="J15" s="4"/>
    </row>
    <row r="16" spans="1:10" ht="20.149999999999999" customHeight="1">
      <c r="A16" s="10">
        <v>10</v>
      </c>
      <c r="B16" s="4" t="s">
        <v>21</v>
      </c>
      <c r="C16" s="4" t="s">
        <v>30</v>
      </c>
      <c r="D16" s="7">
        <v>20000</v>
      </c>
      <c r="E16" s="7"/>
      <c r="F16" s="7"/>
      <c r="G16" s="7"/>
      <c r="H16" s="8"/>
      <c r="I16" s="4"/>
      <c r="J16" s="4"/>
    </row>
    <row r="17" spans="1:10" ht="20.149999999999999" customHeight="1">
      <c r="A17" s="10">
        <v>11</v>
      </c>
      <c r="B17" s="4" t="s">
        <v>22</v>
      </c>
      <c r="C17" s="4" t="s">
        <v>31</v>
      </c>
      <c r="D17" s="7">
        <v>20000</v>
      </c>
      <c r="E17" s="7"/>
      <c r="F17" s="7"/>
      <c r="G17" s="7"/>
      <c r="H17" s="8"/>
      <c r="I17" s="4"/>
      <c r="J17" s="4"/>
    </row>
    <row r="18" spans="1:10" ht="20.149999999999999" customHeight="1">
      <c r="A18" s="10">
        <v>12</v>
      </c>
      <c r="B18" s="4" t="s">
        <v>23</v>
      </c>
      <c r="C18" s="4" t="s">
        <v>32</v>
      </c>
      <c r="D18" s="7">
        <v>20000</v>
      </c>
      <c r="E18" s="7"/>
      <c r="F18" s="7"/>
      <c r="G18" s="7"/>
      <c r="H18" s="8"/>
      <c r="I18" s="4"/>
      <c r="J18" s="4"/>
    </row>
    <row r="19" spans="1:10" ht="20.149999999999999" customHeight="1">
      <c r="A19" s="10">
        <v>13</v>
      </c>
      <c r="B19" s="4" t="s">
        <v>24</v>
      </c>
      <c r="C19" s="4" t="s">
        <v>33</v>
      </c>
      <c r="D19" s="7">
        <v>20000</v>
      </c>
      <c r="E19" s="7"/>
      <c r="F19" s="7"/>
      <c r="G19" s="7"/>
      <c r="H19" s="8"/>
      <c r="I19" s="4"/>
      <c r="J19" s="4"/>
    </row>
    <row r="20" spans="1:10" ht="20.149999999999999" customHeight="1">
      <c r="A20" s="10">
        <v>14</v>
      </c>
      <c r="B20" s="4" t="s">
        <v>25</v>
      </c>
      <c r="C20" s="4" t="s">
        <v>87</v>
      </c>
      <c r="D20" s="7">
        <v>20000</v>
      </c>
      <c r="E20" s="7"/>
      <c r="F20" s="7"/>
      <c r="G20" s="7"/>
      <c r="H20" s="8"/>
      <c r="I20" s="4"/>
      <c r="J20" s="4"/>
    </row>
    <row r="21" spans="1:10" ht="20.149999999999999" customHeight="1">
      <c r="A21" s="10">
        <v>15</v>
      </c>
      <c r="B21" s="4" t="s">
        <v>26</v>
      </c>
      <c r="C21" s="4" t="s">
        <v>34</v>
      </c>
      <c r="D21" s="7">
        <v>20000</v>
      </c>
      <c r="E21" s="7"/>
      <c r="F21" s="7"/>
      <c r="G21" s="7"/>
      <c r="H21" s="8"/>
      <c r="I21" s="4"/>
      <c r="J21" s="4"/>
    </row>
    <row r="22" spans="1:10" ht="20.149999999999999" customHeight="1">
      <c r="A22" s="10">
        <v>16</v>
      </c>
      <c r="B22" s="4" t="s">
        <v>27</v>
      </c>
      <c r="C22" s="4" t="s">
        <v>35</v>
      </c>
      <c r="D22" s="7">
        <v>20000</v>
      </c>
      <c r="E22" s="7"/>
      <c r="F22" s="7"/>
      <c r="G22" s="7"/>
      <c r="H22" s="8"/>
      <c r="I22" s="4"/>
      <c r="J22" s="4"/>
    </row>
    <row r="23" spans="1:10" ht="20.149999999999999" customHeight="1">
      <c r="A23" s="10">
        <v>17</v>
      </c>
      <c r="B23" s="4" t="s">
        <v>28</v>
      </c>
      <c r="C23" s="4" t="s">
        <v>36</v>
      </c>
      <c r="D23" s="7">
        <v>20000</v>
      </c>
      <c r="E23" s="7"/>
      <c r="F23" s="7"/>
      <c r="G23" s="7"/>
      <c r="H23" s="8"/>
      <c r="I23" s="4"/>
      <c r="J23" s="4"/>
    </row>
    <row r="24" spans="1:10" ht="15" customHeight="1">
      <c r="A24" s="236" t="s">
        <v>0</v>
      </c>
      <c r="B24" s="238" t="s">
        <v>1</v>
      </c>
      <c r="C24" s="236" t="s">
        <v>2</v>
      </c>
      <c r="D24" s="238" t="s">
        <v>91</v>
      </c>
      <c r="E24" s="236" t="s">
        <v>89</v>
      </c>
      <c r="F24" s="236"/>
      <c r="G24" s="236"/>
      <c r="H24" s="236"/>
      <c r="I24" s="237" t="s">
        <v>93</v>
      </c>
      <c r="J24" s="237" t="s">
        <v>94</v>
      </c>
    </row>
    <row r="25" spans="1:10" ht="30.75" customHeight="1">
      <c r="A25" s="236"/>
      <c r="B25" s="238"/>
      <c r="C25" s="236"/>
      <c r="D25" s="238"/>
      <c r="E25" s="9" t="s">
        <v>86</v>
      </c>
      <c r="F25" s="9" t="s">
        <v>92</v>
      </c>
      <c r="G25" s="9" t="s">
        <v>86</v>
      </c>
      <c r="H25" s="9" t="s">
        <v>92</v>
      </c>
      <c r="I25" s="237"/>
      <c r="J25" s="237"/>
    </row>
    <row r="26" spans="1:10" ht="20.149999999999999" customHeight="1">
      <c r="A26" s="10">
        <v>18</v>
      </c>
      <c r="B26" s="4" t="s">
        <v>29</v>
      </c>
      <c r="C26" s="4" t="s">
        <v>37</v>
      </c>
      <c r="D26" s="7">
        <v>20000</v>
      </c>
      <c r="E26" s="7"/>
      <c r="F26" s="7"/>
      <c r="G26" s="7"/>
      <c r="H26" s="8"/>
      <c r="I26" s="4"/>
      <c r="J26" s="4"/>
    </row>
    <row r="27" spans="1:10" ht="20.149999999999999" customHeight="1">
      <c r="A27" s="10">
        <v>19</v>
      </c>
      <c r="B27" s="4" t="s">
        <v>57</v>
      </c>
      <c r="C27" s="4" t="s">
        <v>88</v>
      </c>
      <c r="D27" s="7">
        <v>20000</v>
      </c>
      <c r="E27" s="7"/>
      <c r="F27" s="7"/>
      <c r="G27" s="7"/>
      <c r="H27" s="8"/>
      <c r="I27" s="4"/>
      <c r="J27" s="4"/>
    </row>
    <row r="28" spans="1:10" ht="20.149999999999999" customHeight="1">
      <c r="A28" s="10">
        <v>20</v>
      </c>
      <c r="B28" s="4" t="s">
        <v>58</v>
      </c>
      <c r="C28" s="4" t="s">
        <v>38</v>
      </c>
      <c r="D28" s="7">
        <v>20000</v>
      </c>
      <c r="E28" s="7"/>
      <c r="F28" s="7"/>
      <c r="G28" s="7"/>
      <c r="H28" s="8"/>
      <c r="I28" s="4"/>
      <c r="J28" s="4"/>
    </row>
    <row r="29" spans="1:10" ht="20.149999999999999" customHeight="1">
      <c r="A29" s="10">
        <v>21</v>
      </c>
      <c r="B29" s="4" t="s">
        <v>59</v>
      </c>
      <c r="C29" s="4" t="s">
        <v>39</v>
      </c>
      <c r="D29" s="7">
        <v>20000</v>
      </c>
      <c r="E29" s="7"/>
      <c r="F29" s="7"/>
      <c r="G29" s="7"/>
      <c r="H29" s="8"/>
      <c r="I29" s="4"/>
      <c r="J29" s="4"/>
    </row>
    <row r="30" spans="1:10" ht="20.149999999999999" customHeight="1">
      <c r="A30" s="10">
        <v>22</v>
      </c>
      <c r="B30" s="4" t="s">
        <v>60</v>
      </c>
      <c r="C30" s="4" t="s">
        <v>40</v>
      </c>
      <c r="D30" s="7">
        <v>20000</v>
      </c>
      <c r="E30" s="7"/>
      <c r="F30" s="7"/>
      <c r="G30" s="7"/>
      <c r="H30" s="8"/>
      <c r="I30" s="4"/>
      <c r="J30" s="4"/>
    </row>
    <row r="31" spans="1:10" ht="20.149999999999999" customHeight="1">
      <c r="A31" s="10">
        <v>23</v>
      </c>
      <c r="B31" s="4" t="s">
        <v>61</v>
      </c>
      <c r="C31" s="4" t="s">
        <v>41</v>
      </c>
      <c r="D31" s="7">
        <v>20000</v>
      </c>
      <c r="E31" s="7"/>
      <c r="F31" s="7"/>
      <c r="G31" s="7"/>
      <c r="H31" s="8"/>
      <c r="I31" s="4"/>
      <c r="J31" s="4"/>
    </row>
    <row r="32" spans="1:10" ht="20.149999999999999" customHeight="1">
      <c r="A32" s="10">
        <v>24</v>
      </c>
      <c r="B32" s="4" t="s">
        <v>62</v>
      </c>
      <c r="C32" s="4" t="s">
        <v>42</v>
      </c>
      <c r="D32" s="7">
        <v>20000</v>
      </c>
      <c r="E32" s="7"/>
      <c r="F32" s="7"/>
      <c r="G32" s="7"/>
      <c r="H32" s="8"/>
      <c r="I32" s="4"/>
      <c r="J32" s="4"/>
    </row>
    <row r="33" spans="1:10" ht="20.149999999999999" customHeight="1">
      <c r="A33" s="10">
        <v>25</v>
      </c>
      <c r="B33" s="4" t="s">
        <v>63</v>
      </c>
      <c r="C33" s="4" t="s">
        <v>43</v>
      </c>
      <c r="D33" s="7">
        <v>20000</v>
      </c>
      <c r="E33" s="7"/>
      <c r="F33" s="7"/>
      <c r="G33" s="7"/>
      <c r="H33" s="8"/>
      <c r="I33" s="4"/>
      <c r="J33" s="4"/>
    </row>
    <row r="34" spans="1:10" ht="20.149999999999999" customHeight="1">
      <c r="A34" s="10">
        <v>26</v>
      </c>
      <c r="B34" s="4" t="s">
        <v>64</v>
      </c>
      <c r="C34" s="4" t="s">
        <v>44</v>
      </c>
      <c r="D34" s="7">
        <v>20000</v>
      </c>
      <c r="E34" s="7"/>
      <c r="F34" s="7"/>
      <c r="G34" s="7"/>
      <c r="H34" s="8"/>
      <c r="I34" s="4"/>
      <c r="J34" s="4"/>
    </row>
    <row r="35" spans="1:10" ht="20.149999999999999" customHeight="1">
      <c r="A35" s="10">
        <v>27</v>
      </c>
      <c r="B35" s="4" t="s">
        <v>65</v>
      </c>
      <c r="C35" s="4" t="s">
        <v>45</v>
      </c>
      <c r="D35" s="7">
        <v>20000</v>
      </c>
      <c r="E35" s="7"/>
      <c r="F35" s="7"/>
      <c r="G35" s="7"/>
      <c r="H35" s="8"/>
      <c r="I35" s="4"/>
      <c r="J35" s="4"/>
    </row>
    <row r="36" spans="1:10" ht="20.149999999999999" customHeight="1">
      <c r="A36" s="10">
        <v>28</v>
      </c>
      <c r="B36" s="4" t="s">
        <v>66</v>
      </c>
      <c r="C36" s="4" t="s">
        <v>46</v>
      </c>
      <c r="D36" s="7">
        <v>20000</v>
      </c>
      <c r="E36" s="7"/>
      <c r="F36" s="7"/>
      <c r="G36" s="7"/>
      <c r="H36" s="8"/>
      <c r="I36" s="4"/>
      <c r="J36" s="4"/>
    </row>
    <row r="37" spans="1:10" ht="20.149999999999999" customHeight="1">
      <c r="A37" s="10">
        <v>29</v>
      </c>
      <c r="B37" s="4" t="s">
        <v>67</v>
      </c>
      <c r="C37" s="4" t="s">
        <v>47</v>
      </c>
      <c r="D37" s="7">
        <v>20000</v>
      </c>
      <c r="E37" s="7"/>
      <c r="F37" s="7"/>
      <c r="G37" s="7"/>
      <c r="H37" s="8"/>
      <c r="I37" s="4"/>
      <c r="J37" s="4"/>
    </row>
    <row r="38" spans="1:10" ht="20.149999999999999" customHeight="1">
      <c r="A38" s="10">
        <v>30</v>
      </c>
      <c r="B38" s="4" t="s">
        <v>68</v>
      </c>
      <c r="C38" s="4" t="s">
        <v>48</v>
      </c>
      <c r="D38" s="7">
        <v>20000</v>
      </c>
      <c r="E38" s="7"/>
      <c r="F38" s="7"/>
      <c r="G38" s="7"/>
      <c r="H38" s="8"/>
      <c r="I38" s="4"/>
      <c r="J38" s="4"/>
    </row>
    <row r="39" spans="1:10" ht="20.149999999999999" customHeight="1">
      <c r="A39" s="10">
        <v>31</v>
      </c>
      <c r="B39" s="4" t="s">
        <v>69</v>
      </c>
      <c r="C39" s="4" t="s">
        <v>49</v>
      </c>
      <c r="D39" s="7">
        <v>20000</v>
      </c>
      <c r="E39" s="7"/>
      <c r="F39" s="7"/>
      <c r="G39" s="7"/>
      <c r="H39" s="8"/>
      <c r="I39" s="4"/>
      <c r="J39" s="4"/>
    </row>
    <row r="40" spans="1:10" ht="20.149999999999999" customHeight="1">
      <c r="A40" s="10">
        <v>32</v>
      </c>
      <c r="B40" s="4" t="s">
        <v>70</v>
      </c>
      <c r="C40" s="4" t="s">
        <v>50</v>
      </c>
      <c r="D40" s="7">
        <v>20000</v>
      </c>
      <c r="E40" s="7"/>
      <c r="F40" s="7"/>
      <c r="G40" s="7"/>
      <c r="H40" s="8"/>
      <c r="I40" s="4"/>
      <c r="J40" s="4"/>
    </row>
    <row r="41" spans="1:10" ht="20.149999999999999" customHeight="1">
      <c r="A41" s="10">
        <v>33</v>
      </c>
      <c r="B41" s="4" t="s">
        <v>71</v>
      </c>
      <c r="C41" s="4" t="s">
        <v>51</v>
      </c>
      <c r="D41" s="7">
        <v>20000</v>
      </c>
      <c r="E41" s="7"/>
      <c r="F41" s="7"/>
      <c r="G41" s="7"/>
      <c r="H41" s="8"/>
      <c r="I41" s="4"/>
      <c r="J41" s="4"/>
    </row>
    <row r="42" spans="1:10" ht="20.149999999999999" customHeight="1">
      <c r="A42" s="10">
        <v>34</v>
      </c>
      <c r="B42" s="4" t="s">
        <v>72</v>
      </c>
      <c r="C42" s="4" t="s">
        <v>52</v>
      </c>
      <c r="D42" s="7">
        <v>20000</v>
      </c>
      <c r="E42" s="7"/>
      <c r="F42" s="7"/>
      <c r="G42" s="7"/>
      <c r="H42" s="8"/>
      <c r="I42" s="4"/>
      <c r="J42" s="4"/>
    </row>
    <row r="43" spans="1:10" ht="20.149999999999999" customHeight="1">
      <c r="A43" s="10">
        <v>35</v>
      </c>
      <c r="B43" s="4" t="s">
        <v>73</v>
      </c>
      <c r="C43" s="4" t="s">
        <v>53</v>
      </c>
      <c r="D43" s="7">
        <v>20000</v>
      </c>
      <c r="E43" s="7"/>
      <c r="F43" s="7"/>
      <c r="G43" s="7"/>
      <c r="H43" s="8"/>
      <c r="I43" s="4"/>
      <c r="J43" s="4"/>
    </row>
    <row r="44" spans="1:10" ht="20.149999999999999" customHeight="1">
      <c r="A44" s="10">
        <v>36</v>
      </c>
      <c r="B44" s="4" t="s">
        <v>74</v>
      </c>
      <c r="C44" s="4" t="s">
        <v>54</v>
      </c>
      <c r="D44" s="7">
        <v>20000</v>
      </c>
      <c r="E44" s="7"/>
      <c r="F44" s="7"/>
      <c r="G44" s="7"/>
      <c r="H44" s="8"/>
      <c r="I44" s="4"/>
      <c r="J44" s="4"/>
    </row>
    <row r="45" spans="1:10" ht="20.149999999999999" customHeight="1">
      <c r="A45" s="10">
        <v>37</v>
      </c>
      <c r="B45" s="4" t="s">
        <v>75</v>
      </c>
      <c r="C45" s="4" t="s">
        <v>55</v>
      </c>
      <c r="D45" s="7">
        <v>20000</v>
      </c>
      <c r="E45" s="7"/>
      <c r="F45" s="7"/>
      <c r="G45" s="7"/>
      <c r="H45" s="8"/>
      <c r="I45" s="4"/>
      <c r="J45" s="4"/>
    </row>
    <row r="46" spans="1:10" ht="20.149999999999999" customHeight="1">
      <c r="A46" s="10">
        <v>38</v>
      </c>
      <c r="B46" s="4" t="s">
        <v>76</v>
      </c>
      <c r="C46" s="4"/>
      <c r="D46" s="7">
        <v>20000</v>
      </c>
      <c r="E46" s="7"/>
      <c r="F46" s="7"/>
      <c r="G46" s="7"/>
      <c r="H46" s="8"/>
      <c r="I46" s="4"/>
      <c r="J46" s="4"/>
    </row>
    <row r="47" spans="1:10" ht="20.149999999999999" customHeight="1">
      <c r="A47" s="10">
        <v>39</v>
      </c>
      <c r="B47" s="4" t="s">
        <v>77</v>
      </c>
      <c r="C47" s="4" t="s">
        <v>56</v>
      </c>
      <c r="D47" s="7">
        <v>20000</v>
      </c>
      <c r="E47" s="7"/>
      <c r="F47" s="7"/>
      <c r="G47" s="7"/>
      <c r="H47" s="8"/>
      <c r="I47" s="4"/>
      <c r="J47" s="4"/>
    </row>
    <row r="48" spans="1:10" ht="20.149999999999999" customHeight="1">
      <c r="A48" s="10">
        <v>40</v>
      </c>
      <c r="B48" s="4" t="s">
        <v>78</v>
      </c>
      <c r="C48" s="4" t="s">
        <v>18</v>
      </c>
      <c r="D48" s="7">
        <v>20000</v>
      </c>
      <c r="E48" s="7"/>
      <c r="F48" s="7"/>
      <c r="G48" s="7"/>
      <c r="H48" s="8"/>
      <c r="I48" s="4"/>
      <c r="J48" s="4"/>
    </row>
  </sheetData>
  <mergeCells count="17">
    <mergeCell ref="J24:J25"/>
    <mergeCell ref="J5:J6"/>
    <mergeCell ref="B24:B25"/>
    <mergeCell ref="C24:C25"/>
    <mergeCell ref="E24:H24"/>
    <mergeCell ref="E5:H5"/>
    <mergeCell ref="B5:B6"/>
    <mergeCell ref="C5:C6"/>
    <mergeCell ref="D5:D6"/>
    <mergeCell ref="A1:H1"/>
    <mergeCell ref="A2:H2"/>
    <mergeCell ref="A3:H3"/>
    <mergeCell ref="A24:A25"/>
    <mergeCell ref="I5:I6"/>
    <mergeCell ref="I24:I25"/>
    <mergeCell ref="D24:D25"/>
    <mergeCell ref="A5:A6"/>
  </mergeCells>
  <pageMargins left="0.39370078740157483" right="0" top="0.59055118110236227" bottom="0.19685039370078741" header="0" footer="0"/>
  <pageSetup paperSize="9" fitToWidth="0" fitToHeight="0"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4"/>
  <sheetViews>
    <sheetView workbookViewId="0">
      <selection activeCell="Q46" sqref="Q46"/>
    </sheetView>
  </sheetViews>
  <sheetFormatPr defaultColWidth="9" defaultRowHeight="14.5"/>
  <cols>
    <col min="1" max="1" width="3.7265625" style="15" customWidth="1"/>
    <col min="2" max="2" width="5.1796875" style="15" customWidth="1"/>
    <col min="3" max="3" width="22.7265625" style="15" customWidth="1"/>
    <col min="4" max="4" width="14.453125" style="15" customWidth="1"/>
    <col min="5" max="5" width="8.1796875" style="15" customWidth="1"/>
    <col min="6" max="6" width="8.453125" style="15" customWidth="1"/>
    <col min="7" max="8" width="9.7265625" style="15" customWidth="1"/>
    <col min="9" max="9" width="9.26953125" style="91" customWidth="1"/>
    <col min="10" max="10" width="9.7265625" style="15" customWidth="1"/>
    <col min="11" max="11" width="9.1796875" style="15" customWidth="1"/>
    <col min="12" max="12" width="11.1796875" style="15" customWidth="1"/>
    <col min="13" max="13" width="24.81640625" style="15" customWidth="1"/>
    <col min="14" max="15" width="9" style="15" customWidth="1"/>
    <col min="16" max="16" width="10" style="16" customWidth="1"/>
    <col min="17" max="256" width="10" style="15" customWidth="1"/>
    <col min="257" max="16384" width="9" style="17"/>
  </cols>
  <sheetData>
    <row r="1" spans="1:256" ht="28.5" customHeight="1">
      <c r="A1" s="272" t="s">
        <v>241</v>
      </c>
      <c r="B1" s="272"/>
      <c r="C1" s="272"/>
      <c r="D1" s="272"/>
      <c r="E1" s="272"/>
      <c r="F1" s="272"/>
      <c r="G1" s="272"/>
      <c r="H1" s="272"/>
      <c r="I1" s="272"/>
      <c r="J1" s="272"/>
      <c r="K1" s="272"/>
      <c r="L1" s="272"/>
      <c r="M1" s="272"/>
    </row>
    <row r="2" spans="1:256" ht="15" customHeight="1">
      <c r="A2" s="261" t="s">
        <v>124</v>
      </c>
      <c r="B2" s="261"/>
      <c r="C2" s="261"/>
      <c r="D2" s="261"/>
      <c r="E2" s="261"/>
      <c r="F2" s="261"/>
      <c r="G2" s="261"/>
      <c r="H2" s="261"/>
      <c r="I2" s="282" t="s">
        <v>131</v>
      </c>
      <c r="J2" s="283"/>
      <c r="K2" s="283"/>
      <c r="L2" s="283"/>
      <c r="M2" s="283"/>
    </row>
    <row r="3" spans="1:256" s="40" customFormat="1" ht="15" customHeight="1">
      <c r="A3" s="256" t="s">
        <v>130</v>
      </c>
      <c r="B3" s="256"/>
      <c r="C3" s="256"/>
      <c r="D3" s="256" t="s">
        <v>129</v>
      </c>
      <c r="E3" s="256"/>
      <c r="F3" s="256" t="s">
        <v>127</v>
      </c>
      <c r="G3" s="256"/>
      <c r="H3" s="37" t="s">
        <v>86</v>
      </c>
      <c r="I3" s="258" t="s">
        <v>216</v>
      </c>
      <c r="J3" s="258"/>
      <c r="K3" s="258"/>
      <c r="L3" s="258"/>
      <c r="M3" s="258"/>
      <c r="N3" s="38"/>
      <c r="O3" s="38"/>
      <c r="P3" s="39"/>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row>
    <row r="4" spans="1:256">
      <c r="A4" s="275" t="s">
        <v>125</v>
      </c>
      <c r="B4" s="276"/>
      <c r="C4" s="276"/>
      <c r="D4" s="257">
        <v>2</v>
      </c>
      <c r="E4" s="257"/>
      <c r="F4" s="257">
        <v>1300</v>
      </c>
      <c r="G4" s="257"/>
      <c r="H4" s="44">
        <f>D4*F4</f>
        <v>2600</v>
      </c>
      <c r="I4" s="258"/>
      <c r="J4" s="258"/>
      <c r="K4" s="258"/>
      <c r="L4" s="258"/>
      <c r="M4" s="258"/>
    </row>
    <row r="5" spans="1:256">
      <c r="A5" s="273" t="s">
        <v>126</v>
      </c>
      <c r="B5" s="274"/>
      <c r="C5" s="274"/>
      <c r="D5" s="264">
        <v>30</v>
      </c>
      <c r="E5" s="264"/>
      <c r="F5" s="264">
        <v>600</v>
      </c>
      <c r="G5" s="264"/>
      <c r="H5" s="41">
        <f>D5*F5</f>
        <v>18000</v>
      </c>
      <c r="I5" s="258"/>
      <c r="J5" s="258"/>
      <c r="K5" s="258"/>
      <c r="L5" s="258"/>
      <c r="M5" s="258"/>
    </row>
    <row r="6" spans="1:256">
      <c r="A6" s="273" t="s">
        <v>186</v>
      </c>
      <c r="B6" s="274"/>
      <c r="C6" s="274"/>
      <c r="D6" s="264">
        <v>64</v>
      </c>
      <c r="E6" s="264"/>
      <c r="F6" s="264">
        <v>38.65</v>
      </c>
      <c r="G6" s="264"/>
      <c r="H6" s="44">
        <f>D6*F6</f>
        <v>2473.6</v>
      </c>
      <c r="I6" s="258"/>
      <c r="J6" s="258"/>
      <c r="K6" s="258"/>
      <c r="L6" s="258"/>
      <c r="M6" s="258"/>
    </row>
    <row r="7" spans="1:256" ht="15" customHeight="1">
      <c r="A7" s="268" t="s">
        <v>128</v>
      </c>
      <c r="B7" s="269"/>
      <c r="C7" s="269"/>
      <c r="D7" s="269"/>
      <c r="E7" s="269"/>
      <c r="F7" s="269"/>
      <c r="G7" s="270"/>
      <c r="H7" s="41">
        <f>SUM(H4:H6)</f>
        <v>23073.599999999999</v>
      </c>
      <c r="I7" s="258"/>
      <c r="J7" s="258"/>
      <c r="K7" s="258"/>
      <c r="L7" s="258"/>
      <c r="M7" s="258"/>
    </row>
    <row r="8" spans="1:256">
      <c r="A8" s="277" t="s">
        <v>82</v>
      </c>
      <c r="B8" s="277"/>
      <c r="C8" s="277"/>
      <c r="D8" s="42">
        <f>SUM(G13:G29:G32:G54)</f>
        <v>420</v>
      </c>
      <c r="E8" s="278" t="s">
        <v>204</v>
      </c>
      <c r="F8" s="279"/>
      <c r="G8" s="279"/>
      <c r="H8" s="33"/>
      <c r="I8" s="258"/>
      <c r="J8" s="258"/>
      <c r="K8" s="258"/>
      <c r="L8" s="258"/>
      <c r="M8" s="258"/>
    </row>
    <row r="9" spans="1:256" ht="15" customHeight="1">
      <c r="A9" s="262" t="s">
        <v>83</v>
      </c>
      <c r="B9" s="263"/>
      <c r="C9" s="263"/>
      <c r="D9" s="19">
        <f>ROUND(H7/D8,0)</f>
        <v>55</v>
      </c>
      <c r="E9" s="280"/>
      <c r="F9" s="281"/>
      <c r="G9" s="281"/>
      <c r="H9" s="120">
        <f>SUM(J13:J29:J32:J54)</f>
        <v>70760</v>
      </c>
      <c r="I9" s="258"/>
      <c r="J9" s="258"/>
      <c r="K9" s="258"/>
      <c r="L9" s="258"/>
      <c r="M9" s="258"/>
    </row>
    <row r="10" spans="1:256">
      <c r="A10" s="20"/>
      <c r="B10" s="20"/>
      <c r="C10" s="20"/>
      <c r="D10" s="21"/>
      <c r="E10" s="33"/>
      <c r="F10" s="33"/>
      <c r="G10" s="33"/>
      <c r="H10" s="33"/>
      <c r="I10" s="259"/>
      <c r="J10" s="259"/>
      <c r="K10" s="259"/>
      <c r="L10" s="259"/>
      <c r="M10" s="259"/>
    </row>
    <row r="11" spans="1:256" ht="22.5" customHeight="1">
      <c r="A11" s="267" t="s">
        <v>0</v>
      </c>
      <c r="B11" s="266" t="s">
        <v>115</v>
      </c>
      <c r="C11" s="267" t="s">
        <v>2</v>
      </c>
      <c r="D11" s="266" t="s">
        <v>111</v>
      </c>
      <c r="E11" s="271" t="s">
        <v>122</v>
      </c>
      <c r="F11" s="267"/>
      <c r="G11" s="267"/>
      <c r="H11" s="267"/>
      <c r="I11" s="266" t="s">
        <v>163</v>
      </c>
      <c r="J11" s="267" t="s">
        <v>3</v>
      </c>
      <c r="K11" s="266" t="s">
        <v>114</v>
      </c>
      <c r="L11" s="267" t="s">
        <v>4</v>
      </c>
      <c r="M11" s="266" t="s">
        <v>113</v>
      </c>
    </row>
    <row r="12" spans="1:256" ht="17.25" customHeight="1">
      <c r="A12" s="267"/>
      <c r="B12" s="267"/>
      <c r="C12" s="267"/>
      <c r="D12" s="267"/>
      <c r="E12" s="32" t="s">
        <v>112</v>
      </c>
      <c r="F12" s="14" t="s">
        <v>79</v>
      </c>
      <c r="G12" s="131" t="s">
        <v>123</v>
      </c>
      <c r="H12" s="32" t="s">
        <v>86</v>
      </c>
      <c r="I12" s="266"/>
      <c r="J12" s="267"/>
      <c r="K12" s="267"/>
      <c r="L12" s="267"/>
      <c r="M12" s="267"/>
    </row>
    <row r="13" spans="1:256" ht="20.149999999999999" customHeight="1">
      <c r="A13" s="135">
        <v>1</v>
      </c>
      <c r="B13" s="36" t="s">
        <v>5</v>
      </c>
      <c r="C13" s="36" t="s">
        <v>14</v>
      </c>
      <c r="D13" s="44">
        <v>1000</v>
      </c>
      <c r="E13" s="132">
        <v>409</v>
      </c>
      <c r="F13" s="136">
        <v>414</v>
      </c>
      <c r="G13" s="44">
        <f>F13-E13</f>
        <v>5</v>
      </c>
      <c r="H13" s="45">
        <f>G13*D9</f>
        <v>275</v>
      </c>
      <c r="I13" s="132">
        <v>0</v>
      </c>
      <c r="J13" s="45">
        <f>I13+H13+D13</f>
        <v>1275</v>
      </c>
      <c r="K13" s="45"/>
      <c r="L13" s="46"/>
      <c r="M13" s="36"/>
    </row>
    <row r="14" spans="1:256" ht="20.149999999999999" customHeight="1">
      <c r="A14" s="134">
        <v>2</v>
      </c>
      <c r="B14" s="18" t="s">
        <v>6</v>
      </c>
      <c r="C14" s="18" t="s">
        <v>15</v>
      </c>
      <c r="D14" s="41">
        <v>1000</v>
      </c>
      <c r="E14" s="133">
        <v>475</v>
      </c>
      <c r="F14" s="136">
        <v>483</v>
      </c>
      <c r="G14" s="41">
        <f>F14-E14</f>
        <v>8</v>
      </c>
      <c r="H14" s="24">
        <f>G14*D9</f>
        <v>440</v>
      </c>
      <c r="I14" s="133">
        <v>0</v>
      </c>
      <c r="J14" s="24">
        <f t="shared" ref="J14:J29" si="0">I14+H14+D14</f>
        <v>1440</v>
      </c>
      <c r="K14" s="24"/>
      <c r="L14" s="25"/>
      <c r="M14" s="18"/>
    </row>
    <row r="15" spans="1:256" ht="20.149999999999999" customHeight="1">
      <c r="A15" s="134">
        <v>3</v>
      </c>
      <c r="B15" s="18" t="s">
        <v>7</v>
      </c>
      <c r="C15" s="18" t="s">
        <v>16</v>
      </c>
      <c r="D15" s="41">
        <v>1000</v>
      </c>
      <c r="E15" s="133">
        <v>0</v>
      </c>
      <c r="F15" s="136">
        <v>1</v>
      </c>
      <c r="G15" s="44">
        <f>F15-E15</f>
        <v>1</v>
      </c>
      <c r="H15" s="45">
        <f>G15*D9</f>
        <v>55</v>
      </c>
      <c r="I15" s="133">
        <v>0</v>
      </c>
      <c r="J15" s="24">
        <f t="shared" si="0"/>
        <v>1055</v>
      </c>
      <c r="K15" s="24"/>
      <c r="L15" s="25"/>
      <c r="M15" s="121"/>
    </row>
    <row r="16" spans="1:256" ht="20.149999999999999" customHeight="1">
      <c r="A16" s="134">
        <v>4</v>
      </c>
      <c r="B16" s="18" t="s">
        <v>8</v>
      </c>
      <c r="C16" s="18" t="s">
        <v>84</v>
      </c>
      <c r="D16" s="41">
        <v>1000</v>
      </c>
      <c r="E16" s="133">
        <v>254</v>
      </c>
      <c r="F16" s="136">
        <v>273</v>
      </c>
      <c r="G16" s="41">
        <f>F16-E16</f>
        <v>19</v>
      </c>
      <c r="H16" s="45">
        <f>G16*D9</f>
        <v>1045</v>
      </c>
      <c r="I16" s="133">
        <v>0</v>
      </c>
      <c r="J16" s="45">
        <f t="shared" si="0"/>
        <v>2045</v>
      </c>
      <c r="K16" s="24"/>
      <c r="L16" s="25"/>
      <c r="M16" s="18"/>
    </row>
    <row r="17" spans="1:13" s="17" customFormat="1" ht="20.149999999999999" customHeight="1">
      <c r="A17" s="134">
        <v>5</v>
      </c>
      <c r="B17" s="18" t="s">
        <v>9</v>
      </c>
      <c r="C17" s="18" t="s">
        <v>97</v>
      </c>
      <c r="D17" s="41">
        <v>1000</v>
      </c>
      <c r="E17" s="133">
        <v>194</v>
      </c>
      <c r="F17" s="136">
        <v>207</v>
      </c>
      <c r="G17" s="44">
        <f t="shared" ref="G17:G29" si="1">F17-E17</f>
        <v>13</v>
      </c>
      <c r="H17" s="24">
        <f>G17*D9</f>
        <v>715</v>
      </c>
      <c r="I17" s="133">
        <v>0</v>
      </c>
      <c r="J17" s="24">
        <f t="shared" si="0"/>
        <v>1715</v>
      </c>
      <c r="K17" s="24"/>
      <c r="L17" s="25"/>
      <c r="M17" s="18"/>
    </row>
    <row r="18" spans="1:13" s="17" customFormat="1" ht="20.149999999999999" customHeight="1">
      <c r="A18" s="134">
        <v>6</v>
      </c>
      <c r="B18" s="18" t="s">
        <v>10</v>
      </c>
      <c r="C18" s="34" t="s">
        <v>116</v>
      </c>
      <c r="D18" s="41">
        <v>1000</v>
      </c>
      <c r="E18" s="133">
        <v>14</v>
      </c>
      <c r="F18" s="136">
        <v>25</v>
      </c>
      <c r="G18" s="41">
        <f t="shared" si="1"/>
        <v>11</v>
      </c>
      <c r="H18" s="45">
        <f>G18*D9</f>
        <v>605</v>
      </c>
      <c r="I18" s="133">
        <v>0</v>
      </c>
      <c r="J18" s="24">
        <f t="shared" si="0"/>
        <v>1605</v>
      </c>
      <c r="K18" s="24"/>
      <c r="L18" s="25"/>
      <c r="M18" s="18"/>
    </row>
    <row r="19" spans="1:13" s="17" customFormat="1" ht="20.149999999999999" customHeight="1">
      <c r="A19" s="134">
        <v>7</v>
      </c>
      <c r="B19" s="18" t="s">
        <v>11</v>
      </c>
      <c r="C19" s="18" t="s">
        <v>19</v>
      </c>
      <c r="D19" s="41">
        <v>1000</v>
      </c>
      <c r="E19" s="133">
        <v>668</v>
      </c>
      <c r="F19" s="136">
        <v>692</v>
      </c>
      <c r="G19" s="44">
        <f t="shared" si="1"/>
        <v>24</v>
      </c>
      <c r="H19" s="45">
        <f>G19*D9</f>
        <v>1320</v>
      </c>
      <c r="I19" s="133">
        <v>0</v>
      </c>
      <c r="J19" s="45">
        <f t="shared" si="0"/>
        <v>2320</v>
      </c>
      <c r="K19" s="24"/>
      <c r="L19" s="25"/>
      <c r="M19" s="18"/>
    </row>
    <row r="20" spans="1:13" s="17" customFormat="1" ht="20.149999999999999" customHeight="1">
      <c r="A20" s="134">
        <v>8</v>
      </c>
      <c r="B20" s="18" t="s">
        <v>12</v>
      </c>
      <c r="C20" s="18" t="s">
        <v>19</v>
      </c>
      <c r="D20" s="41">
        <v>1000</v>
      </c>
      <c r="E20" s="133">
        <v>257</v>
      </c>
      <c r="F20" s="136">
        <v>267</v>
      </c>
      <c r="G20" s="41">
        <f t="shared" si="1"/>
        <v>10</v>
      </c>
      <c r="H20" s="24">
        <f>G20*D9</f>
        <v>550</v>
      </c>
      <c r="I20" s="133">
        <v>0</v>
      </c>
      <c r="J20" s="24">
        <f t="shared" si="0"/>
        <v>1550</v>
      </c>
      <c r="K20" s="24"/>
      <c r="L20" s="25"/>
      <c r="M20" s="18"/>
    </row>
    <row r="21" spans="1:13" s="17" customFormat="1" ht="20.149999999999999" customHeight="1">
      <c r="A21" s="134">
        <v>9</v>
      </c>
      <c r="B21" s="18" t="s">
        <v>13</v>
      </c>
      <c r="C21" s="18" t="s">
        <v>109</v>
      </c>
      <c r="D21" s="41">
        <v>1000</v>
      </c>
      <c r="E21" s="133">
        <v>640</v>
      </c>
      <c r="F21" s="136">
        <v>640</v>
      </c>
      <c r="G21" s="44">
        <f t="shared" si="1"/>
        <v>0</v>
      </c>
      <c r="H21" s="45">
        <f>G21*D9</f>
        <v>0</v>
      </c>
      <c r="I21" s="133">
        <v>0</v>
      </c>
      <c r="J21" s="24">
        <f t="shared" si="0"/>
        <v>1000</v>
      </c>
      <c r="K21" s="24"/>
      <c r="L21" s="25"/>
      <c r="M21" s="18"/>
    </row>
    <row r="22" spans="1:13" s="17" customFormat="1" ht="20.149999999999999" customHeight="1">
      <c r="A22" s="134">
        <v>10</v>
      </c>
      <c r="B22" s="18" t="s">
        <v>21</v>
      </c>
      <c r="C22" s="18" t="s">
        <v>107</v>
      </c>
      <c r="D22" s="41">
        <v>1000</v>
      </c>
      <c r="E22" s="133">
        <v>393</v>
      </c>
      <c r="F22" s="136">
        <v>393</v>
      </c>
      <c r="G22" s="41">
        <f t="shared" si="1"/>
        <v>0</v>
      </c>
      <c r="H22" s="45">
        <f>G22*D9</f>
        <v>0</v>
      </c>
      <c r="I22" s="133">
        <v>1000</v>
      </c>
      <c r="J22" s="45">
        <f t="shared" si="0"/>
        <v>2000</v>
      </c>
      <c r="K22" s="24"/>
      <c r="L22" s="25"/>
      <c r="M22" s="18"/>
    </row>
    <row r="23" spans="1:13" s="17" customFormat="1" ht="20.149999999999999" customHeight="1">
      <c r="A23" s="134">
        <v>11</v>
      </c>
      <c r="B23" s="18" t="s">
        <v>22</v>
      </c>
      <c r="C23" s="18" t="s">
        <v>98</v>
      </c>
      <c r="D23" s="41">
        <v>1000</v>
      </c>
      <c r="E23" s="133">
        <v>617</v>
      </c>
      <c r="F23" s="136">
        <v>617</v>
      </c>
      <c r="G23" s="44">
        <f t="shared" si="1"/>
        <v>0</v>
      </c>
      <c r="H23" s="24">
        <f>G23*D9</f>
        <v>0</v>
      </c>
      <c r="I23" s="133">
        <v>0</v>
      </c>
      <c r="J23" s="24">
        <f t="shared" si="0"/>
        <v>1000</v>
      </c>
      <c r="K23" s="24"/>
      <c r="L23" s="25"/>
      <c r="M23" s="18"/>
    </row>
    <row r="24" spans="1:13" s="17" customFormat="1" ht="20.149999999999999" customHeight="1">
      <c r="A24" s="134">
        <v>12</v>
      </c>
      <c r="B24" s="18" t="s">
        <v>23</v>
      </c>
      <c r="C24" s="18" t="s">
        <v>108</v>
      </c>
      <c r="D24" s="41">
        <v>1000</v>
      </c>
      <c r="E24" s="133">
        <v>480</v>
      </c>
      <c r="F24" s="136">
        <v>480</v>
      </c>
      <c r="G24" s="41">
        <f t="shared" si="1"/>
        <v>0</v>
      </c>
      <c r="H24" s="45">
        <f>G24*D9</f>
        <v>0</v>
      </c>
      <c r="I24" s="133">
        <v>0</v>
      </c>
      <c r="J24" s="24">
        <f t="shared" si="0"/>
        <v>1000</v>
      </c>
      <c r="K24" s="24"/>
      <c r="L24" s="25"/>
      <c r="M24" s="18"/>
    </row>
    <row r="25" spans="1:13" s="17" customFormat="1" ht="20.149999999999999" customHeight="1">
      <c r="A25" s="134">
        <v>13</v>
      </c>
      <c r="B25" s="18" t="s">
        <v>24</v>
      </c>
      <c r="C25" s="18" t="s">
        <v>33</v>
      </c>
      <c r="D25" s="41">
        <v>1000</v>
      </c>
      <c r="E25" s="133">
        <v>1146</v>
      </c>
      <c r="F25" s="136">
        <v>1169</v>
      </c>
      <c r="G25" s="44">
        <f t="shared" si="1"/>
        <v>23</v>
      </c>
      <c r="H25" s="45">
        <f>G25*D9</f>
        <v>1265</v>
      </c>
      <c r="I25" s="133">
        <v>0</v>
      </c>
      <c r="J25" s="45">
        <f t="shared" si="0"/>
        <v>2265</v>
      </c>
      <c r="K25" s="24"/>
      <c r="L25" s="25"/>
      <c r="M25" s="18"/>
    </row>
    <row r="26" spans="1:13" s="17" customFormat="1" ht="20.149999999999999" customHeight="1">
      <c r="A26" s="134">
        <v>14</v>
      </c>
      <c r="B26" s="18" t="s">
        <v>25</v>
      </c>
      <c r="C26" s="18" t="s">
        <v>87</v>
      </c>
      <c r="D26" s="41">
        <v>1000</v>
      </c>
      <c r="E26" s="133">
        <v>619</v>
      </c>
      <c r="F26" s="136">
        <v>669</v>
      </c>
      <c r="G26" s="41">
        <f t="shared" si="1"/>
        <v>50</v>
      </c>
      <c r="H26" s="24">
        <f>G26*D9</f>
        <v>2750</v>
      </c>
      <c r="I26" s="133">
        <v>0</v>
      </c>
      <c r="J26" s="24">
        <f t="shared" si="0"/>
        <v>3750</v>
      </c>
      <c r="K26" s="24"/>
      <c r="L26" s="25"/>
      <c r="M26" s="18"/>
    </row>
    <row r="27" spans="1:13" s="17" customFormat="1" ht="20.149999999999999" customHeight="1">
      <c r="A27" s="134">
        <v>15</v>
      </c>
      <c r="B27" s="18" t="s">
        <v>26</v>
      </c>
      <c r="C27" s="18" t="s">
        <v>106</v>
      </c>
      <c r="D27" s="41">
        <v>1000</v>
      </c>
      <c r="E27" s="133">
        <v>283</v>
      </c>
      <c r="F27" s="136">
        <v>304</v>
      </c>
      <c r="G27" s="44">
        <f t="shared" si="1"/>
        <v>21</v>
      </c>
      <c r="H27" s="45">
        <f>G27*D9</f>
        <v>1155</v>
      </c>
      <c r="I27" s="133">
        <v>0</v>
      </c>
      <c r="J27" s="24">
        <f t="shared" si="0"/>
        <v>2155</v>
      </c>
      <c r="K27" s="24"/>
      <c r="L27" s="25"/>
      <c r="M27" s="18"/>
    </row>
    <row r="28" spans="1:13" s="17" customFormat="1" ht="20.149999999999999" customHeight="1">
      <c r="A28" s="134">
        <v>16</v>
      </c>
      <c r="B28" s="18" t="s">
        <v>27</v>
      </c>
      <c r="C28" s="18" t="s">
        <v>35</v>
      </c>
      <c r="D28" s="41">
        <v>1000</v>
      </c>
      <c r="E28" s="133">
        <v>606</v>
      </c>
      <c r="F28" s="136">
        <v>618</v>
      </c>
      <c r="G28" s="41">
        <f t="shared" si="1"/>
        <v>12</v>
      </c>
      <c r="H28" s="45">
        <f>G28*D9</f>
        <v>660</v>
      </c>
      <c r="I28" s="133">
        <v>0</v>
      </c>
      <c r="J28" s="45">
        <f t="shared" si="0"/>
        <v>1660</v>
      </c>
      <c r="K28" s="24"/>
      <c r="L28" s="25"/>
      <c r="M28" s="18"/>
    </row>
    <row r="29" spans="1:13" s="17" customFormat="1" ht="20.149999999999999" customHeight="1">
      <c r="A29" s="134">
        <v>17</v>
      </c>
      <c r="B29" s="18" t="s">
        <v>28</v>
      </c>
      <c r="C29" s="18" t="s">
        <v>36</v>
      </c>
      <c r="D29" s="41">
        <v>1000</v>
      </c>
      <c r="E29" s="133">
        <v>-6</v>
      </c>
      <c r="F29" s="136">
        <v>10</v>
      </c>
      <c r="G29" s="44">
        <f t="shared" si="1"/>
        <v>16</v>
      </c>
      <c r="H29" s="24">
        <f>G29*D9</f>
        <v>880</v>
      </c>
      <c r="I29" s="133">
        <v>0</v>
      </c>
      <c r="J29" s="24">
        <f t="shared" si="0"/>
        <v>1880</v>
      </c>
      <c r="K29" s="24"/>
      <c r="L29" s="25"/>
      <c r="M29" s="18"/>
    </row>
    <row r="30" spans="1:13" s="17" customFormat="1" ht="19.5" customHeight="1">
      <c r="A30" s="267" t="s">
        <v>0</v>
      </c>
      <c r="B30" s="266" t="s">
        <v>115</v>
      </c>
      <c r="C30" s="267" t="s">
        <v>2</v>
      </c>
      <c r="D30" s="266" t="s">
        <v>111</v>
      </c>
      <c r="E30" s="271" t="s">
        <v>122</v>
      </c>
      <c r="F30" s="267"/>
      <c r="G30" s="267"/>
      <c r="H30" s="267"/>
      <c r="I30" s="266" t="s">
        <v>163</v>
      </c>
      <c r="J30" s="267" t="s">
        <v>3</v>
      </c>
      <c r="K30" s="266" t="s">
        <v>114</v>
      </c>
      <c r="L30" s="267" t="s">
        <v>4</v>
      </c>
      <c r="M30" s="266" t="s">
        <v>113</v>
      </c>
    </row>
    <row r="31" spans="1:13" s="17" customFormat="1" ht="16.5" customHeight="1">
      <c r="A31" s="267"/>
      <c r="B31" s="267"/>
      <c r="C31" s="267"/>
      <c r="D31" s="267"/>
      <c r="E31" s="32" t="s">
        <v>112</v>
      </c>
      <c r="F31" s="14" t="s">
        <v>79</v>
      </c>
      <c r="G31" s="131" t="s">
        <v>123</v>
      </c>
      <c r="H31" s="32" t="s">
        <v>86</v>
      </c>
      <c r="I31" s="266"/>
      <c r="J31" s="267"/>
      <c r="K31" s="267"/>
      <c r="L31" s="267"/>
      <c r="M31" s="267"/>
    </row>
    <row r="32" spans="1:13" s="17" customFormat="1" ht="20.149999999999999" customHeight="1">
      <c r="A32" s="135">
        <v>18</v>
      </c>
      <c r="B32" s="36" t="s">
        <v>29</v>
      </c>
      <c r="C32" s="47" t="s">
        <v>117</v>
      </c>
      <c r="D32" s="44">
        <v>1000</v>
      </c>
      <c r="E32" s="132">
        <v>587</v>
      </c>
      <c r="F32" s="136">
        <v>601</v>
      </c>
      <c r="G32" s="44">
        <f>F32-E32</f>
        <v>14</v>
      </c>
      <c r="H32" s="45">
        <f>G32*D9</f>
        <v>770</v>
      </c>
      <c r="I32" s="132">
        <v>0</v>
      </c>
      <c r="J32" s="45">
        <f>I32+H32+D32</f>
        <v>1770</v>
      </c>
      <c r="K32" s="45"/>
      <c r="L32" s="46"/>
      <c r="M32" s="36"/>
    </row>
    <row r="33" spans="1:14" s="17" customFormat="1" ht="20.149999999999999" customHeight="1">
      <c r="A33" s="134">
        <v>19</v>
      </c>
      <c r="B33" s="18" t="s">
        <v>57</v>
      </c>
      <c r="C33" s="18" t="s">
        <v>88</v>
      </c>
      <c r="D33" s="41">
        <v>1000</v>
      </c>
      <c r="E33" s="133">
        <v>565</v>
      </c>
      <c r="F33" s="136">
        <v>583</v>
      </c>
      <c r="G33" s="41">
        <f>F33-E33</f>
        <v>18</v>
      </c>
      <c r="H33" s="24">
        <f>G33*D9</f>
        <v>990</v>
      </c>
      <c r="I33" s="97">
        <v>0</v>
      </c>
      <c r="J33" s="24">
        <f t="shared" ref="J33:J54" si="2">I33+H33+D33</f>
        <v>1990</v>
      </c>
      <c r="K33" s="24"/>
      <c r="L33" s="25"/>
      <c r="M33" s="18"/>
      <c r="N33" s="15"/>
    </row>
    <row r="34" spans="1:14" s="17" customFormat="1" ht="20.149999999999999" customHeight="1">
      <c r="A34" s="134">
        <v>20</v>
      </c>
      <c r="B34" s="18" t="s">
        <v>58</v>
      </c>
      <c r="C34" s="18" t="s">
        <v>38</v>
      </c>
      <c r="D34" s="41">
        <v>1000</v>
      </c>
      <c r="E34" s="133">
        <v>532</v>
      </c>
      <c r="F34" s="136">
        <v>533</v>
      </c>
      <c r="G34" s="41">
        <f>F34-E34</f>
        <v>1</v>
      </c>
      <c r="H34" s="24">
        <f>G34*D9</f>
        <v>55</v>
      </c>
      <c r="I34" s="133">
        <v>0</v>
      </c>
      <c r="J34" s="24">
        <f t="shared" si="2"/>
        <v>1055</v>
      </c>
      <c r="K34" s="24"/>
      <c r="L34" s="25"/>
      <c r="M34" s="18"/>
      <c r="N34" s="15"/>
    </row>
    <row r="35" spans="1:14" s="17" customFormat="1" ht="20.149999999999999" customHeight="1">
      <c r="A35" s="134">
        <v>21</v>
      </c>
      <c r="B35" s="18" t="s">
        <v>59</v>
      </c>
      <c r="C35" s="18" t="s">
        <v>39</v>
      </c>
      <c r="D35" s="41">
        <v>1000</v>
      </c>
      <c r="E35" s="133">
        <v>1429</v>
      </c>
      <c r="F35" s="136">
        <v>1435</v>
      </c>
      <c r="G35" s="44">
        <f t="shared" ref="G35:G54" si="3">F35-E35</f>
        <v>6</v>
      </c>
      <c r="H35" s="45">
        <f>G35*D9</f>
        <v>330</v>
      </c>
      <c r="I35" s="133">
        <v>0</v>
      </c>
      <c r="J35" s="24">
        <f t="shared" si="2"/>
        <v>1330</v>
      </c>
      <c r="K35" s="24"/>
      <c r="L35" s="25"/>
      <c r="M35" s="18"/>
      <c r="N35" s="15"/>
    </row>
    <row r="36" spans="1:14" s="17" customFormat="1" ht="20.149999999999999" customHeight="1">
      <c r="A36" s="134">
        <v>22</v>
      </c>
      <c r="B36" s="18" t="s">
        <v>60</v>
      </c>
      <c r="C36" s="34" t="s">
        <v>118</v>
      </c>
      <c r="D36" s="41">
        <v>1000</v>
      </c>
      <c r="E36" s="133">
        <v>226</v>
      </c>
      <c r="F36" s="136">
        <v>240</v>
      </c>
      <c r="G36" s="41">
        <f t="shared" si="3"/>
        <v>14</v>
      </c>
      <c r="H36" s="24">
        <f>G36*D9</f>
        <v>770</v>
      </c>
      <c r="I36" s="133">
        <v>0</v>
      </c>
      <c r="J36" s="24">
        <f t="shared" si="2"/>
        <v>1770</v>
      </c>
      <c r="K36" s="24"/>
      <c r="L36" s="25"/>
      <c r="M36" s="18"/>
      <c r="N36" s="15"/>
    </row>
    <row r="37" spans="1:14" s="17" customFormat="1" ht="20.149999999999999" customHeight="1">
      <c r="A37" s="134">
        <v>23</v>
      </c>
      <c r="B37" s="18" t="s">
        <v>61</v>
      </c>
      <c r="C37" s="34" t="s">
        <v>121</v>
      </c>
      <c r="D37" s="41">
        <v>1000</v>
      </c>
      <c r="E37" s="133">
        <v>9</v>
      </c>
      <c r="F37" s="136">
        <v>9</v>
      </c>
      <c r="G37" s="41">
        <f t="shared" si="3"/>
        <v>0</v>
      </c>
      <c r="H37" s="24">
        <f>G37*D9</f>
        <v>0</v>
      </c>
      <c r="I37" s="133">
        <v>0</v>
      </c>
      <c r="J37" s="24">
        <f t="shared" si="2"/>
        <v>1000</v>
      </c>
      <c r="K37" s="24"/>
      <c r="L37" s="25"/>
      <c r="M37" s="18"/>
      <c r="N37" s="15"/>
    </row>
    <row r="38" spans="1:14" s="17" customFormat="1" ht="20.149999999999999" customHeight="1">
      <c r="A38" s="134">
        <v>24</v>
      </c>
      <c r="B38" s="18" t="s">
        <v>62</v>
      </c>
      <c r="C38" s="18" t="s">
        <v>42</v>
      </c>
      <c r="D38" s="41">
        <v>1000</v>
      </c>
      <c r="E38" s="133">
        <v>329</v>
      </c>
      <c r="F38" s="136">
        <v>329</v>
      </c>
      <c r="G38" s="44">
        <f t="shared" si="3"/>
        <v>0</v>
      </c>
      <c r="H38" s="45">
        <f>G38*D9</f>
        <v>0</v>
      </c>
      <c r="I38" s="133">
        <v>2000</v>
      </c>
      <c r="J38" s="24">
        <f t="shared" si="2"/>
        <v>3000</v>
      </c>
      <c r="K38" s="24"/>
      <c r="L38" s="25"/>
      <c r="M38" s="18"/>
      <c r="N38" s="15"/>
    </row>
    <row r="39" spans="1:14" s="17" customFormat="1" ht="20.149999999999999" customHeight="1">
      <c r="A39" s="134">
        <v>25</v>
      </c>
      <c r="B39" s="18" t="s">
        <v>63</v>
      </c>
      <c r="C39" s="18" t="s">
        <v>43</v>
      </c>
      <c r="D39" s="41">
        <v>1000</v>
      </c>
      <c r="E39" s="133">
        <v>38</v>
      </c>
      <c r="F39" s="136">
        <v>50</v>
      </c>
      <c r="G39" s="41">
        <f t="shared" si="3"/>
        <v>12</v>
      </c>
      <c r="H39" s="24">
        <f>G39*D9</f>
        <v>660</v>
      </c>
      <c r="I39" s="133">
        <v>0</v>
      </c>
      <c r="J39" s="24">
        <f t="shared" si="2"/>
        <v>1660</v>
      </c>
      <c r="K39" s="24"/>
      <c r="L39" s="25"/>
      <c r="M39" s="18"/>
      <c r="N39" s="15"/>
    </row>
    <row r="40" spans="1:14" s="17" customFormat="1" ht="20.149999999999999" customHeight="1">
      <c r="A40" s="134">
        <v>26</v>
      </c>
      <c r="B40" s="18" t="s">
        <v>64</v>
      </c>
      <c r="C40" s="18" t="s">
        <v>98</v>
      </c>
      <c r="D40" s="41">
        <v>1000</v>
      </c>
      <c r="E40" s="133">
        <v>1198</v>
      </c>
      <c r="F40" s="136">
        <v>1198</v>
      </c>
      <c r="G40" s="41">
        <f t="shared" si="3"/>
        <v>0</v>
      </c>
      <c r="H40" s="24">
        <f>G40*D9</f>
        <v>0</v>
      </c>
      <c r="I40" s="97">
        <v>0</v>
      </c>
      <c r="J40" s="24">
        <f t="shared" si="2"/>
        <v>1000</v>
      </c>
      <c r="K40" s="24"/>
      <c r="L40" s="25"/>
      <c r="M40" s="18"/>
      <c r="N40" s="15"/>
    </row>
    <row r="41" spans="1:14" s="17" customFormat="1" ht="20.149999999999999" customHeight="1">
      <c r="A41" s="134">
        <v>27</v>
      </c>
      <c r="B41" s="18" t="s">
        <v>65</v>
      </c>
      <c r="C41" s="34" t="s">
        <v>45</v>
      </c>
      <c r="D41" s="41">
        <v>1000</v>
      </c>
      <c r="E41" s="133">
        <v>222</v>
      </c>
      <c r="F41" s="136">
        <v>245</v>
      </c>
      <c r="G41" s="44">
        <f t="shared" si="3"/>
        <v>23</v>
      </c>
      <c r="H41" s="45">
        <f>G41*D9</f>
        <v>1265</v>
      </c>
      <c r="I41" s="133">
        <v>0</v>
      </c>
      <c r="J41" s="24">
        <f t="shared" si="2"/>
        <v>2265</v>
      </c>
      <c r="K41" s="24"/>
      <c r="L41" s="25"/>
      <c r="M41" s="18"/>
      <c r="N41" s="15"/>
    </row>
    <row r="42" spans="1:14" s="17" customFormat="1" ht="20.149999999999999" customHeight="1">
      <c r="A42" s="134">
        <v>28</v>
      </c>
      <c r="B42" s="18" t="s">
        <v>66</v>
      </c>
      <c r="C42" s="18" t="s">
        <v>46</v>
      </c>
      <c r="D42" s="41">
        <v>1000</v>
      </c>
      <c r="E42" s="133">
        <v>-6</v>
      </c>
      <c r="F42" s="136">
        <v>9</v>
      </c>
      <c r="G42" s="41">
        <f t="shared" si="3"/>
        <v>15</v>
      </c>
      <c r="H42" s="24">
        <f>G42*D9</f>
        <v>825</v>
      </c>
      <c r="I42" s="133">
        <v>-42</v>
      </c>
      <c r="J42" s="24">
        <f t="shared" si="2"/>
        <v>1783</v>
      </c>
      <c r="K42" s="24"/>
      <c r="L42" s="25"/>
      <c r="M42" s="18"/>
      <c r="N42" s="26"/>
    </row>
    <row r="43" spans="1:14" s="17" customFormat="1" ht="20.149999999999999" customHeight="1">
      <c r="A43" s="134">
        <v>29</v>
      </c>
      <c r="B43" s="18" t="s">
        <v>67</v>
      </c>
      <c r="C43" s="18" t="s">
        <v>47</v>
      </c>
      <c r="D43" s="41">
        <v>1000</v>
      </c>
      <c r="E43" s="133">
        <v>257</v>
      </c>
      <c r="F43" s="136">
        <v>281</v>
      </c>
      <c r="G43" s="41">
        <f t="shared" si="3"/>
        <v>24</v>
      </c>
      <c r="H43" s="24">
        <f>G43*D9</f>
        <v>1320</v>
      </c>
      <c r="I43" s="97">
        <v>0</v>
      </c>
      <c r="J43" s="24">
        <f t="shared" si="2"/>
        <v>2320</v>
      </c>
      <c r="K43" s="24"/>
      <c r="L43" s="25"/>
      <c r="M43" s="18"/>
      <c r="N43" s="15"/>
    </row>
    <row r="44" spans="1:14" s="17" customFormat="1" ht="20.149999999999999" customHeight="1">
      <c r="A44" s="134">
        <v>30</v>
      </c>
      <c r="B44" s="18" t="s">
        <v>68</v>
      </c>
      <c r="C44" s="18" t="s">
        <v>48</v>
      </c>
      <c r="D44" s="41">
        <v>1000</v>
      </c>
      <c r="E44" s="133">
        <v>667</v>
      </c>
      <c r="F44" s="136">
        <v>667</v>
      </c>
      <c r="G44" s="44">
        <f t="shared" si="3"/>
        <v>0</v>
      </c>
      <c r="H44" s="45">
        <f>G44*D9</f>
        <v>0</v>
      </c>
      <c r="I44" s="97">
        <v>0</v>
      </c>
      <c r="J44" s="24">
        <f t="shared" si="2"/>
        <v>1000</v>
      </c>
      <c r="K44" s="24"/>
      <c r="L44" s="25"/>
      <c r="M44" s="18"/>
      <c r="N44" s="15"/>
    </row>
    <row r="45" spans="1:14" s="17" customFormat="1" ht="20.149999999999999" customHeight="1">
      <c r="A45" s="134">
        <v>31</v>
      </c>
      <c r="B45" s="18" t="s">
        <v>69</v>
      </c>
      <c r="C45" s="18" t="s">
        <v>110</v>
      </c>
      <c r="D45" s="41">
        <v>1000</v>
      </c>
      <c r="E45" s="133">
        <v>725</v>
      </c>
      <c r="F45" s="136">
        <v>731</v>
      </c>
      <c r="G45" s="41">
        <f t="shared" si="3"/>
        <v>6</v>
      </c>
      <c r="H45" s="24">
        <f>G45*D9</f>
        <v>330</v>
      </c>
      <c r="I45" s="133">
        <v>0</v>
      </c>
      <c r="J45" s="24">
        <f t="shared" si="2"/>
        <v>1330</v>
      </c>
      <c r="K45" s="24"/>
      <c r="L45" s="25"/>
      <c r="M45" s="18"/>
      <c r="N45" s="15"/>
    </row>
    <row r="46" spans="1:14" s="17" customFormat="1" ht="20.149999999999999" customHeight="1">
      <c r="A46" s="134">
        <v>32</v>
      </c>
      <c r="B46" s="18" t="s">
        <v>70</v>
      </c>
      <c r="C46" s="18" t="s">
        <v>50</v>
      </c>
      <c r="D46" s="41">
        <v>1000</v>
      </c>
      <c r="E46" s="133">
        <v>40</v>
      </c>
      <c r="F46" s="136">
        <v>55</v>
      </c>
      <c r="G46" s="41">
        <f t="shared" si="3"/>
        <v>15</v>
      </c>
      <c r="H46" s="24">
        <f>G46*D9</f>
        <v>825</v>
      </c>
      <c r="I46" s="133">
        <v>0</v>
      </c>
      <c r="J46" s="24">
        <f t="shared" si="2"/>
        <v>1825</v>
      </c>
      <c r="K46" s="27"/>
      <c r="L46" s="25"/>
      <c r="M46" s="18"/>
      <c r="N46" s="15"/>
    </row>
    <row r="47" spans="1:14" s="17" customFormat="1" ht="20.149999999999999" customHeight="1">
      <c r="A47" s="134">
        <v>33</v>
      </c>
      <c r="B47" s="18" t="s">
        <v>71</v>
      </c>
      <c r="C47" s="18" t="s">
        <v>51</v>
      </c>
      <c r="D47" s="41">
        <v>1000</v>
      </c>
      <c r="E47" s="133">
        <v>376</v>
      </c>
      <c r="F47" s="136">
        <v>376</v>
      </c>
      <c r="G47" s="44">
        <f t="shared" si="3"/>
        <v>0</v>
      </c>
      <c r="H47" s="45">
        <f>G47*D9</f>
        <v>0</v>
      </c>
      <c r="I47" s="133">
        <v>1108</v>
      </c>
      <c r="J47" s="24">
        <f t="shared" si="2"/>
        <v>2108</v>
      </c>
      <c r="K47" s="24"/>
      <c r="L47" s="25"/>
      <c r="M47" s="18"/>
      <c r="N47" s="15"/>
    </row>
    <row r="48" spans="1:14" s="17" customFormat="1" ht="20.149999999999999" customHeight="1">
      <c r="A48" s="134">
        <v>34</v>
      </c>
      <c r="B48" s="18" t="s">
        <v>72</v>
      </c>
      <c r="C48" s="18" t="s">
        <v>52</v>
      </c>
      <c r="D48" s="41">
        <v>1000</v>
      </c>
      <c r="E48" s="133">
        <v>24</v>
      </c>
      <c r="F48" s="136">
        <v>38</v>
      </c>
      <c r="G48" s="41">
        <f t="shared" si="3"/>
        <v>14</v>
      </c>
      <c r="H48" s="24">
        <f>G48*D9</f>
        <v>770</v>
      </c>
      <c r="I48" s="97">
        <v>0</v>
      </c>
      <c r="J48" s="24">
        <f t="shared" si="2"/>
        <v>1770</v>
      </c>
      <c r="K48" s="24"/>
      <c r="L48" s="25"/>
      <c r="M48" s="34"/>
      <c r="N48" s="15"/>
    </row>
    <row r="49" spans="1:14" s="17" customFormat="1" ht="20.149999999999999" customHeight="1">
      <c r="A49" s="134">
        <v>35</v>
      </c>
      <c r="B49" s="18" t="s">
        <v>73</v>
      </c>
      <c r="C49" s="18" t="s">
        <v>53</v>
      </c>
      <c r="D49" s="41">
        <v>1000</v>
      </c>
      <c r="E49" s="133">
        <v>511</v>
      </c>
      <c r="F49" s="136">
        <v>512</v>
      </c>
      <c r="G49" s="41">
        <f t="shared" si="3"/>
        <v>1</v>
      </c>
      <c r="H49" s="24">
        <f>G49*D9</f>
        <v>55</v>
      </c>
      <c r="I49" s="133">
        <v>0</v>
      </c>
      <c r="J49" s="24">
        <f t="shared" si="2"/>
        <v>1055</v>
      </c>
      <c r="K49" s="27"/>
      <c r="L49" s="25"/>
      <c r="M49" s="18"/>
      <c r="N49" s="15"/>
    </row>
    <row r="50" spans="1:14" s="17" customFormat="1" ht="20.149999999999999" customHeight="1">
      <c r="A50" s="134">
        <v>36</v>
      </c>
      <c r="B50" s="18" t="s">
        <v>74</v>
      </c>
      <c r="C50" s="18" t="s">
        <v>54</v>
      </c>
      <c r="D50" s="41">
        <v>1000</v>
      </c>
      <c r="E50" s="133">
        <v>849</v>
      </c>
      <c r="F50" s="136">
        <v>852</v>
      </c>
      <c r="G50" s="44">
        <f t="shared" si="3"/>
        <v>3</v>
      </c>
      <c r="H50" s="45">
        <f>G50*D9</f>
        <v>165</v>
      </c>
      <c r="I50" s="133">
        <v>0</v>
      </c>
      <c r="J50" s="24">
        <f t="shared" si="2"/>
        <v>1165</v>
      </c>
      <c r="K50" s="24"/>
      <c r="L50" s="25"/>
      <c r="M50" s="18"/>
      <c r="N50" s="15"/>
    </row>
    <row r="51" spans="1:14" s="17" customFormat="1" ht="20.149999999999999" customHeight="1">
      <c r="A51" s="134">
        <v>37</v>
      </c>
      <c r="B51" s="18" t="s">
        <v>75</v>
      </c>
      <c r="C51" s="18" t="s">
        <v>55</v>
      </c>
      <c r="D51" s="41">
        <v>1000</v>
      </c>
      <c r="E51" s="133">
        <v>103</v>
      </c>
      <c r="F51" s="136">
        <v>103</v>
      </c>
      <c r="G51" s="41">
        <f t="shared" si="3"/>
        <v>0</v>
      </c>
      <c r="H51" s="24">
        <f>G51*D9</f>
        <v>0</v>
      </c>
      <c r="I51" s="133">
        <v>2000</v>
      </c>
      <c r="J51" s="24">
        <f t="shared" si="2"/>
        <v>3000</v>
      </c>
      <c r="K51" s="24"/>
      <c r="L51" s="25"/>
      <c r="M51" s="18"/>
      <c r="N51" s="15"/>
    </row>
    <row r="52" spans="1:14" s="17" customFormat="1" ht="20.149999999999999" customHeight="1">
      <c r="A52" s="134">
        <v>38</v>
      </c>
      <c r="B52" s="18" t="s">
        <v>76</v>
      </c>
      <c r="C52" s="34" t="s">
        <v>119</v>
      </c>
      <c r="D52" s="41">
        <v>1000</v>
      </c>
      <c r="E52" s="133">
        <v>173</v>
      </c>
      <c r="F52" s="136">
        <v>193</v>
      </c>
      <c r="G52" s="41">
        <f t="shared" si="3"/>
        <v>20</v>
      </c>
      <c r="H52" s="24">
        <f>G52*D9</f>
        <v>1100</v>
      </c>
      <c r="I52" s="133">
        <v>0</v>
      </c>
      <c r="J52" s="24">
        <f t="shared" si="2"/>
        <v>2100</v>
      </c>
      <c r="K52" s="24"/>
      <c r="L52" s="25"/>
      <c r="M52" s="18"/>
      <c r="N52" s="15"/>
    </row>
    <row r="53" spans="1:14" s="17" customFormat="1" ht="20.149999999999999" customHeight="1">
      <c r="A53" s="134">
        <v>39</v>
      </c>
      <c r="B53" s="18" t="s">
        <v>77</v>
      </c>
      <c r="C53" s="18" t="s">
        <v>56</v>
      </c>
      <c r="D53" s="41">
        <v>1000</v>
      </c>
      <c r="E53" s="133">
        <v>184</v>
      </c>
      <c r="F53" s="136">
        <v>197</v>
      </c>
      <c r="G53" s="44">
        <f t="shared" si="3"/>
        <v>13</v>
      </c>
      <c r="H53" s="45">
        <f>G53*D9</f>
        <v>715</v>
      </c>
      <c r="I53" s="97">
        <v>1594</v>
      </c>
      <c r="J53" s="24">
        <f t="shared" si="2"/>
        <v>3309</v>
      </c>
      <c r="K53" s="24"/>
      <c r="L53" s="25"/>
      <c r="M53" s="18"/>
      <c r="N53" s="15"/>
    </row>
    <row r="54" spans="1:14" s="17" customFormat="1" ht="20.149999999999999" customHeight="1">
      <c r="A54" s="134">
        <v>40</v>
      </c>
      <c r="B54" s="18" t="s">
        <v>78</v>
      </c>
      <c r="C54" s="34" t="s">
        <v>120</v>
      </c>
      <c r="D54" s="41">
        <v>1000</v>
      </c>
      <c r="E54" s="133">
        <v>6</v>
      </c>
      <c r="F54" s="136">
        <v>14</v>
      </c>
      <c r="G54" s="41">
        <f t="shared" si="3"/>
        <v>8</v>
      </c>
      <c r="H54" s="24">
        <f>G54*D9</f>
        <v>440</v>
      </c>
      <c r="I54" s="133">
        <v>0</v>
      </c>
      <c r="J54" s="24">
        <f t="shared" si="2"/>
        <v>1440</v>
      </c>
      <c r="K54" s="24"/>
      <c r="L54" s="25"/>
      <c r="M54" s="18"/>
      <c r="N54" s="15"/>
    </row>
    <row r="55" spans="1:14" s="17" customFormat="1">
      <c r="A55" s="15"/>
      <c r="B55" s="15"/>
      <c r="C55" s="15"/>
      <c r="D55" s="28"/>
      <c r="E55" s="15"/>
      <c r="F55" s="15"/>
      <c r="G55" s="85"/>
      <c r="H55" s="86"/>
      <c r="I55" s="91"/>
      <c r="J55" s="15"/>
      <c r="K55" s="29"/>
      <c r="L55" s="15"/>
      <c r="M55" s="15"/>
      <c r="N55" s="15"/>
    </row>
    <row r="56" spans="1:14" s="17" customFormat="1">
      <c r="A56" s="15"/>
      <c r="B56" s="15"/>
      <c r="C56" s="15"/>
      <c r="D56" s="15"/>
      <c r="E56" s="15"/>
      <c r="F56" s="15"/>
      <c r="G56" s="15"/>
      <c r="H56" s="15"/>
      <c r="I56" s="91"/>
      <c r="J56" s="15"/>
      <c r="K56" s="30"/>
      <c r="L56" s="15"/>
      <c r="M56" s="15"/>
      <c r="N56" s="15"/>
    </row>
    <row r="58" spans="1:14" s="17" customFormat="1">
      <c r="A58" s="15"/>
      <c r="B58" s="15"/>
      <c r="C58" s="15"/>
      <c r="D58" s="15"/>
      <c r="E58" s="15"/>
      <c r="F58" s="15"/>
      <c r="G58" s="15"/>
      <c r="H58" s="15"/>
      <c r="I58" s="91"/>
      <c r="J58" s="15"/>
      <c r="K58" s="15"/>
      <c r="L58" s="15"/>
      <c r="M58" s="15"/>
      <c r="N58" s="29"/>
    </row>
    <row r="60" spans="1:14" s="17" customFormat="1">
      <c r="A60" s="15"/>
      <c r="B60" s="15"/>
      <c r="C60" s="15"/>
      <c r="D60" s="26"/>
      <c r="E60" s="15"/>
      <c r="F60" s="15"/>
      <c r="G60" s="15"/>
      <c r="H60" s="15"/>
      <c r="I60" s="91"/>
      <c r="J60" s="15"/>
      <c r="K60" s="15"/>
      <c r="L60" s="15"/>
      <c r="M60" s="15"/>
      <c r="N60" s="15"/>
    </row>
    <row r="66" spans="4:12" s="17" customFormat="1">
      <c r="D66" s="15"/>
      <c r="E66" s="15"/>
      <c r="F66" s="15"/>
      <c r="G66" s="15"/>
      <c r="H66" s="15"/>
      <c r="I66" s="91"/>
      <c r="J66" s="15"/>
      <c r="K66" s="31"/>
      <c r="L66" s="15"/>
    </row>
    <row r="68" spans="4:12" s="17" customFormat="1">
      <c r="D68" s="15"/>
      <c r="E68" s="15"/>
      <c r="F68" s="15"/>
      <c r="G68" s="15"/>
      <c r="H68" s="15"/>
      <c r="I68" s="91"/>
      <c r="J68" s="15"/>
      <c r="K68" s="15"/>
      <c r="L68" s="26"/>
    </row>
    <row r="71" spans="4:12" s="17" customFormat="1">
      <c r="D71" s="26"/>
      <c r="E71" s="15"/>
      <c r="F71" s="15"/>
      <c r="G71" s="15"/>
      <c r="H71" s="15"/>
      <c r="I71" s="91"/>
      <c r="J71" s="15"/>
      <c r="K71" s="15"/>
      <c r="L71" s="15"/>
    </row>
    <row r="74" spans="4:12" s="17" customFormat="1">
      <c r="D74" s="26"/>
      <c r="E74" s="15"/>
      <c r="F74" s="15"/>
      <c r="G74" s="15"/>
      <c r="H74" s="15"/>
      <c r="I74" s="91"/>
      <c r="J74" s="15"/>
      <c r="K74" s="15"/>
      <c r="L74" s="15"/>
    </row>
  </sheetData>
  <mergeCells count="40">
    <mergeCell ref="A1:M1"/>
    <mergeCell ref="A2:H2"/>
    <mergeCell ref="I2:M2"/>
    <mergeCell ref="A3:C3"/>
    <mergeCell ref="D3:E3"/>
    <mergeCell ref="F3:G3"/>
    <mergeCell ref="I3:M10"/>
    <mergeCell ref="A4:C4"/>
    <mergeCell ref="D4:E4"/>
    <mergeCell ref="F4:G4"/>
    <mergeCell ref="A5:C5"/>
    <mergeCell ref="D5:E5"/>
    <mergeCell ref="F5:G5"/>
    <mergeCell ref="A6:C6"/>
    <mergeCell ref="D6:E6"/>
    <mergeCell ref="F6:G6"/>
    <mergeCell ref="A7:G7"/>
    <mergeCell ref="A8:C8"/>
    <mergeCell ref="E8:G9"/>
    <mergeCell ref="A9:C9"/>
    <mergeCell ref="A11:A12"/>
    <mergeCell ref="B11:B12"/>
    <mergeCell ref="C11:C12"/>
    <mergeCell ref="D11:D12"/>
    <mergeCell ref="E11:H11"/>
    <mergeCell ref="A30:A31"/>
    <mergeCell ref="B30:B31"/>
    <mergeCell ref="C30:C31"/>
    <mergeCell ref="D30:D31"/>
    <mergeCell ref="E30:H30"/>
    <mergeCell ref="I11:I12"/>
    <mergeCell ref="J11:J12"/>
    <mergeCell ref="K11:K12"/>
    <mergeCell ref="L11:L12"/>
    <mergeCell ref="M11:M12"/>
    <mergeCell ref="I30:I31"/>
    <mergeCell ref="J30:J31"/>
    <mergeCell ref="K30:K31"/>
    <mergeCell ref="L30:L31"/>
    <mergeCell ref="M30:M3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U43"/>
  <sheetViews>
    <sheetView topLeftCell="A4" workbookViewId="0">
      <selection activeCell="D12" sqref="D12"/>
    </sheetView>
  </sheetViews>
  <sheetFormatPr defaultColWidth="9" defaultRowHeight="14.5"/>
  <cols>
    <col min="1" max="1" width="46.81640625" style="1" customWidth="1"/>
    <col min="2" max="2" width="15.26953125" style="1" customWidth="1"/>
    <col min="3" max="3" width="9.7265625" style="1" customWidth="1"/>
    <col min="4" max="4" width="51" style="1" customWidth="1"/>
    <col min="5" max="5" width="11.7265625" style="1" customWidth="1"/>
    <col min="6" max="6" width="9.81640625" style="1" customWidth="1"/>
    <col min="7" max="9" width="9.1796875" style="1" customWidth="1"/>
    <col min="10" max="10" width="32.81640625" style="1" customWidth="1"/>
    <col min="11" max="11" width="15.54296875" style="1" customWidth="1"/>
    <col min="12" max="12" width="14.453125" style="1" customWidth="1"/>
    <col min="13" max="14" width="14.1796875" style="1" customWidth="1"/>
    <col min="15" max="255" width="9.1796875" style="1" customWidth="1"/>
  </cols>
  <sheetData>
    <row r="1" spans="1:15" customFormat="1" ht="17.25" customHeight="1" thickBot="1">
      <c r="A1" s="246" t="s">
        <v>250</v>
      </c>
      <c r="B1" s="247"/>
      <c r="C1" s="247"/>
      <c r="D1" s="247"/>
      <c r="E1" s="248"/>
      <c r="F1" s="248"/>
      <c r="G1" s="1"/>
      <c r="H1" s="52" t="s">
        <v>0</v>
      </c>
      <c r="I1" s="53" t="s">
        <v>115</v>
      </c>
      <c r="J1" s="52" t="s">
        <v>2</v>
      </c>
      <c r="K1" s="57" t="s">
        <v>3</v>
      </c>
      <c r="L1" s="57" t="s">
        <v>114</v>
      </c>
      <c r="M1" s="57" t="s">
        <v>132</v>
      </c>
      <c r="N1" s="57" t="s">
        <v>133</v>
      </c>
      <c r="O1" s="1"/>
    </row>
    <row r="2" spans="1:15" customFormat="1" ht="15.75" customHeight="1">
      <c r="A2" s="254" t="s">
        <v>148</v>
      </c>
      <c r="B2" s="250"/>
      <c r="C2" s="255"/>
      <c r="D2" s="249" t="s">
        <v>149</v>
      </c>
      <c r="E2" s="250"/>
      <c r="F2" s="251"/>
      <c r="G2" s="1"/>
      <c r="H2" s="142">
        <v>1</v>
      </c>
      <c r="I2" s="18" t="s">
        <v>5</v>
      </c>
      <c r="J2" s="18" t="s">
        <v>14</v>
      </c>
      <c r="K2" s="65">
        <v>1275</v>
      </c>
      <c r="L2" s="65">
        <v>1275</v>
      </c>
      <c r="M2" s="65" t="s">
        <v>134</v>
      </c>
      <c r="N2" s="4">
        <f>K2-L2</f>
        <v>0</v>
      </c>
      <c r="O2" s="1"/>
    </row>
    <row r="3" spans="1:15" customFormat="1" ht="15" customHeight="1" thickBot="1">
      <c r="A3" s="78" t="s">
        <v>85</v>
      </c>
      <c r="B3" s="79" t="s">
        <v>147</v>
      </c>
      <c r="C3" s="80" t="s">
        <v>86</v>
      </c>
      <c r="D3" s="78" t="s">
        <v>85</v>
      </c>
      <c r="E3" s="79" t="s">
        <v>207</v>
      </c>
      <c r="F3" s="80" t="s">
        <v>86</v>
      </c>
      <c r="G3" s="1"/>
      <c r="H3" s="142">
        <v>2</v>
      </c>
      <c r="I3" s="18" t="s">
        <v>6</v>
      </c>
      <c r="J3" s="18" t="s">
        <v>15</v>
      </c>
      <c r="K3" s="65">
        <v>1440</v>
      </c>
      <c r="L3" s="65">
        <v>1440</v>
      </c>
      <c r="M3" s="65" t="s">
        <v>135</v>
      </c>
      <c r="N3" s="4">
        <f t="shared" ref="N3:N41" si="0">K3-L3</f>
        <v>0</v>
      </c>
      <c r="O3" s="1"/>
    </row>
    <row r="4" spans="1:15" customFormat="1" ht="13.5" customHeight="1">
      <c r="A4" s="68" t="s">
        <v>198</v>
      </c>
      <c r="B4" s="116" t="s">
        <v>152</v>
      </c>
      <c r="C4" s="101">
        <v>12109</v>
      </c>
      <c r="D4" s="71" t="s">
        <v>262</v>
      </c>
      <c r="E4" s="118" t="s">
        <v>151</v>
      </c>
      <c r="F4" s="105">
        <v>2600</v>
      </c>
      <c r="G4" s="1"/>
      <c r="H4" s="142">
        <v>3</v>
      </c>
      <c r="I4" s="18" t="s">
        <v>7</v>
      </c>
      <c r="J4" s="18" t="s">
        <v>16</v>
      </c>
      <c r="K4" s="65">
        <v>1055</v>
      </c>
      <c r="L4" s="65">
        <v>1055</v>
      </c>
      <c r="M4" s="65" t="s">
        <v>134</v>
      </c>
      <c r="N4" s="4">
        <f t="shared" si="0"/>
        <v>0</v>
      </c>
      <c r="O4" s="1"/>
    </row>
    <row r="5" spans="1:15" customFormat="1" ht="13.5" customHeight="1">
      <c r="A5" s="55" t="s">
        <v>200</v>
      </c>
      <c r="B5" s="117" t="s">
        <v>150</v>
      </c>
      <c r="C5" s="102">
        <v>10822</v>
      </c>
      <c r="D5" s="73" t="s">
        <v>264</v>
      </c>
      <c r="E5" s="82" t="s">
        <v>151</v>
      </c>
      <c r="F5" s="106">
        <v>2015</v>
      </c>
      <c r="G5" s="1"/>
      <c r="H5" s="142">
        <v>4</v>
      </c>
      <c r="I5" s="18" t="s">
        <v>8</v>
      </c>
      <c r="J5" s="18" t="s">
        <v>84</v>
      </c>
      <c r="K5" s="65">
        <v>2045</v>
      </c>
      <c r="L5" s="65">
        <v>2045</v>
      </c>
      <c r="M5" s="65" t="s">
        <v>135</v>
      </c>
      <c r="N5" s="4">
        <f t="shared" si="0"/>
        <v>0</v>
      </c>
      <c r="O5" s="1"/>
    </row>
    <row r="6" spans="1:15" customFormat="1">
      <c r="A6" s="55" t="s">
        <v>201</v>
      </c>
      <c r="B6" s="117" t="s">
        <v>151</v>
      </c>
      <c r="C6" s="102">
        <v>19206</v>
      </c>
      <c r="D6" s="73" t="s">
        <v>261</v>
      </c>
      <c r="E6" s="82" t="s">
        <v>151</v>
      </c>
      <c r="F6" s="106">
        <v>18000</v>
      </c>
      <c r="G6" s="1"/>
      <c r="H6" s="142">
        <v>5</v>
      </c>
      <c r="I6" s="18" t="s">
        <v>9</v>
      </c>
      <c r="J6" s="18" t="s">
        <v>97</v>
      </c>
      <c r="K6" s="65">
        <v>1715</v>
      </c>
      <c r="L6" s="65">
        <v>1715</v>
      </c>
      <c r="M6" s="65" t="s">
        <v>135</v>
      </c>
      <c r="N6" s="4">
        <f t="shared" si="0"/>
        <v>0</v>
      </c>
      <c r="O6" s="1"/>
    </row>
    <row r="7" spans="1:15" customFormat="1" ht="12.75" customHeight="1">
      <c r="A7" s="51"/>
      <c r="B7" s="7"/>
      <c r="C7" s="103"/>
      <c r="D7" s="73" t="s">
        <v>252</v>
      </c>
      <c r="E7" s="82" t="s">
        <v>150</v>
      </c>
      <c r="F7" s="106">
        <v>10000</v>
      </c>
      <c r="G7" s="1"/>
      <c r="H7" s="142">
        <v>6</v>
      </c>
      <c r="I7" s="18" t="s">
        <v>10</v>
      </c>
      <c r="J7" s="34" t="s">
        <v>116</v>
      </c>
      <c r="K7" s="65">
        <v>1605</v>
      </c>
      <c r="L7" s="65">
        <v>1605</v>
      </c>
      <c r="M7" s="65" t="s">
        <v>135</v>
      </c>
      <c r="N7" s="4">
        <f t="shared" si="0"/>
        <v>0</v>
      </c>
      <c r="O7" s="1"/>
    </row>
    <row r="8" spans="1:15" customFormat="1">
      <c r="A8" s="49" t="s">
        <v>195</v>
      </c>
      <c r="B8" s="117" t="s">
        <v>150</v>
      </c>
      <c r="C8" s="137">
        <f>SUMIF(M2:M41, "Cash", L2:L41)</f>
        <v>15841</v>
      </c>
      <c r="D8" s="73" t="s">
        <v>259</v>
      </c>
      <c r="E8" s="82" t="s">
        <v>151</v>
      </c>
      <c r="F8" s="106">
        <v>2200</v>
      </c>
      <c r="G8" s="1"/>
      <c r="H8" s="142">
        <v>7</v>
      </c>
      <c r="I8" s="18" t="s">
        <v>11</v>
      </c>
      <c r="J8" s="18" t="s">
        <v>19</v>
      </c>
      <c r="K8" s="65">
        <v>2320</v>
      </c>
      <c r="L8" s="65">
        <v>2320</v>
      </c>
      <c r="M8" s="65" t="s">
        <v>135</v>
      </c>
      <c r="N8" s="4">
        <f t="shared" si="0"/>
        <v>0</v>
      </c>
      <c r="O8" s="1"/>
    </row>
    <row r="9" spans="1:15" customFormat="1">
      <c r="A9" s="49" t="s">
        <v>196</v>
      </c>
      <c r="B9" s="117" t="s">
        <v>151</v>
      </c>
      <c r="C9" s="137">
        <f>SUMIF(M2:M41, "Online", L2:L41)</f>
        <v>53654</v>
      </c>
      <c r="D9" s="73" t="s">
        <v>260</v>
      </c>
      <c r="E9" s="82" t="s">
        <v>151</v>
      </c>
      <c r="F9" s="106">
        <v>6717</v>
      </c>
      <c r="G9" s="1"/>
      <c r="H9" s="142">
        <v>8</v>
      </c>
      <c r="I9" s="18" t="s">
        <v>12</v>
      </c>
      <c r="J9" s="18" t="s">
        <v>19</v>
      </c>
      <c r="K9" s="65">
        <v>1550</v>
      </c>
      <c r="L9" s="65">
        <v>1550</v>
      </c>
      <c r="M9" s="65" t="s">
        <v>135</v>
      </c>
      <c r="N9" s="4">
        <f t="shared" si="0"/>
        <v>0</v>
      </c>
      <c r="O9" s="1"/>
    </row>
    <row r="10" spans="1:15" customFormat="1">
      <c r="A10" s="73"/>
      <c r="B10" s="82"/>
      <c r="C10" s="102"/>
      <c r="D10" s="128" t="s">
        <v>253</v>
      </c>
      <c r="E10" s="82" t="s">
        <v>150</v>
      </c>
      <c r="F10" s="106">
        <v>150</v>
      </c>
      <c r="G10" s="1"/>
      <c r="H10" s="142">
        <v>9</v>
      </c>
      <c r="I10" s="18" t="s">
        <v>13</v>
      </c>
      <c r="J10" s="18" t="s">
        <v>109</v>
      </c>
      <c r="K10" s="65">
        <v>1000</v>
      </c>
      <c r="L10" s="65">
        <v>1000</v>
      </c>
      <c r="M10" s="65" t="s">
        <v>134</v>
      </c>
      <c r="N10" s="4">
        <f t="shared" si="0"/>
        <v>0</v>
      </c>
      <c r="O10" s="1"/>
    </row>
    <row r="11" spans="1:15" customFormat="1" ht="14.25" customHeight="1">
      <c r="A11" s="73" t="s">
        <v>265</v>
      </c>
      <c r="B11" s="82" t="s">
        <v>151</v>
      </c>
      <c r="C11" s="102">
        <v>350</v>
      </c>
      <c r="D11" s="128" t="s">
        <v>254</v>
      </c>
      <c r="E11" s="82" t="s">
        <v>150</v>
      </c>
      <c r="F11" s="107">
        <v>2600</v>
      </c>
      <c r="G11" s="1"/>
      <c r="H11" s="142">
        <v>10</v>
      </c>
      <c r="I11" s="18" t="s">
        <v>21</v>
      </c>
      <c r="J11" s="18" t="s">
        <v>107</v>
      </c>
      <c r="K11" s="65">
        <v>2000</v>
      </c>
      <c r="L11" s="65">
        <v>5000</v>
      </c>
      <c r="M11" s="65" t="s">
        <v>135</v>
      </c>
      <c r="N11" s="4">
        <f t="shared" si="0"/>
        <v>-3000</v>
      </c>
      <c r="O11" s="1"/>
    </row>
    <row r="12" spans="1:15" customFormat="1">
      <c r="A12" s="51"/>
      <c r="B12" s="4"/>
      <c r="C12" s="50"/>
      <c r="D12" s="128" t="s">
        <v>255</v>
      </c>
      <c r="E12" s="82" t="s">
        <v>150</v>
      </c>
      <c r="F12" s="107">
        <v>348</v>
      </c>
      <c r="G12" s="1"/>
      <c r="H12" s="142">
        <v>11</v>
      </c>
      <c r="I12" s="18" t="s">
        <v>22</v>
      </c>
      <c r="J12" s="18" t="s">
        <v>98</v>
      </c>
      <c r="K12" s="65">
        <v>1000</v>
      </c>
      <c r="L12" s="65">
        <v>1000</v>
      </c>
      <c r="M12" s="65" t="s">
        <v>135</v>
      </c>
      <c r="N12" s="4">
        <f t="shared" si="0"/>
        <v>0</v>
      </c>
      <c r="O12" s="1"/>
    </row>
    <row r="13" spans="1:15" customFormat="1">
      <c r="A13" s="51"/>
      <c r="B13" s="4"/>
      <c r="C13" s="50"/>
      <c r="D13" s="128" t="s">
        <v>256</v>
      </c>
      <c r="E13" s="82" t="s">
        <v>150</v>
      </c>
      <c r="F13" s="106">
        <v>500</v>
      </c>
      <c r="G13" s="1"/>
      <c r="H13" s="142">
        <v>12</v>
      </c>
      <c r="I13" s="18" t="s">
        <v>23</v>
      </c>
      <c r="J13" s="18" t="s">
        <v>108</v>
      </c>
      <c r="K13" s="65">
        <v>1000</v>
      </c>
      <c r="L13" s="65">
        <v>1000</v>
      </c>
      <c r="M13" s="65" t="s">
        <v>135</v>
      </c>
      <c r="N13" s="4">
        <f t="shared" si="0"/>
        <v>0</v>
      </c>
      <c r="O13" s="1"/>
    </row>
    <row r="14" spans="1:15" customFormat="1" ht="13.5" customHeight="1">
      <c r="A14" s="51"/>
      <c r="B14" s="7"/>
      <c r="C14" s="104"/>
      <c r="D14" s="73" t="s">
        <v>257</v>
      </c>
      <c r="E14" s="82" t="s">
        <v>150</v>
      </c>
      <c r="F14" s="106">
        <v>450</v>
      </c>
      <c r="G14" s="1"/>
      <c r="H14" s="142">
        <v>13</v>
      </c>
      <c r="I14" s="18" t="s">
        <v>24</v>
      </c>
      <c r="J14" s="18" t="s">
        <v>33</v>
      </c>
      <c r="K14" s="65">
        <v>2265</v>
      </c>
      <c r="L14" s="65"/>
      <c r="M14" s="65"/>
      <c r="N14" s="4">
        <f t="shared" si="0"/>
        <v>2265</v>
      </c>
      <c r="O14" s="1"/>
    </row>
    <row r="15" spans="1:15" customFormat="1">
      <c r="A15" s="51"/>
      <c r="B15" s="7"/>
      <c r="C15" s="104"/>
      <c r="D15" s="73" t="s">
        <v>258</v>
      </c>
      <c r="E15" s="82" t="s">
        <v>150</v>
      </c>
      <c r="F15" s="106">
        <v>500</v>
      </c>
      <c r="G15" s="1"/>
      <c r="H15" s="142">
        <v>14</v>
      </c>
      <c r="I15" s="18" t="s">
        <v>25</v>
      </c>
      <c r="J15" s="18" t="s">
        <v>87</v>
      </c>
      <c r="K15" s="65">
        <v>3750</v>
      </c>
      <c r="L15" s="65">
        <v>3750</v>
      </c>
      <c r="M15" s="65" t="s">
        <v>134</v>
      </c>
      <c r="N15" s="4">
        <f t="shared" si="0"/>
        <v>0</v>
      </c>
      <c r="O15" s="1"/>
    </row>
    <row r="16" spans="1:15" customFormat="1">
      <c r="A16" s="51"/>
      <c r="B16" s="7"/>
      <c r="C16" s="104"/>
      <c r="D16" s="62" t="s">
        <v>263</v>
      </c>
      <c r="E16" s="82" t="s">
        <v>150</v>
      </c>
      <c r="F16" s="106">
        <v>600</v>
      </c>
      <c r="G16" s="1"/>
      <c r="H16" s="142">
        <v>15</v>
      </c>
      <c r="I16" s="18" t="s">
        <v>26</v>
      </c>
      <c r="J16" s="18" t="s">
        <v>106</v>
      </c>
      <c r="K16" s="65">
        <v>2155</v>
      </c>
      <c r="L16" s="65">
        <v>2155</v>
      </c>
      <c r="M16" s="65" t="s">
        <v>135</v>
      </c>
      <c r="N16" s="4">
        <f t="shared" si="0"/>
        <v>0</v>
      </c>
      <c r="O16" s="1"/>
    </row>
    <row r="17" spans="1:17" customFormat="1" ht="13.5" customHeight="1">
      <c r="A17" s="51"/>
      <c r="B17" s="7"/>
      <c r="C17" s="104"/>
      <c r="D17" s="73" t="s">
        <v>266</v>
      </c>
      <c r="E17" s="82" t="s">
        <v>150</v>
      </c>
      <c r="F17" s="106">
        <v>200</v>
      </c>
      <c r="G17" s="1"/>
      <c r="H17" s="142">
        <v>16</v>
      </c>
      <c r="I17" s="18" t="s">
        <v>27</v>
      </c>
      <c r="J17" s="18" t="s">
        <v>35</v>
      </c>
      <c r="K17" s="65">
        <v>1660</v>
      </c>
      <c r="L17" s="65">
        <v>1660</v>
      </c>
      <c r="M17" s="65" t="s">
        <v>134</v>
      </c>
      <c r="N17" s="4">
        <f t="shared" si="0"/>
        <v>0</v>
      </c>
      <c r="O17" s="1"/>
      <c r="P17" s="1"/>
      <c r="Q17" s="1"/>
    </row>
    <row r="18" spans="1:17" customFormat="1" ht="13.5" customHeight="1">
      <c r="A18" s="51"/>
      <c r="B18" s="4"/>
      <c r="C18" s="50"/>
      <c r="D18" s="128" t="s">
        <v>267</v>
      </c>
      <c r="E18" s="82" t="s">
        <v>150</v>
      </c>
      <c r="F18" s="106">
        <v>7300</v>
      </c>
      <c r="G18" s="1"/>
      <c r="H18" s="142">
        <v>17</v>
      </c>
      <c r="I18" s="18" t="s">
        <v>28</v>
      </c>
      <c r="J18" s="18" t="s">
        <v>36</v>
      </c>
      <c r="K18" s="65">
        <v>1880</v>
      </c>
      <c r="L18" s="65">
        <v>1880</v>
      </c>
      <c r="M18" s="65" t="s">
        <v>134</v>
      </c>
      <c r="N18" s="4">
        <f t="shared" si="0"/>
        <v>0</v>
      </c>
      <c r="O18" s="1"/>
      <c r="P18" s="1"/>
      <c r="Q18" s="1"/>
    </row>
    <row r="19" spans="1:17" customFormat="1" ht="13.5" customHeight="1">
      <c r="A19" s="51"/>
      <c r="B19" s="4"/>
      <c r="C19" s="50"/>
      <c r="D19" s="128"/>
      <c r="E19" s="82"/>
      <c r="F19" s="106"/>
      <c r="G19" s="1"/>
      <c r="H19" s="142">
        <v>18</v>
      </c>
      <c r="I19" s="18" t="s">
        <v>29</v>
      </c>
      <c r="J19" s="34" t="s">
        <v>117</v>
      </c>
      <c r="K19" s="65">
        <v>1770</v>
      </c>
      <c r="L19" s="65">
        <v>1770</v>
      </c>
      <c r="M19" s="65" t="s">
        <v>135</v>
      </c>
      <c r="N19" s="4">
        <f t="shared" si="0"/>
        <v>0</v>
      </c>
      <c r="O19" s="1"/>
      <c r="P19" s="1"/>
      <c r="Q19" s="1"/>
    </row>
    <row r="20" spans="1:17" customFormat="1" ht="13.5" customHeight="1">
      <c r="A20" s="51"/>
      <c r="B20" s="7"/>
      <c r="C20" s="104"/>
      <c r="D20" s="73"/>
      <c r="E20" s="82"/>
      <c r="F20" s="106"/>
      <c r="G20" s="1"/>
      <c r="H20" s="142">
        <v>19</v>
      </c>
      <c r="I20" s="18" t="s">
        <v>57</v>
      </c>
      <c r="J20" s="18" t="s">
        <v>88</v>
      </c>
      <c r="K20" s="65">
        <v>1990</v>
      </c>
      <c r="L20" s="65">
        <v>1990</v>
      </c>
      <c r="M20" s="65" t="s">
        <v>135</v>
      </c>
      <c r="N20" s="4">
        <f t="shared" si="0"/>
        <v>0</v>
      </c>
      <c r="O20" s="1"/>
      <c r="P20" s="1"/>
      <c r="Q20" s="1"/>
    </row>
    <row r="21" spans="1:17" customFormat="1" ht="16.5" customHeight="1">
      <c r="A21" s="129" t="s">
        <v>214</v>
      </c>
      <c r="B21" s="57" t="s">
        <v>217</v>
      </c>
      <c r="C21" s="127">
        <v>54000</v>
      </c>
      <c r="D21" s="55" t="s">
        <v>199</v>
      </c>
      <c r="E21" s="119" t="s">
        <v>152</v>
      </c>
      <c r="F21" s="108">
        <v>12109</v>
      </c>
      <c r="G21" s="1"/>
      <c r="H21" s="142">
        <v>20</v>
      </c>
      <c r="I21" s="18" t="s">
        <v>58</v>
      </c>
      <c r="J21" s="18" t="s">
        <v>38</v>
      </c>
      <c r="K21" s="65">
        <v>1055</v>
      </c>
      <c r="L21" s="65">
        <v>1055</v>
      </c>
      <c r="M21" s="65" t="s">
        <v>135</v>
      </c>
      <c r="N21" s="4">
        <f t="shared" si="0"/>
        <v>0</v>
      </c>
      <c r="O21" s="1"/>
      <c r="P21" s="1"/>
      <c r="Q21" s="1"/>
    </row>
    <row r="22" spans="1:17" customFormat="1" ht="15" customHeight="1">
      <c r="A22" s="55" t="s">
        <v>215</v>
      </c>
      <c r="B22" s="119" t="s">
        <v>151</v>
      </c>
      <c r="C22" s="127">
        <v>13392</v>
      </c>
      <c r="D22" s="55" t="s">
        <v>202</v>
      </c>
      <c r="E22" s="119" t="s">
        <v>150</v>
      </c>
      <c r="F22" s="108">
        <f>SUMIF(B4:B20, "Naveen", C4:C20)-SUMIF(E4:E20, "Naveen", F4:F20)</f>
        <v>4015</v>
      </c>
      <c r="G22" s="1"/>
      <c r="H22" s="142">
        <v>21</v>
      </c>
      <c r="I22" s="18" t="s">
        <v>59</v>
      </c>
      <c r="J22" s="18" t="s">
        <v>39</v>
      </c>
      <c r="K22" s="65">
        <v>1330</v>
      </c>
      <c r="L22" s="65">
        <v>1330</v>
      </c>
      <c r="M22" s="65" t="s">
        <v>134</v>
      </c>
      <c r="N22" s="4">
        <f t="shared" si="0"/>
        <v>0</v>
      </c>
      <c r="O22" s="1"/>
      <c r="P22" s="1"/>
      <c r="Q22" s="1"/>
    </row>
    <row r="23" spans="1:17" customFormat="1" ht="15" customHeight="1">
      <c r="A23" s="51"/>
      <c r="B23" s="7"/>
      <c r="C23" s="104"/>
      <c r="D23" s="55" t="s">
        <v>203</v>
      </c>
      <c r="E23" s="119" t="s">
        <v>151</v>
      </c>
      <c r="F23" s="108">
        <f>SUMIF(B4:B20, "Srinivas", C4:C20)-SUMIF(E4:E20, "Srinivas", F4:F20)</f>
        <v>41678</v>
      </c>
      <c r="G23" s="1"/>
      <c r="H23" s="142">
        <v>22</v>
      </c>
      <c r="I23" s="18" t="s">
        <v>60</v>
      </c>
      <c r="J23" s="34" t="s">
        <v>118</v>
      </c>
      <c r="K23" s="65">
        <v>1770</v>
      </c>
      <c r="L23" s="65">
        <v>1770</v>
      </c>
      <c r="M23" s="65" t="s">
        <v>135</v>
      </c>
      <c r="N23" s="4">
        <f t="shared" si="0"/>
        <v>0</v>
      </c>
      <c r="O23" s="1"/>
      <c r="P23" s="1"/>
      <c r="Q23" s="1"/>
    </row>
    <row r="24" spans="1:17" customFormat="1" ht="15" customHeight="1">
      <c r="A24" s="51"/>
      <c r="B24" s="7"/>
      <c r="C24" s="104"/>
      <c r="D24" s="110" t="s">
        <v>214</v>
      </c>
      <c r="E24" s="57" t="s">
        <v>217</v>
      </c>
      <c r="F24" s="127">
        <v>54000</v>
      </c>
      <c r="G24" s="1"/>
      <c r="H24" s="142">
        <v>23</v>
      </c>
      <c r="I24" s="18" t="s">
        <v>61</v>
      </c>
      <c r="J24" s="34" t="s">
        <v>121</v>
      </c>
      <c r="K24" s="65">
        <v>1000</v>
      </c>
      <c r="L24" s="65">
        <v>1000</v>
      </c>
      <c r="M24" s="65" t="s">
        <v>135</v>
      </c>
      <c r="N24" s="4">
        <f t="shared" si="0"/>
        <v>0</v>
      </c>
      <c r="O24" s="1"/>
      <c r="P24" s="1"/>
      <c r="Q24" s="1"/>
    </row>
    <row r="25" spans="1:17" customFormat="1" ht="16.5" customHeight="1">
      <c r="A25" s="51"/>
      <c r="B25" s="7"/>
      <c r="C25" s="103"/>
      <c r="D25" s="55" t="s">
        <v>215</v>
      </c>
      <c r="E25" s="119" t="s">
        <v>151</v>
      </c>
      <c r="F25" s="127">
        <v>13392</v>
      </c>
      <c r="G25" s="1"/>
      <c r="H25" s="142">
        <v>24</v>
      </c>
      <c r="I25" s="18" t="s">
        <v>62</v>
      </c>
      <c r="J25" s="18" t="s">
        <v>42</v>
      </c>
      <c r="K25" s="65">
        <v>3000</v>
      </c>
      <c r="L25" s="65"/>
      <c r="M25" s="65"/>
      <c r="N25" s="4">
        <f t="shared" si="0"/>
        <v>3000</v>
      </c>
      <c r="O25" s="1"/>
      <c r="P25" s="1"/>
      <c r="Q25" s="1"/>
    </row>
    <row r="26" spans="1:17" customFormat="1" ht="15.75" customHeight="1" thickBot="1">
      <c r="A26" s="252" t="s">
        <v>159</v>
      </c>
      <c r="B26" s="253"/>
      <c r="C26" s="67">
        <f>SUM(C4:C25)</f>
        <v>179374</v>
      </c>
      <c r="D26" s="252" t="s">
        <v>159</v>
      </c>
      <c r="E26" s="253"/>
      <c r="F26" s="67">
        <f>SUM(F4:F25)</f>
        <v>179374</v>
      </c>
      <c r="G26" s="1"/>
      <c r="H26" s="142">
        <v>25</v>
      </c>
      <c r="I26" s="18" t="s">
        <v>63</v>
      </c>
      <c r="J26" s="18" t="s">
        <v>43</v>
      </c>
      <c r="K26" s="65">
        <v>1660</v>
      </c>
      <c r="L26" s="65">
        <v>1660</v>
      </c>
      <c r="M26" s="65" t="s">
        <v>135</v>
      </c>
      <c r="N26" s="4">
        <f t="shared" si="0"/>
        <v>0</v>
      </c>
      <c r="O26" s="1"/>
      <c r="P26" s="1"/>
      <c r="Q26" s="1"/>
    </row>
    <row r="27" spans="1:17" customFormat="1">
      <c r="A27" s="1"/>
      <c r="B27" s="1"/>
      <c r="C27" s="1"/>
      <c r="D27" s="1"/>
      <c r="E27" s="1"/>
      <c r="F27" s="1"/>
      <c r="G27" s="1"/>
      <c r="H27" s="142">
        <v>26</v>
      </c>
      <c r="I27" s="18" t="s">
        <v>64</v>
      </c>
      <c r="J27" s="18" t="s">
        <v>98</v>
      </c>
      <c r="K27" s="65">
        <v>1000</v>
      </c>
      <c r="L27" s="65">
        <v>1000</v>
      </c>
      <c r="M27" s="65" t="s">
        <v>135</v>
      </c>
      <c r="N27" s="4">
        <f t="shared" si="0"/>
        <v>0</v>
      </c>
      <c r="O27" s="1"/>
      <c r="P27" s="1"/>
      <c r="Q27" s="1"/>
    </row>
    <row r="28" spans="1:17" customFormat="1" ht="14.25" customHeight="1">
      <c r="A28" s="110" t="s">
        <v>184</v>
      </c>
      <c r="B28" s="111">
        <f>K43</f>
        <v>70760</v>
      </c>
      <c r="C28" s="1"/>
      <c r="D28" s="114" t="s">
        <v>176</v>
      </c>
      <c r="E28" s="115" t="s">
        <v>164</v>
      </c>
      <c r="F28" s="115" t="s">
        <v>86</v>
      </c>
      <c r="G28" s="1"/>
      <c r="H28" s="142">
        <v>27</v>
      </c>
      <c r="I28" s="34" t="s">
        <v>65</v>
      </c>
      <c r="J28" s="34" t="s">
        <v>45</v>
      </c>
      <c r="K28" s="65">
        <v>2265</v>
      </c>
      <c r="L28" s="65">
        <v>2265</v>
      </c>
      <c r="M28" s="65" t="s">
        <v>135</v>
      </c>
      <c r="N28" s="4">
        <f>K28-L28</f>
        <v>0</v>
      </c>
      <c r="O28" s="1"/>
      <c r="P28" s="1"/>
      <c r="Q28" s="1"/>
    </row>
    <row r="29" spans="1:17" customFormat="1" ht="13.5" customHeight="1">
      <c r="A29" s="110" t="s">
        <v>185</v>
      </c>
      <c r="B29" s="111">
        <f>L43</f>
        <v>69495</v>
      </c>
      <c r="C29" s="1"/>
      <c r="D29" s="1"/>
      <c r="E29" s="41" t="s">
        <v>24</v>
      </c>
      <c r="F29" s="82">
        <v>2265</v>
      </c>
      <c r="G29" s="1"/>
      <c r="H29" s="142">
        <v>28</v>
      </c>
      <c r="I29" s="18" t="s">
        <v>66</v>
      </c>
      <c r="J29" s="18" t="s">
        <v>46</v>
      </c>
      <c r="K29" s="65">
        <v>1783</v>
      </c>
      <c r="L29" s="65">
        <v>1783</v>
      </c>
      <c r="M29" s="65" t="s">
        <v>134</v>
      </c>
      <c r="N29" s="4">
        <f t="shared" si="0"/>
        <v>0</v>
      </c>
      <c r="O29" s="1"/>
      <c r="P29" s="1"/>
      <c r="Q29" s="1"/>
    </row>
    <row r="30" spans="1:17" customFormat="1" ht="12.75" customHeight="1">
      <c r="A30" s="110" t="s">
        <v>175</v>
      </c>
      <c r="B30" s="111">
        <f>SUM(F4:F20)</f>
        <v>54180</v>
      </c>
      <c r="C30" s="1"/>
      <c r="D30" s="1"/>
      <c r="E30" s="41" t="s">
        <v>62</v>
      </c>
      <c r="F30" s="82">
        <v>3000</v>
      </c>
      <c r="G30" s="1"/>
      <c r="H30" s="142">
        <v>29</v>
      </c>
      <c r="I30" s="18" t="s">
        <v>67</v>
      </c>
      <c r="J30" s="18" t="s">
        <v>47</v>
      </c>
      <c r="K30" s="65">
        <v>2320</v>
      </c>
      <c r="L30" s="65">
        <v>2320</v>
      </c>
      <c r="M30" s="65" t="s">
        <v>135</v>
      </c>
      <c r="N30" s="4">
        <f t="shared" si="0"/>
        <v>0</v>
      </c>
      <c r="O30" s="1"/>
      <c r="P30" s="1"/>
      <c r="Q30" s="1"/>
    </row>
    <row r="31" spans="1:17" customFormat="1" ht="12.75" customHeight="1">
      <c r="A31" s="110" t="s">
        <v>162</v>
      </c>
      <c r="B31" s="112">
        <f>SUM(F21:F25)</f>
        <v>125194</v>
      </c>
      <c r="C31" s="1"/>
      <c r="D31" s="1"/>
      <c r="E31" s="41"/>
      <c r="F31" s="7"/>
      <c r="G31" s="1"/>
      <c r="H31" s="142">
        <v>30</v>
      </c>
      <c r="I31" s="18" t="s">
        <v>68</v>
      </c>
      <c r="J31" s="18" t="s">
        <v>48</v>
      </c>
      <c r="K31" s="65">
        <v>1000</v>
      </c>
      <c r="L31" s="65">
        <v>1000</v>
      </c>
      <c r="M31" s="65" t="s">
        <v>135</v>
      </c>
      <c r="N31" s="4">
        <f t="shared" si="0"/>
        <v>0</v>
      </c>
      <c r="O31" s="1"/>
      <c r="P31" s="1"/>
      <c r="Q31" s="1"/>
    </row>
    <row r="32" spans="1:17" customFormat="1" ht="14.25" customHeight="1">
      <c r="A32" s="110" t="s">
        <v>218</v>
      </c>
      <c r="B32" s="112">
        <f>SUM(F21:F23)</f>
        <v>57802</v>
      </c>
      <c r="C32" s="1"/>
      <c r="D32" s="1"/>
      <c r="E32" s="41"/>
      <c r="F32" s="7"/>
      <c r="G32" s="1"/>
      <c r="H32" s="142">
        <v>31</v>
      </c>
      <c r="I32" s="18" t="s">
        <v>69</v>
      </c>
      <c r="J32" s="18" t="s">
        <v>110</v>
      </c>
      <c r="K32" s="65">
        <v>1330</v>
      </c>
      <c r="L32" s="65">
        <v>1330</v>
      </c>
      <c r="M32" s="65" t="s">
        <v>135</v>
      </c>
      <c r="N32" s="4">
        <f t="shared" si="0"/>
        <v>0</v>
      </c>
      <c r="O32" s="1"/>
      <c r="P32" s="1"/>
      <c r="Q32" s="1" t="s">
        <v>136</v>
      </c>
    </row>
    <row r="33" spans="1:15" customFormat="1" ht="13.5" customHeight="1">
      <c r="A33" s="110" t="s">
        <v>268</v>
      </c>
      <c r="B33" s="111">
        <f>N43</f>
        <v>1265</v>
      </c>
      <c r="C33" s="1"/>
      <c r="D33" s="1"/>
      <c r="E33" s="41"/>
      <c r="F33" s="7"/>
      <c r="G33" s="1"/>
      <c r="H33" s="142">
        <v>32</v>
      </c>
      <c r="I33" s="18" t="s">
        <v>70</v>
      </c>
      <c r="J33" s="18" t="s">
        <v>50</v>
      </c>
      <c r="K33" s="65">
        <v>1825</v>
      </c>
      <c r="L33" s="65">
        <v>1825</v>
      </c>
      <c r="M33" s="65" t="s">
        <v>135</v>
      </c>
      <c r="N33" s="4">
        <f t="shared" si="0"/>
        <v>0</v>
      </c>
      <c r="O33" s="1"/>
    </row>
    <row r="34" spans="1:15" customFormat="1" ht="14.25" customHeight="1">
      <c r="A34" s="113" t="s">
        <v>172</v>
      </c>
      <c r="B34" s="110"/>
      <c r="C34" s="1"/>
      <c r="D34" s="1"/>
      <c r="E34" s="141"/>
      <c r="F34" s="82"/>
      <c r="G34" s="1"/>
      <c r="H34" s="142">
        <v>33</v>
      </c>
      <c r="I34" s="18" t="s">
        <v>71</v>
      </c>
      <c r="J34" s="18" t="s">
        <v>51</v>
      </c>
      <c r="K34" s="65">
        <v>2108</v>
      </c>
      <c r="L34" s="65">
        <v>2108</v>
      </c>
      <c r="M34" s="65" t="s">
        <v>134</v>
      </c>
      <c r="N34" s="4">
        <f t="shared" si="0"/>
        <v>0</v>
      </c>
      <c r="O34" s="1"/>
    </row>
    <row r="35" spans="1:15" customFormat="1" ht="14.25" customHeight="1">
      <c r="A35" s="54" t="s">
        <v>167</v>
      </c>
      <c r="B35" s="110"/>
      <c r="C35" s="1"/>
      <c r="D35" s="1"/>
      <c r="E35" s="141"/>
      <c r="F35" s="82"/>
      <c r="G35" s="1"/>
      <c r="H35" s="142">
        <v>34</v>
      </c>
      <c r="I35" s="18" t="s">
        <v>72</v>
      </c>
      <c r="J35" s="18" t="s">
        <v>52</v>
      </c>
      <c r="K35" s="65">
        <v>1770</v>
      </c>
      <c r="L35" s="65">
        <v>1770</v>
      </c>
      <c r="M35" s="65" t="s">
        <v>135</v>
      </c>
      <c r="N35" s="4">
        <f t="shared" si="0"/>
        <v>0</v>
      </c>
      <c r="O35" s="1"/>
    </row>
    <row r="36" spans="1:15" customFormat="1">
      <c r="A36" s="54" t="s">
        <v>182</v>
      </c>
      <c r="B36" s="1"/>
      <c r="C36" s="1"/>
      <c r="D36" s="1"/>
      <c r="E36" s="83" t="s">
        <v>159</v>
      </c>
      <c r="F36" s="83">
        <f>SUM(F29:F35)</f>
        <v>5265</v>
      </c>
      <c r="G36" s="1"/>
      <c r="H36" s="142">
        <v>35</v>
      </c>
      <c r="I36" s="18" t="s">
        <v>73</v>
      </c>
      <c r="J36" s="18" t="s">
        <v>53</v>
      </c>
      <c r="K36" s="65">
        <v>1055</v>
      </c>
      <c r="L36" s="65">
        <v>1055</v>
      </c>
      <c r="M36" s="65" t="s">
        <v>135</v>
      </c>
      <c r="N36" s="4">
        <f t="shared" si="0"/>
        <v>0</v>
      </c>
      <c r="O36" s="1"/>
    </row>
    <row r="37" spans="1:15" customFormat="1">
      <c r="A37" s="54"/>
      <c r="B37" s="1"/>
      <c r="C37" s="1"/>
      <c r="D37" s="1"/>
      <c r="E37" s="1"/>
      <c r="F37" s="1"/>
      <c r="G37" s="1"/>
      <c r="H37" s="142">
        <v>36</v>
      </c>
      <c r="I37" s="18" t="s">
        <v>74</v>
      </c>
      <c r="J37" s="18" t="s">
        <v>54</v>
      </c>
      <c r="K37" s="65">
        <v>1165</v>
      </c>
      <c r="L37" s="65">
        <v>1165</v>
      </c>
      <c r="M37" s="65" t="s">
        <v>135</v>
      </c>
      <c r="N37" s="4">
        <f t="shared" si="0"/>
        <v>0</v>
      </c>
      <c r="O37" s="1"/>
    </row>
    <row r="38" spans="1:15" customFormat="1">
      <c r="A38" s="54"/>
      <c r="B38" s="1"/>
      <c r="C38" s="1"/>
      <c r="D38" s="1"/>
      <c r="E38" s="1"/>
      <c r="F38" s="1"/>
      <c r="G38" s="1"/>
      <c r="H38" s="142">
        <v>37</v>
      </c>
      <c r="I38" s="18" t="s">
        <v>75</v>
      </c>
      <c r="J38" s="18" t="s">
        <v>55</v>
      </c>
      <c r="K38" s="65">
        <v>3000</v>
      </c>
      <c r="L38" s="65">
        <v>4000</v>
      </c>
      <c r="M38" s="65" t="s">
        <v>135</v>
      </c>
      <c r="N38" s="4">
        <f t="shared" si="0"/>
        <v>-1000</v>
      </c>
      <c r="O38" s="1"/>
    </row>
    <row r="39" spans="1:15" customFormat="1">
      <c r="A39" s="54"/>
      <c r="B39" s="1"/>
      <c r="C39" s="1"/>
      <c r="D39" s="1"/>
      <c r="E39" s="1"/>
      <c r="F39" s="1"/>
      <c r="G39" s="1"/>
      <c r="H39" s="142">
        <v>38</v>
      </c>
      <c r="I39" s="18" t="s">
        <v>76</v>
      </c>
      <c r="J39" s="34" t="s">
        <v>119</v>
      </c>
      <c r="K39" s="65">
        <v>2100</v>
      </c>
      <c r="L39" s="65">
        <v>2100</v>
      </c>
      <c r="M39" s="65" t="s">
        <v>135</v>
      </c>
      <c r="N39" s="4">
        <f t="shared" si="0"/>
        <v>0</v>
      </c>
      <c r="O39" s="1"/>
    </row>
    <row r="40" spans="1:15" customFormat="1">
      <c r="A40" s="54"/>
      <c r="B40" s="1"/>
      <c r="C40" s="1"/>
      <c r="D40" s="1"/>
      <c r="E40" s="1"/>
      <c r="F40" s="1"/>
      <c r="G40" s="1"/>
      <c r="H40" s="142">
        <v>39</v>
      </c>
      <c r="I40" s="18" t="s">
        <v>77</v>
      </c>
      <c r="J40" s="18" t="s">
        <v>56</v>
      </c>
      <c r="K40" s="65">
        <v>3309</v>
      </c>
      <c r="L40" s="65">
        <v>3309</v>
      </c>
      <c r="M40" s="65" t="s">
        <v>135</v>
      </c>
      <c r="N40" s="4">
        <f t="shared" si="0"/>
        <v>0</v>
      </c>
      <c r="O40" s="1"/>
    </row>
    <row r="41" spans="1:15" customFormat="1">
      <c r="A41" s="1"/>
      <c r="B41" s="1"/>
      <c r="C41" s="1"/>
      <c r="D41" s="1"/>
      <c r="E41" s="1"/>
      <c r="F41" s="1"/>
      <c r="G41" s="1"/>
      <c r="H41" s="142">
        <v>40</v>
      </c>
      <c r="I41" s="18" t="s">
        <v>78</v>
      </c>
      <c r="J41" s="34" t="s">
        <v>120</v>
      </c>
      <c r="K41" s="65">
        <v>1440</v>
      </c>
      <c r="L41" s="65">
        <v>1440</v>
      </c>
      <c r="M41" s="65" t="s">
        <v>135</v>
      </c>
      <c r="N41" s="4">
        <f t="shared" si="0"/>
        <v>0</v>
      </c>
      <c r="O41" s="1"/>
    </row>
    <row r="42" spans="1:15" customFormat="1">
      <c r="A42" s="1"/>
      <c r="B42" s="1"/>
      <c r="C42" s="1"/>
      <c r="D42" s="1"/>
      <c r="E42" s="1"/>
      <c r="F42" s="1"/>
      <c r="G42" s="1"/>
      <c r="H42" s="4"/>
      <c r="I42" s="4"/>
      <c r="J42" s="4"/>
      <c r="K42" s="4"/>
      <c r="L42" s="4"/>
      <c r="M42" s="4"/>
      <c r="N42" s="4"/>
      <c r="O42" s="1"/>
    </row>
    <row r="43" spans="1:15" customFormat="1">
      <c r="A43" s="1"/>
      <c r="B43" s="1"/>
      <c r="C43" s="1"/>
      <c r="D43" s="1"/>
      <c r="E43" s="1"/>
      <c r="F43" s="1"/>
      <c r="G43" s="1"/>
      <c r="H43" s="4"/>
      <c r="I43" s="4"/>
      <c r="J43" s="57" t="s">
        <v>137</v>
      </c>
      <c r="K43" s="57">
        <f>SUM(K2:K41)</f>
        <v>70760</v>
      </c>
      <c r="L43" s="57">
        <f>SUM(L2:L41)</f>
        <v>69495</v>
      </c>
      <c r="M43" s="57"/>
      <c r="N43" s="57">
        <f>SUM(N2:N41)</f>
        <v>1265</v>
      </c>
      <c r="O43" s="1"/>
    </row>
  </sheetData>
  <autoFilter ref="M1:N43" xr:uid="{00000000-0009-0000-0000-00000A000000}"/>
  <mergeCells count="5">
    <mergeCell ref="A1:F1"/>
    <mergeCell ref="A2:C2"/>
    <mergeCell ref="D2:F2"/>
    <mergeCell ref="A26:B26"/>
    <mergeCell ref="D26:E26"/>
  </mergeCells>
  <dataValidations count="3">
    <dataValidation type="list" allowBlank="1" showInputMessage="1" showErrorMessage="1" sqref="E4:E23 E25 B22" xr:uid="{00000000-0002-0000-0A00-000000000000}">
      <formula1>"Naveen,Srinivas"</formula1>
    </dataValidation>
    <dataValidation type="list" allowBlank="1" showInputMessage="1" showErrorMessage="1" sqref="Q4:Q7 M2:M41" xr:uid="{00000000-0002-0000-0A00-000001000000}">
      <formula1>"Cash,Online"</formula1>
    </dataValidation>
    <dataValidation type="list" allowBlank="1" showInputMessage="1" showErrorMessage="1" sqref="B4:B6 B8:B11 B14:B17 B20 B23:B25" xr:uid="{00000000-0002-0000-0A00-000002000000}">
      <formula1>"Naveen,Srinivas,KVB Account"</formula1>
    </dataValidation>
  </dataValidation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V74"/>
  <sheetViews>
    <sheetView workbookViewId="0">
      <selection activeCell="J32" sqref="J32:J54"/>
    </sheetView>
  </sheetViews>
  <sheetFormatPr defaultColWidth="9" defaultRowHeight="14.5"/>
  <cols>
    <col min="1" max="1" width="3.7265625" style="15" customWidth="1"/>
    <col min="2" max="2" width="5.1796875" style="15" customWidth="1"/>
    <col min="3" max="3" width="22.7265625" style="15" customWidth="1"/>
    <col min="4" max="4" width="14.453125" style="15" customWidth="1"/>
    <col min="5" max="5" width="8.1796875" style="15" customWidth="1"/>
    <col min="6" max="6" width="8.453125" style="15" customWidth="1"/>
    <col min="7" max="8" width="9.7265625" style="15" customWidth="1"/>
    <col min="9" max="9" width="9.26953125" style="91" customWidth="1"/>
    <col min="10" max="10" width="9.7265625" style="15" customWidth="1"/>
    <col min="11" max="11" width="9.1796875" style="15" customWidth="1"/>
    <col min="12" max="12" width="11.1796875" style="15" customWidth="1"/>
    <col min="13" max="13" width="24.81640625" style="15" customWidth="1"/>
    <col min="14" max="15" width="9" style="15" customWidth="1"/>
    <col min="16" max="16" width="10" style="16" customWidth="1"/>
    <col min="17" max="256" width="10" style="15" customWidth="1"/>
    <col min="257" max="16384" width="9" style="17"/>
  </cols>
  <sheetData>
    <row r="1" spans="1:256" ht="28.5" customHeight="1">
      <c r="A1" s="272" t="s">
        <v>251</v>
      </c>
      <c r="B1" s="272"/>
      <c r="C1" s="272"/>
      <c r="D1" s="272"/>
      <c r="E1" s="272"/>
      <c r="F1" s="272"/>
      <c r="G1" s="272"/>
      <c r="H1" s="272"/>
      <c r="I1" s="272"/>
      <c r="J1" s="272"/>
      <c r="K1" s="272"/>
      <c r="L1" s="272"/>
      <c r="M1" s="272"/>
    </row>
    <row r="2" spans="1:256" ht="15" customHeight="1">
      <c r="A2" s="261" t="s">
        <v>124</v>
      </c>
      <c r="B2" s="261"/>
      <c r="C2" s="261"/>
      <c r="D2" s="261"/>
      <c r="E2" s="261"/>
      <c r="F2" s="261"/>
      <c r="G2" s="261"/>
      <c r="H2" s="261"/>
      <c r="I2" s="282" t="s">
        <v>131</v>
      </c>
      <c r="J2" s="283"/>
      <c r="K2" s="283"/>
      <c r="L2" s="283"/>
      <c r="M2" s="283"/>
    </row>
    <row r="3" spans="1:256" s="40" customFormat="1" ht="15" customHeight="1">
      <c r="A3" s="256" t="s">
        <v>130</v>
      </c>
      <c r="B3" s="256"/>
      <c r="C3" s="256"/>
      <c r="D3" s="256" t="s">
        <v>129</v>
      </c>
      <c r="E3" s="256"/>
      <c r="F3" s="256" t="s">
        <v>127</v>
      </c>
      <c r="G3" s="256"/>
      <c r="H3" s="37" t="s">
        <v>86</v>
      </c>
      <c r="I3" s="258" t="s">
        <v>216</v>
      </c>
      <c r="J3" s="258"/>
      <c r="K3" s="258"/>
      <c r="L3" s="258"/>
      <c r="M3" s="258"/>
      <c r="N3" s="38"/>
      <c r="O3" s="38"/>
      <c r="P3" s="39"/>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row>
    <row r="4" spans="1:256">
      <c r="A4" s="275" t="s">
        <v>125</v>
      </c>
      <c r="B4" s="276"/>
      <c r="C4" s="276"/>
      <c r="D4" s="257">
        <v>0</v>
      </c>
      <c r="E4" s="257"/>
      <c r="F4" s="257"/>
      <c r="G4" s="257"/>
      <c r="H4" s="44">
        <f>D4*F4</f>
        <v>0</v>
      </c>
      <c r="I4" s="258"/>
      <c r="J4" s="258"/>
      <c r="K4" s="258"/>
      <c r="L4" s="258"/>
      <c r="M4" s="258"/>
    </row>
    <row r="5" spans="1:256">
      <c r="A5" s="273" t="s">
        <v>126</v>
      </c>
      <c r="B5" s="274"/>
      <c r="C5" s="274"/>
      <c r="D5" s="264">
        <v>30</v>
      </c>
      <c r="E5" s="264"/>
      <c r="F5" s="264">
        <v>600</v>
      </c>
      <c r="G5" s="264"/>
      <c r="H5" s="41">
        <f>D5*F5</f>
        <v>18000</v>
      </c>
      <c r="I5" s="258"/>
      <c r="J5" s="258"/>
      <c r="K5" s="258"/>
      <c r="L5" s="258"/>
      <c r="M5" s="258"/>
    </row>
    <row r="6" spans="1:256">
      <c r="A6" s="273" t="s">
        <v>186</v>
      </c>
      <c r="B6" s="274"/>
      <c r="C6" s="274"/>
      <c r="D6" s="264">
        <v>102</v>
      </c>
      <c r="E6" s="264"/>
      <c r="F6" s="264">
        <v>19.75</v>
      </c>
      <c r="G6" s="264"/>
      <c r="H6" s="44">
        <f>D6*F6</f>
        <v>2014.5</v>
      </c>
      <c r="I6" s="258"/>
      <c r="J6" s="258"/>
      <c r="K6" s="258"/>
      <c r="L6" s="258"/>
      <c r="M6" s="258"/>
    </row>
    <row r="7" spans="1:256" ht="15" customHeight="1">
      <c r="A7" s="268" t="s">
        <v>128</v>
      </c>
      <c r="B7" s="269"/>
      <c r="C7" s="269"/>
      <c r="D7" s="269"/>
      <c r="E7" s="269"/>
      <c r="F7" s="269"/>
      <c r="G7" s="270"/>
      <c r="H7" s="41">
        <f>SUM(H4:H6)</f>
        <v>20014.5</v>
      </c>
      <c r="I7" s="258"/>
      <c r="J7" s="258"/>
      <c r="K7" s="258"/>
      <c r="L7" s="258"/>
      <c r="M7" s="258"/>
    </row>
    <row r="8" spans="1:256">
      <c r="A8" s="277" t="s">
        <v>82</v>
      </c>
      <c r="B8" s="277"/>
      <c r="C8" s="277"/>
      <c r="D8" s="42">
        <f>SUM(G13:G29:G32:G54)</f>
        <v>412</v>
      </c>
      <c r="E8" s="278" t="s">
        <v>204</v>
      </c>
      <c r="F8" s="279"/>
      <c r="G8" s="279"/>
      <c r="H8" s="33"/>
      <c r="I8" s="258"/>
      <c r="J8" s="258"/>
      <c r="K8" s="258"/>
      <c r="L8" s="258"/>
      <c r="M8" s="258"/>
    </row>
    <row r="9" spans="1:256" ht="15" customHeight="1">
      <c r="A9" s="262" t="s">
        <v>83</v>
      </c>
      <c r="B9" s="263"/>
      <c r="C9" s="263"/>
      <c r="D9" s="19">
        <f>ROUND(H7/D8,0)</f>
        <v>49</v>
      </c>
      <c r="E9" s="280"/>
      <c r="F9" s="281"/>
      <c r="G9" s="281"/>
      <c r="H9" s="120">
        <f>SUM(J13:J29:J32:J54)</f>
        <v>61453</v>
      </c>
      <c r="I9" s="258"/>
      <c r="J9" s="258"/>
      <c r="K9" s="258"/>
      <c r="L9" s="258"/>
      <c r="M9" s="258"/>
    </row>
    <row r="10" spans="1:256">
      <c r="A10" s="20"/>
      <c r="B10" s="20"/>
      <c r="C10" s="20"/>
      <c r="D10" s="21"/>
      <c r="E10" s="33"/>
      <c r="F10" s="33"/>
      <c r="G10" s="33"/>
      <c r="H10" s="33"/>
      <c r="I10" s="259"/>
      <c r="J10" s="259"/>
      <c r="K10" s="259"/>
      <c r="L10" s="259"/>
      <c r="M10" s="259"/>
    </row>
    <row r="11" spans="1:256" ht="22.5" customHeight="1">
      <c r="A11" s="267" t="s">
        <v>0</v>
      </c>
      <c r="B11" s="266" t="s">
        <v>115</v>
      </c>
      <c r="C11" s="267" t="s">
        <v>2</v>
      </c>
      <c r="D11" s="266" t="s">
        <v>111</v>
      </c>
      <c r="E11" s="271" t="s">
        <v>122</v>
      </c>
      <c r="F11" s="267"/>
      <c r="G11" s="267"/>
      <c r="H11" s="267"/>
      <c r="I11" s="266" t="s">
        <v>163</v>
      </c>
      <c r="J11" s="267" t="s">
        <v>3</v>
      </c>
      <c r="K11" s="266" t="s">
        <v>114</v>
      </c>
      <c r="L11" s="267" t="s">
        <v>4</v>
      </c>
      <c r="M11" s="266" t="s">
        <v>113</v>
      </c>
    </row>
    <row r="12" spans="1:256" ht="17.25" customHeight="1">
      <c r="A12" s="267"/>
      <c r="B12" s="267"/>
      <c r="C12" s="267"/>
      <c r="D12" s="267"/>
      <c r="E12" s="32" t="s">
        <v>112</v>
      </c>
      <c r="F12" s="14" t="s">
        <v>79</v>
      </c>
      <c r="G12" s="139" t="s">
        <v>123</v>
      </c>
      <c r="H12" s="32" t="s">
        <v>86</v>
      </c>
      <c r="I12" s="266"/>
      <c r="J12" s="267"/>
      <c r="K12" s="267"/>
      <c r="L12" s="267"/>
      <c r="M12" s="267"/>
    </row>
    <row r="13" spans="1:256" ht="20.149999999999999" customHeight="1">
      <c r="A13" s="143">
        <v>1</v>
      </c>
      <c r="B13" s="36" t="s">
        <v>5</v>
      </c>
      <c r="C13" s="36" t="s">
        <v>14</v>
      </c>
      <c r="D13" s="44">
        <v>1000</v>
      </c>
      <c r="E13" s="136">
        <v>414</v>
      </c>
      <c r="F13" s="136">
        <v>419</v>
      </c>
      <c r="G13" s="44">
        <f>F13-E13</f>
        <v>5</v>
      </c>
      <c r="H13" s="45">
        <f>G13*D9</f>
        <v>245</v>
      </c>
      <c r="I13" s="140">
        <v>0</v>
      </c>
      <c r="J13" s="45">
        <f>I13+H13+D13</f>
        <v>1245</v>
      </c>
      <c r="K13" s="45"/>
      <c r="L13" s="46"/>
      <c r="M13" s="36"/>
    </row>
    <row r="14" spans="1:256" ht="20.149999999999999" customHeight="1">
      <c r="A14" s="142">
        <v>2</v>
      </c>
      <c r="B14" s="18" t="s">
        <v>6</v>
      </c>
      <c r="C14" s="18" t="s">
        <v>15</v>
      </c>
      <c r="D14" s="41">
        <v>1000</v>
      </c>
      <c r="E14" s="136">
        <v>483</v>
      </c>
      <c r="F14" s="136">
        <v>491</v>
      </c>
      <c r="G14" s="41">
        <f>F14-E14</f>
        <v>8</v>
      </c>
      <c r="H14" s="24">
        <f>G14*D9</f>
        <v>392</v>
      </c>
      <c r="I14" s="141">
        <v>0</v>
      </c>
      <c r="J14" s="24">
        <f t="shared" ref="J14:J29" si="0">I14+H14+D14</f>
        <v>1392</v>
      </c>
      <c r="K14" s="24"/>
      <c r="L14" s="25"/>
      <c r="M14" s="18"/>
    </row>
    <row r="15" spans="1:256" ht="20.149999999999999" customHeight="1">
      <c r="A15" s="142">
        <v>3</v>
      </c>
      <c r="B15" s="18" t="s">
        <v>7</v>
      </c>
      <c r="C15" s="18" t="s">
        <v>16</v>
      </c>
      <c r="D15" s="41">
        <v>1000</v>
      </c>
      <c r="E15" s="136">
        <v>1</v>
      </c>
      <c r="F15" s="136">
        <v>3</v>
      </c>
      <c r="G15" s="44">
        <f>F15-E15</f>
        <v>2</v>
      </c>
      <c r="H15" s="45">
        <f>G15*D9</f>
        <v>98</v>
      </c>
      <c r="I15" s="141">
        <v>0</v>
      </c>
      <c r="J15" s="24">
        <f t="shared" si="0"/>
        <v>1098</v>
      </c>
      <c r="K15" s="24"/>
      <c r="L15" s="25"/>
      <c r="M15" s="121"/>
    </row>
    <row r="16" spans="1:256" ht="20.149999999999999" customHeight="1">
      <c r="A16" s="142">
        <v>4</v>
      </c>
      <c r="B16" s="18" t="s">
        <v>8</v>
      </c>
      <c r="C16" s="18" t="s">
        <v>84</v>
      </c>
      <c r="D16" s="41">
        <v>1000</v>
      </c>
      <c r="E16" s="136">
        <v>273</v>
      </c>
      <c r="F16" s="136">
        <v>294</v>
      </c>
      <c r="G16" s="41">
        <f>F16-E16</f>
        <v>21</v>
      </c>
      <c r="H16" s="45">
        <f>G16*D9</f>
        <v>1029</v>
      </c>
      <c r="I16" s="141">
        <v>0</v>
      </c>
      <c r="J16" s="45">
        <f t="shared" si="0"/>
        <v>2029</v>
      </c>
      <c r="K16" s="24"/>
      <c r="L16" s="25"/>
      <c r="M16" s="18"/>
    </row>
    <row r="17" spans="1:13" s="17" customFormat="1" ht="20.149999999999999" customHeight="1">
      <c r="A17" s="142">
        <v>5</v>
      </c>
      <c r="B17" s="18" t="s">
        <v>9</v>
      </c>
      <c r="C17" s="18" t="s">
        <v>97</v>
      </c>
      <c r="D17" s="41">
        <v>1000</v>
      </c>
      <c r="E17" s="136">
        <v>207</v>
      </c>
      <c r="F17" s="136">
        <v>210</v>
      </c>
      <c r="G17" s="44">
        <f t="shared" ref="G17:G29" si="1">F17-E17</f>
        <v>3</v>
      </c>
      <c r="H17" s="24">
        <f>G17*D9</f>
        <v>147</v>
      </c>
      <c r="I17" s="141">
        <v>0</v>
      </c>
      <c r="J17" s="24">
        <f t="shared" si="0"/>
        <v>1147</v>
      </c>
      <c r="K17" s="24"/>
      <c r="L17" s="25"/>
      <c r="M17" s="18"/>
    </row>
    <row r="18" spans="1:13" s="17" customFormat="1" ht="20.149999999999999" customHeight="1">
      <c r="A18" s="142">
        <v>6</v>
      </c>
      <c r="B18" s="18" t="s">
        <v>10</v>
      </c>
      <c r="C18" s="34" t="s">
        <v>116</v>
      </c>
      <c r="D18" s="41">
        <v>1000</v>
      </c>
      <c r="E18" s="136">
        <v>25</v>
      </c>
      <c r="F18" s="136">
        <v>40</v>
      </c>
      <c r="G18" s="41">
        <f t="shared" si="1"/>
        <v>15</v>
      </c>
      <c r="H18" s="45">
        <f>G18*D9</f>
        <v>735</v>
      </c>
      <c r="I18" s="141">
        <v>0</v>
      </c>
      <c r="J18" s="24">
        <f t="shared" si="0"/>
        <v>1735</v>
      </c>
      <c r="K18" s="24"/>
      <c r="L18" s="25"/>
      <c r="M18" s="18"/>
    </row>
    <row r="19" spans="1:13" s="17" customFormat="1" ht="20.149999999999999" customHeight="1">
      <c r="A19" s="142">
        <v>7</v>
      </c>
      <c r="B19" s="18" t="s">
        <v>11</v>
      </c>
      <c r="C19" s="18" t="s">
        <v>19</v>
      </c>
      <c r="D19" s="41">
        <v>1000</v>
      </c>
      <c r="E19" s="136">
        <v>692</v>
      </c>
      <c r="F19" s="136">
        <v>714</v>
      </c>
      <c r="G19" s="44">
        <f t="shared" si="1"/>
        <v>22</v>
      </c>
      <c r="H19" s="45">
        <f>G19*D9</f>
        <v>1078</v>
      </c>
      <c r="I19" s="141">
        <v>0</v>
      </c>
      <c r="J19" s="45">
        <f t="shared" si="0"/>
        <v>2078</v>
      </c>
      <c r="K19" s="24"/>
      <c r="L19" s="25"/>
      <c r="M19" s="18"/>
    </row>
    <row r="20" spans="1:13" s="17" customFormat="1" ht="20.149999999999999" customHeight="1">
      <c r="A20" s="142">
        <v>8</v>
      </c>
      <c r="B20" s="18" t="s">
        <v>12</v>
      </c>
      <c r="C20" s="18" t="s">
        <v>19</v>
      </c>
      <c r="D20" s="41">
        <v>1000</v>
      </c>
      <c r="E20" s="136">
        <v>267</v>
      </c>
      <c r="F20" s="136">
        <v>271</v>
      </c>
      <c r="G20" s="41">
        <f t="shared" si="1"/>
        <v>4</v>
      </c>
      <c r="H20" s="24">
        <f>G20*D9</f>
        <v>196</v>
      </c>
      <c r="I20" s="141">
        <v>0</v>
      </c>
      <c r="J20" s="24">
        <f t="shared" si="0"/>
        <v>1196</v>
      </c>
      <c r="K20" s="24"/>
      <c r="L20" s="25"/>
      <c r="M20" s="18"/>
    </row>
    <row r="21" spans="1:13" s="17" customFormat="1" ht="20.149999999999999" customHeight="1">
      <c r="A21" s="142">
        <v>9</v>
      </c>
      <c r="B21" s="18" t="s">
        <v>13</v>
      </c>
      <c r="C21" s="18" t="s">
        <v>109</v>
      </c>
      <c r="D21" s="41">
        <v>1000</v>
      </c>
      <c r="E21" s="136">
        <v>640</v>
      </c>
      <c r="F21" s="136">
        <v>644</v>
      </c>
      <c r="G21" s="44">
        <f t="shared" si="1"/>
        <v>4</v>
      </c>
      <c r="H21" s="45">
        <f>G21*D9</f>
        <v>196</v>
      </c>
      <c r="I21" s="141">
        <v>0</v>
      </c>
      <c r="J21" s="24">
        <f t="shared" si="0"/>
        <v>1196</v>
      </c>
      <c r="K21" s="24"/>
      <c r="L21" s="25"/>
      <c r="M21" s="18"/>
    </row>
    <row r="22" spans="1:13" s="17" customFormat="1" ht="20.149999999999999" customHeight="1">
      <c r="A22" s="142">
        <v>10</v>
      </c>
      <c r="B22" s="18" t="s">
        <v>21</v>
      </c>
      <c r="C22" s="18" t="s">
        <v>107</v>
      </c>
      <c r="D22" s="41">
        <v>1000</v>
      </c>
      <c r="E22" s="136">
        <v>393</v>
      </c>
      <c r="F22" s="136">
        <v>393</v>
      </c>
      <c r="G22" s="41">
        <f t="shared" si="1"/>
        <v>0</v>
      </c>
      <c r="H22" s="45">
        <f>G22*D9</f>
        <v>0</v>
      </c>
      <c r="I22" s="141">
        <v>-3000</v>
      </c>
      <c r="J22" s="45">
        <f t="shared" si="0"/>
        <v>-2000</v>
      </c>
      <c r="K22" s="24"/>
      <c r="L22" s="25"/>
      <c r="M22" s="18"/>
    </row>
    <row r="23" spans="1:13" s="17" customFormat="1" ht="20.149999999999999" customHeight="1">
      <c r="A23" s="142">
        <v>11</v>
      </c>
      <c r="B23" s="18" t="s">
        <v>22</v>
      </c>
      <c r="C23" s="18" t="s">
        <v>98</v>
      </c>
      <c r="D23" s="41">
        <v>1000</v>
      </c>
      <c r="E23" s="136">
        <v>617</v>
      </c>
      <c r="F23" s="136">
        <v>618</v>
      </c>
      <c r="G23" s="44">
        <f t="shared" si="1"/>
        <v>1</v>
      </c>
      <c r="H23" s="24">
        <f>G23*D9</f>
        <v>49</v>
      </c>
      <c r="I23" s="141">
        <v>0</v>
      </c>
      <c r="J23" s="24">
        <f t="shared" si="0"/>
        <v>1049</v>
      </c>
      <c r="K23" s="24"/>
      <c r="L23" s="25"/>
      <c r="M23" s="18"/>
    </row>
    <row r="24" spans="1:13" s="17" customFormat="1" ht="20.149999999999999" customHeight="1">
      <c r="A24" s="142">
        <v>12</v>
      </c>
      <c r="B24" s="18" t="s">
        <v>23</v>
      </c>
      <c r="C24" s="18" t="s">
        <v>108</v>
      </c>
      <c r="D24" s="41">
        <v>1000</v>
      </c>
      <c r="E24" s="136">
        <v>480</v>
      </c>
      <c r="F24" s="136">
        <v>480</v>
      </c>
      <c r="G24" s="41">
        <f t="shared" si="1"/>
        <v>0</v>
      </c>
      <c r="H24" s="45">
        <f>G24*D9</f>
        <v>0</v>
      </c>
      <c r="I24" s="141">
        <v>0</v>
      </c>
      <c r="J24" s="24">
        <f t="shared" si="0"/>
        <v>1000</v>
      </c>
      <c r="K24" s="24"/>
      <c r="L24" s="25"/>
      <c r="M24" s="18"/>
    </row>
    <row r="25" spans="1:13" s="17" customFormat="1" ht="20.149999999999999" customHeight="1">
      <c r="A25" s="142">
        <v>13</v>
      </c>
      <c r="B25" s="18" t="s">
        <v>24</v>
      </c>
      <c r="C25" s="18" t="s">
        <v>33</v>
      </c>
      <c r="D25" s="41">
        <v>1000</v>
      </c>
      <c r="E25" s="136">
        <v>1169</v>
      </c>
      <c r="F25" s="136">
        <v>1191</v>
      </c>
      <c r="G25" s="44">
        <f t="shared" si="1"/>
        <v>22</v>
      </c>
      <c r="H25" s="45">
        <f>G25*D9</f>
        <v>1078</v>
      </c>
      <c r="I25" s="141">
        <v>2265</v>
      </c>
      <c r="J25" s="45">
        <f t="shared" si="0"/>
        <v>4343</v>
      </c>
      <c r="K25" s="24"/>
      <c r="L25" s="25"/>
      <c r="M25" s="18"/>
    </row>
    <row r="26" spans="1:13" s="17" customFormat="1" ht="20.149999999999999" customHeight="1">
      <c r="A26" s="142">
        <v>14</v>
      </c>
      <c r="B26" s="18" t="s">
        <v>25</v>
      </c>
      <c r="C26" s="18" t="s">
        <v>87</v>
      </c>
      <c r="D26" s="41">
        <v>1000</v>
      </c>
      <c r="E26" s="136">
        <v>669</v>
      </c>
      <c r="F26" s="136">
        <v>722</v>
      </c>
      <c r="G26" s="41">
        <f t="shared" si="1"/>
        <v>53</v>
      </c>
      <c r="H26" s="24">
        <f>G26*D9</f>
        <v>2597</v>
      </c>
      <c r="I26" s="141">
        <v>0</v>
      </c>
      <c r="J26" s="24">
        <f t="shared" si="0"/>
        <v>3597</v>
      </c>
      <c r="K26" s="24"/>
      <c r="L26" s="25"/>
      <c r="M26" s="18"/>
    </row>
    <row r="27" spans="1:13" s="17" customFormat="1" ht="20.149999999999999" customHeight="1">
      <c r="A27" s="142">
        <v>15</v>
      </c>
      <c r="B27" s="18" t="s">
        <v>26</v>
      </c>
      <c r="C27" s="18" t="s">
        <v>106</v>
      </c>
      <c r="D27" s="41">
        <v>1000</v>
      </c>
      <c r="E27" s="136">
        <v>304</v>
      </c>
      <c r="F27" s="136">
        <v>325</v>
      </c>
      <c r="G27" s="44">
        <f t="shared" si="1"/>
        <v>21</v>
      </c>
      <c r="H27" s="45">
        <f>G27*D9</f>
        <v>1029</v>
      </c>
      <c r="I27" s="141">
        <v>0</v>
      </c>
      <c r="J27" s="24">
        <f t="shared" si="0"/>
        <v>2029</v>
      </c>
      <c r="K27" s="24"/>
      <c r="L27" s="25"/>
      <c r="M27" s="18"/>
    </row>
    <row r="28" spans="1:13" s="17" customFormat="1" ht="20.149999999999999" customHeight="1">
      <c r="A28" s="142">
        <v>16</v>
      </c>
      <c r="B28" s="18" t="s">
        <v>27</v>
      </c>
      <c r="C28" s="18" t="s">
        <v>35</v>
      </c>
      <c r="D28" s="41">
        <v>1000</v>
      </c>
      <c r="E28" s="136">
        <v>618</v>
      </c>
      <c r="F28" s="136">
        <v>631</v>
      </c>
      <c r="G28" s="41">
        <f t="shared" si="1"/>
        <v>13</v>
      </c>
      <c r="H28" s="45">
        <f>G28*D9</f>
        <v>637</v>
      </c>
      <c r="I28" s="141">
        <v>0</v>
      </c>
      <c r="J28" s="45">
        <f t="shared" si="0"/>
        <v>1637</v>
      </c>
      <c r="K28" s="24"/>
      <c r="L28" s="25"/>
      <c r="M28" s="18"/>
    </row>
    <row r="29" spans="1:13" s="17" customFormat="1" ht="20.149999999999999" customHeight="1">
      <c r="A29" s="142">
        <v>17</v>
      </c>
      <c r="B29" s="18" t="s">
        <v>28</v>
      </c>
      <c r="C29" s="18" t="s">
        <v>36</v>
      </c>
      <c r="D29" s="41">
        <v>1000</v>
      </c>
      <c r="E29" s="136">
        <v>10</v>
      </c>
      <c r="F29" s="136">
        <v>13</v>
      </c>
      <c r="G29" s="44">
        <f t="shared" si="1"/>
        <v>3</v>
      </c>
      <c r="H29" s="24">
        <f>G29*D9</f>
        <v>147</v>
      </c>
      <c r="I29" s="141">
        <v>0</v>
      </c>
      <c r="J29" s="24">
        <f t="shared" si="0"/>
        <v>1147</v>
      </c>
      <c r="K29" s="24"/>
      <c r="L29" s="25"/>
      <c r="M29" s="18"/>
    </row>
    <row r="30" spans="1:13" s="17" customFormat="1" ht="19.5" customHeight="1">
      <c r="A30" s="267" t="s">
        <v>0</v>
      </c>
      <c r="B30" s="266" t="s">
        <v>115</v>
      </c>
      <c r="C30" s="267" t="s">
        <v>2</v>
      </c>
      <c r="D30" s="266" t="s">
        <v>111</v>
      </c>
      <c r="E30" s="271" t="s">
        <v>122</v>
      </c>
      <c r="F30" s="267"/>
      <c r="G30" s="267"/>
      <c r="H30" s="267"/>
      <c r="I30" s="266" t="s">
        <v>163</v>
      </c>
      <c r="J30" s="267" t="s">
        <v>3</v>
      </c>
      <c r="K30" s="266" t="s">
        <v>114</v>
      </c>
      <c r="L30" s="267" t="s">
        <v>4</v>
      </c>
      <c r="M30" s="266" t="s">
        <v>113</v>
      </c>
    </row>
    <row r="31" spans="1:13" s="17" customFormat="1" ht="16.5" customHeight="1">
      <c r="A31" s="267"/>
      <c r="B31" s="267"/>
      <c r="C31" s="267"/>
      <c r="D31" s="267"/>
      <c r="E31" s="32" t="s">
        <v>112</v>
      </c>
      <c r="F31" s="14" t="s">
        <v>79</v>
      </c>
      <c r="G31" s="139" t="s">
        <v>123</v>
      </c>
      <c r="H31" s="32" t="s">
        <v>86</v>
      </c>
      <c r="I31" s="266"/>
      <c r="J31" s="267"/>
      <c r="K31" s="267"/>
      <c r="L31" s="267"/>
      <c r="M31" s="267"/>
    </row>
    <row r="32" spans="1:13" s="17" customFormat="1" ht="20.149999999999999" customHeight="1">
      <c r="A32" s="143">
        <v>18</v>
      </c>
      <c r="B32" s="36" t="s">
        <v>29</v>
      </c>
      <c r="C32" s="47" t="s">
        <v>117</v>
      </c>
      <c r="D32" s="44">
        <v>1000</v>
      </c>
      <c r="E32" s="136">
        <v>601</v>
      </c>
      <c r="F32" s="136">
        <v>604</v>
      </c>
      <c r="G32" s="44">
        <f>F32-E32</f>
        <v>3</v>
      </c>
      <c r="H32" s="45">
        <f>G32*D9</f>
        <v>147</v>
      </c>
      <c r="I32" s="140">
        <v>0</v>
      </c>
      <c r="J32" s="45">
        <f>I32+H32+D32</f>
        <v>1147</v>
      </c>
      <c r="K32" s="45"/>
      <c r="L32" s="46"/>
      <c r="M32" s="36"/>
    </row>
    <row r="33" spans="1:14" s="17" customFormat="1" ht="20.149999999999999" customHeight="1">
      <c r="A33" s="142">
        <v>19</v>
      </c>
      <c r="B33" s="18" t="s">
        <v>57</v>
      </c>
      <c r="C33" s="18" t="s">
        <v>88</v>
      </c>
      <c r="D33" s="41">
        <v>1000</v>
      </c>
      <c r="E33" s="136">
        <v>583</v>
      </c>
      <c r="F33" s="136">
        <v>602</v>
      </c>
      <c r="G33" s="41">
        <f>F33-E33</f>
        <v>19</v>
      </c>
      <c r="H33" s="24">
        <f>G33*D9</f>
        <v>931</v>
      </c>
      <c r="I33" s="97">
        <v>0</v>
      </c>
      <c r="J33" s="24">
        <f t="shared" ref="J33:J54" si="2">I33+H33+D33</f>
        <v>1931</v>
      </c>
      <c r="K33" s="24"/>
      <c r="L33" s="25"/>
      <c r="M33" s="18"/>
      <c r="N33" s="15"/>
    </row>
    <row r="34" spans="1:14" s="17" customFormat="1" ht="20.149999999999999" customHeight="1">
      <c r="A34" s="142">
        <v>20</v>
      </c>
      <c r="B34" s="18" t="s">
        <v>58</v>
      </c>
      <c r="C34" s="18" t="s">
        <v>38</v>
      </c>
      <c r="D34" s="41">
        <v>1000</v>
      </c>
      <c r="E34" s="136">
        <v>533</v>
      </c>
      <c r="F34" s="136">
        <v>533</v>
      </c>
      <c r="G34" s="41">
        <f>F34-E34</f>
        <v>0</v>
      </c>
      <c r="H34" s="24">
        <f>G34*D9</f>
        <v>0</v>
      </c>
      <c r="I34" s="141">
        <v>0</v>
      </c>
      <c r="J34" s="24">
        <f t="shared" si="2"/>
        <v>1000</v>
      </c>
      <c r="K34" s="24"/>
      <c r="L34" s="25"/>
      <c r="M34" s="18"/>
      <c r="N34" s="15"/>
    </row>
    <row r="35" spans="1:14" s="17" customFormat="1" ht="20.149999999999999" customHeight="1">
      <c r="A35" s="142">
        <v>21</v>
      </c>
      <c r="B35" s="18" t="s">
        <v>59</v>
      </c>
      <c r="C35" s="18" t="s">
        <v>39</v>
      </c>
      <c r="D35" s="41">
        <v>1000</v>
      </c>
      <c r="E35" s="136">
        <v>1435</v>
      </c>
      <c r="F35" s="136">
        <v>1445</v>
      </c>
      <c r="G35" s="44">
        <f t="shared" ref="G35:G54" si="3">F35-E35</f>
        <v>10</v>
      </c>
      <c r="H35" s="45">
        <f>G35*D9</f>
        <v>490</v>
      </c>
      <c r="I35" s="141">
        <v>0</v>
      </c>
      <c r="J35" s="24">
        <f t="shared" si="2"/>
        <v>1490</v>
      </c>
      <c r="K35" s="24"/>
      <c r="L35" s="25"/>
      <c r="M35" s="18"/>
      <c r="N35" s="15"/>
    </row>
    <row r="36" spans="1:14" s="17" customFormat="1" ht="20.149999999999999" customHeight="1">
      <c r="A36" s="142">
        <v>22</v>
      </c>
      <c r="B36" s="18" t="s">
        <v>60</v>
      </c>
      <c r="C36" s="34" t="s">
        <v>118</v>
      </c>
      <c r="D36" s="41">
        <v>1000</v>
      </c>
      <c r="E36" s="136">
        <v>240</v>
      </c>
      <c r="F36" s="136">
        <v>258</v>
      </c>
      <c r="G36" s="41">
        <f t="shared" si="3"/>
        <v>18</v>
      </c>
      <c r="H36" s="24">
        <f>G36*D9</f>
        <v>882</v>
      </c>
      <c r="I36" s="141">
        <v>0</v>
      </c>
      <c r="J36" s="24">
        <f t="shared" si="2"/>
        <v>1882</v>
      </c>
      <c r="K36" s="24"/>
      <c r="L36" s="25"/>
      <c r="M36" s="18"/>
      <c r="N36" s="15"/>
    </row>
    <row r="37" spans="1:14" s="17" customFormat="1" ht="20.149999999999999" customHeight="1">
      <c r="A37" s="142">
        <v>23</v>
      </c>
      <c r="B37" s="18" t="s">
        <v>61</v>
      </c>
      <c r="C37" s="34" t="s">
        <v>121</v>
      </c>
      <c r="D37" s="41">
        <v>1000</v>
      </c>
      <c r="E37" s="136">
        <v>9</v>
      </c>
      <c r="F37" s="136">
        <v>9</v>
      </c>
      <c r="G37" s="41">
        <f t="shared" si="3"/>
        <v>0</v>
      </c>
      <c r="H37" s="24">
        <f>G37*D9</f>
        <v>0</v>
      </c>
      <c r="I37" s="141">
        <v>0</v>
      </c>
      <c r="J37" s="24">
        <f t="shared" si="2"/>
        <v>1000</v>
      </c>
      <c r="K37" s="24"/>
      <c r="L37" s="25"/>
      <c r="M37" s="18"/>
      <c r="N37" s="15"/>
    </row>
    <row r="38" spans="1:14" s="17" customFormat="1" ht="20.149999999999999" customHeight="1">
      <c r="A38" s="142">
        <v>24</v>
      </c>
      <c r="B38" s="18" t="s">
        <v>62</v>
      </c>
      <c r="C38" s="18" t="s">
        <v>42</v>
      </c>
      <c r="D38" s="41">
        <v>1000</v>
      </c>
      <c r="E38" s="136">
        <v>329</v>
      </c>
      <c r="F38" s="136">
        <v>329</v>
      </c>
      <c r="G38" s="44">
        <f t="shared" si="3"/>
        <v>0</v>
      </c>
      <c r="H38" s="45">
        <f>G38*D9</f>
        <v>0</v>
      </c>
      <c r="I38" s="141">
        <v>3000</v>
      </c>
      <c r="J38" s="24">
        <f t="shared" si="2"/>
        <v>4000</v>
      </c>
      <c r="K38" s="24"/>
      <c r="L38" s="25"/>
      <c r="M38" s="18"/>
      <c r="N38" s="15"/>
    </row>
    <row r="39" spans="1:14" s="17" customFormat="1" ht="20.149999999999999" customHeight="1">
      <c r="A39" s="142">
        <v>25</v>
      </c>
      <c r="B39" s="18" t="s">
        <v>63</v>
      </c>
      <c r="C39" s="18" t="s">
        <v>43</v>
      </c>
      <c r="D39" s="41">
        <v>1000</v>
      </c>
      <c r="E39" s="136">
        <v>50</v>
      </c>
      <c r="F39" s="136">
        <v>63</v>
      </c>
      <c r="G39" s="41">
        <f t="shared" si="3"/>
        <v>13</v>
      </c>
      <c r="H39" s="24">
        <f>G39*D9</f>
        <v>637</v>
      </c>
      <c r="I39" s="141">
        <v>0</v>
      </c>
      <c r="J39" s="24">
        <f t="shared" si="2"/>
        <v>1637</v>
      </c>
      <c r="K39" s="24"/>
      <c r="L39" s="25"/>
      <c r="M39" s="18"/>
      <c r="N39" s="15"/>
    </row>
    <row r="40" spans="1:14" s="17" customFormat="1" ht="20.149999999999999" customHeight="1">
      <c r="A40" s="142">
        <v>26</v>
      </c>
      <c r="B40" s="18" t="s">
        <v>64</v>
      </c>
      <c r="C40" s="18" t="s">
        <v>98</v>
      </c>
      <c r="D40" s="41">
        <v>1000</v>
      </c>
      <c r="E40" s="136">
        <v>1198</v>
      </c>
      <c r="F40" s="136">
        <v>1199</v>
      </c>
      <c r="G40" s="41">
        <f t="shared" si="3"/>
        <v>1</v>
      </c>
      <c r="H40" s="24">
        <f>G40*D9</f>
        <v>49</v>
      </c>
      <c r="I40" s="97">
        <v>0</v>
      </c>
      <c r="J40" s="24">
        <f t="shared" si="2"/>
        <v>1049</v>
      </c>
      <c r="K40" s="24"/>
      <c r="L40" s="25"/>
      <c r="M40" s="18"/>
      <c r="N40" s="15"/>
    </row>
    <row r="41" spans="1:14" s="17" customFormat="1" ht="20.149999999999999" customHeight="1">
      <c r="A41" s="142">
        <v>27</v>
      </c>
      <c r="B41" s="18" t="s">
        <v>65</v>
      </c>
      <c r="C41" s="34" t="s">
        <v>45</v>
      </c>
      <c r="D41" s="41">
        <v>1000</v>
      </c>
      <c r="E41" s="136">
        <v>245</v>
      </c>
      <c r="F41" s="136">
        <v>268</v>
      </c>
      <c r="G41" s="44">
        <f t="shared" si="3"/>
        <v>23</v>
      </c>
      <c r="H41" s="45">
        <f>G41*D9</f>
        <v>1127</v>
      </c>
      <c r="I41" s="141">
        <v>0</v>
      </c>
      <c r="J41" s="24">
        <f t="shared" si="2"/>
        <v>2127</v>
      </c>
      <c r="K41" s="24"/>
      <c r="L41" s="25"/>
      <c r="M41" s="18"/>
      <c r="N41" s="15"/>
    </row>
    <row r="42" spans="1:14" s="17" customFormat="1" ht="20.149999999999999" customHeight="1">
      <c r="A42" s="142">
        <v>28</v>
      </c>
      <c r="B42" s="18" t="s">
        <v>66</v>
      </c>
      <c r="C42" s="18" t="s">
        <v>46</v>
      </c>
      <c r="D42" s="41">
        <v>1000</v>
      </c>
      <c r="E42" s="136">
        <v>9</v>
      </c>
      <c r="F42" s="136">
        <v>22</v>
      </c>
      <c r="G42" s="41">
        <f t="shared" si="3"/>
        <v>13</v>
      </c>
      <c r="H42" s="24">
        <f>G42*D9</f>
        <v>637</v>
      </c>
      <c r="I42" s="141">
        <v>0</v>
      </c>
      <c r="J42" s="24">
        <f t="shared" si="2"/>
        <v>1637</v>
      </c>
      <c r="K42" s="24"/>
      <c r="L42" s="25"/>
      <c r="M42" s="18"/>
      <c r="N42" s="26"/>
    </row>
    <row r="43" spans="1:14" s="17" customFormat="1" ht="20.149999999999999" customHeight="1">
      <c r="A43" s="142">
        <v>29</v>
      </c>
      <c r="B43" s="18" t="s">
        <v>67</v>
      </c>
      <c r="C43" s="18" t="s">
        <v>47</v>
      </c>
      <c r="D43" s="41">
        <v>1000</v>
      </c>
      <c r="E43" s="136">
        <v>281</v>
      </c>
      <c r="F43" s="136">
        <v>306</v>
      </c>
      <c r="G43" s="41">
        <f t="shared" si="3"/>
        <v>25</v>
      </c>
      <c r="H43" s="24">
        <f>G43*D9</f>
        <v>1225</v>
      </c>
      <c r="I43" s="97">
        <v>0</v>
      </c>
      <c r="J43" s="24">
        <f t="shared" si="2"/>
        <v>2225</v>
      </c>
      <c r="K43" s="24"/>
      <c r="L43" s="25"/>
      <c r="M43" s="18"/>
      <c r="N43" s="15"/>
    </row>
    <row r="44" spans="1:14" s="17" customFormat="1" ht="20.149999999999999" customHeight="1">
      <c r="A44" s="142">
        <v>30</v>
      </c>
      <c r="B44" s="18" t="s">
        <v>68</v>
      </c>
      <c r="C44" s="18" t="s">
        <v>48</v>
      </c>
      <c r="D44" s="41">
        <v>1000</v>
      </c>
      <c r="E44" s="136">
        <v>667</v>
      </c>
      <c r="F44" s="136">
        <v>667</v>
      </c>
      <c r="G44" s="44">
        <f t="shared" si="3"/>
        <v>0</v>
      </c>
      <c r="H44" s="45">
        <f>G44*D9</f>
        <v>0</v>
      </c>
      <c r="I44" s="97">
        <v>0</v>
      </c>
      <c r="J44" s="24">
        <f t="shared" si="2"/>
        <v>1000</v>
      </c>
      <c r="K44" s="24"/>
      <c r="L44" s="25"/>
      <c r="M44" s="18"/>
      <c r="N44" s="15"/>
    </row>
    <row r="45" spans="1:14" s="17" customFormat="1" ht="20.149999999999999" customHeight="1">
      <c r="A45" s="142">
        <v>31</v>
      </c>
      <c r="B45" s="18" t="s">
        <v>69</v>
      </c>
      <c r="C45" s="18" t="s">
        <v>110</v>
      </c>
      <c r="D45" s="41">
        <v>1000</v>
      </c>
      <c r="E45" s="136">
        <v>731</v>
      </c>
      <c r="F45" s="136">
        <v>752</v>
      </c>
      <c r="G45" s="41">
        <f t="shared" si="3"/>
        <v>21</v>
      </c>
      <c r="H45" s="24">
        <f>G45*D9</f>
        <v>1029</v>
      </c>
      <c r="I45" s="141">
        <v>0</v>
      </c>
      <c r="J45" s="24">
        <f t="shared" si="2"/>
        <v>2029</v>
      </c>
      <c r="K45" s="24"/>
      <c r="L45" s="25"/>
      <c r="M45" s="18"/>
      <c r="N45" s="15"/>
    </row>
    <row r="46" spans="1:14" s="17" customFormat="1" ht="20.149999999999999" customHeight="1">
      <c r="A46" s="142">
        <v>32</v>
      </c>
      <c r="B46" s="18" t="s">
        <v>70</v>
      </c>
      <c r="C46" s="18" t="s">
        <v>50</v>
      </c>
      <c r="D46" s="41">
        <v>1000</v>
      </c>
      <c r="E46" s="136">
        <v>55</v>
      </c>
      <c r="F46" s="136">
        <v>65</v>
      </c>
      <c r="G46" s="41">
        <f t="shared" si="3"/>
        <v>10</v>
      </c>
      <c r="H46" s="24">
        <f>G46*D9</f>
        <v>490</v>
      </c>
      <c r="I46" s="141">
        <v>0</v>
      </c>
      <c r="J46" s="24">
        <f t="shared" si="2"/>
        <v>1490</v>
      </c>
      <c r="K46" s="27"/>
      <c r="L46" s="25"/>
      <c r="M46" s="18"/>
      <c r="N46" s="15"/>
    </row>
    <row r="47" spans="1:14" s="17" customFormat="1" ht="20.149999999999999" customHeight="1">
      <c r="A47" s="142">
        <v>33</v>
      </c>
      <c r="B47" s="18" t="s">
        <v>71</v>
      </c>
      <c r="C47" s="18" t="s">
        <v>51</v>
      </c>
      <c r="D47" s="41">
        <v>1000</v>
      </c>
      <c r="E47" s="136">
        <v>376</v>
      </c>
      <c r="F47" s="136">
        <v>380</v>
      </c>
      <c r="G47" s="44">
        <f t="shared" si="3"/>
        <v>4</v>
      </c>
      <c r="H47" s="45">
        <f>G47*D9</f>
        <v>196</v>
      </c>
      <c r="I47" s="141">
        <v>0</v>
      </c>
      <c r="J47" s="24">
        <f t="shared" si="2"/>
        <v>1196</v>
      </c>
      <c r="K47" s="24"/>
      <c r="L47" s="25"/>
      <c r="M47" s="18"/>
      <c r="N47" s="15"/>
    </row>
    <row r="48" spans="1:14" s="17" customFormat="1" ht="20.149999999999999" customHeight="1">
      <c r="A48" s="142">
        <v>34</v>
      </c>
      <c r="B48" s="18" t="s">
        <v>72</v>
      </c>
      <c r="C48" s="18" t="s">
        <v>52</v>
      </c>
      <c r="D48" s="41">
        <v>1000</v>
      </c>
      <c r="E48" s="136">
        <v>38</v>
      </c>
      <c r="F48" s="136">
        <v>51</v>
      </c>
      <c r="G48" s="41">
        <f t="shared" si="3"/>
        <v>13</v>
      </c>
      <c r="H48" s="24">
        <f>G48*D9</f>
        <v>637</v>
      </c>
      <c r="I48" s="97">
        <v>0</v>
      </c>
      <c r="J48" s="24">
        <f t="shared" si="2"/>
        <v>1637</v>
      </c>
      <c r="K48" s="24"/>
      <c r="L48" s="25"/>
      <c r="M48" s="34"/>
      <c r="N48" s="15"/>
    </row>
    <row r="49" spans="1:14" s="17" customFormat="1" ht="20.149999999999999" customHeight="1">
      <c r="A49" s="142">
        <v>35</v>
      </c>
      <c r="B49" s="18" t="s">
        <v>73</v>
      </c>
      <c r="C49" s="18" t="s">
        <v>53</v>
      </c>
      <c r="D49" s="41">
        <v>1000</v>
      </c>
      <c r="E49" s="136">
        <v>512</v>
      </c>
      <c r="F49" s="136">
        <v>512</v>
      </c>
      <c r="G49" s="41">
        <f t="shared" si="3"/>
        <v>0</v>
      </c>
      <c r="H49" s="24">
        <f>G49*D9</f>
        <v>0</v>
      </c>
      <c r="I49" s="141">
        <v>0</v>
      </c>
      <c r="J49" s="24">
        <f t="shared" si="2"/>
        <v>1000</v>
      </c>
      <c r="K49" s="27"/>
      <c r="L49" s="25"/>
      <c r="M49" s="18"/>
      <c r="N49" s="15"/>
    </row>
    <row r="50" spans="1:14" s="17" customFormat="1" ht="20.149999999999999" customHeight="1">
      <c r="A50" s="142">
        <v>36</v>
      </c>
      <c r="B50" s="18" t="s">
        <v>74</v>
      </c>
      <c r="C50" s="18" t="s">
        <v>54</v>
      </c>
      <c r="D50" s="41">
        <v>1000</v>
      </c>
      <c r="E50" s="136">
        <v>852</v>
      </c>
      <c r="F50" s="136">
        <v>870</v>
      </c>
      <c r="G50" s="44">
        <f t="shared" si="3"/>
        <v>18</v>
      </c>
      <c r="H50" s="45">
        <f>G50*D9</f>
        <v>882</v>
      </c>
      <c r="I50" s="141">
        <v>0</v>
      </c>
      <c r="J50" s="24">
        <f t="shared" si="2"/>
        <v>1882</v>
      </c>
      <c r="K50" s="24"/>
      <c r="L50" s="25"/>
      <c r="M50" s="18"/>
      <c r="N50" s="15"/>
    </row>
    <row r="51" spans="1:14" s="17" customFormat="1" ht="20.149999999999999" customHeight="1">
      <c r="A51" s="142">
        <v>37</v>
      </c>
      <c r="B51" s="18" t="s">
        <v>75</v>
      </c>
      <c r="C51" s="18" t="s">
        <v>55</v>
      </c>
      <c r="D51" s="41">
        <v>1000</v>
      </c>
      <c r="E51" s="136">
        <v>103</v>
      </c>
      <c r="F51" s="136">
        <v>103</v>
      </c>
      <c r="G51" s="41">
        <f t="shared" si="3"/>
        <v>0</v>
      </c>
      <c r="H51" s="24">
        <f>G51*D9</f>
        <v>0</v>
      </c>
      <c r="I51" s="141">
        <v>-1000</v>
      </c>
      <c r="J51" s="24">
        <f t="shared" si="2"/>
        <v>0</v>
      </c>
      <c r="K51" s="24"/>
      <c r="L51" s="25"/>
      <c r="M51" s="18"/>
      <c r="N51" s="15"/>
    </row>
    <row r="52" spans="1:14" s="17" customFormat="1" ht="20.149999999999999" customHeight="1">
      <c r="A52" s="142">
        <v>38</v>
      </c>
      <c r="B52" s="18" t="s">
        <v>76</v>
      </c>
      <c r="C52" s="34" t="s">
        <v>119</v>
      </c>
      <c r="D52" s="41">
        <v>1000</v>
      </c>
      <c r="E52" s="136">
        <v>193</v>
      </c>
      <c r="F52" s="136">
        <v>197</v>
      </c>
      <c r="G52" s="41">
        <f t="shared" si="3"/>
        <v>4</v>
      </c>
      <c r="H52" s="24">
        <f>G52*D9</f>
        <v>196</v>
      </c>
      <c r="I52" s="141">
        <v>0</v>
      </c>
      <c r="J52" s="24">
        <f t="shared" si="2"/>
        <v>1196</v>
      </c>
      <c r="K52" s="24"/>
      <c r="L52" s="25"/>
      <c r="M52" s="18"/>
      <c r="N52" s="15"/>
    </row>
    <row r="53" spans="1:14" s="17" customFormat="1" ht="20.149999999999999" customHeight="1">
      <c r="A53" s="142">
        <v>39</v>
      </c>
      <c r="B53" s="18" t="s">
        <v>77</v>
      </c>
      <c r="C53" s="18" t="s">
        <v>56</v>
      </c>
      <c r="D53" s="41">
        <v>1000</v>
      </c>
      <c r="E53" s="136">
        <v>197</v>
      </c>
      <c r="F53" s="136">
        <v>209</v>
      </c>
      <c r="G53" s="44">
        <f t="shared" si="3"/>
        <v>12</v>
      </c>
      <c r="H53" s="45">
        <f>G53*D9</f>
        <v>588</v>
      </c>
      <c r="I53" s="97">
        <v>0</v>
      </c>
      <c r="J53" s="24">
        <f t="shared" si="2"/>
        <v>1588</v>
      </c>
      <c r="K53" s="24"/>
      <c r="L53" s="25"/>
      <c r="M53" s="18"/>
      <c r="N53" s="15"/>
    </row>
    <row r="54" spans="1:14" s="17" customFormat="1" ht="20.149999999999999" customHeight="1">
      <c r="A54" s="142">
        <v>40</v>
      </c>
      <c r="B54" s="18" t="s">
        <v>78</v>
      </c>
      <c r="C54" s="34" t="s">
        <v>120</v>
      </c>
      <c r="D54" s="41">
        <v>1000</v>
      </c>
      <c r="E54" s="136">
        <v>14</v>
      </c>
      <c r="F54" s="136">
        <v>22</v>
      </c>
      <c r="G54" s="41">
        <f t="shared" si="3"/>
        <v>8</v>
      </c>
      <c r="H54" s="24">
        <f>G54*D9</f>
        <v>392</v>
      </c>
      <c r="I54" s="141">
        <v>0</v>
      </c>
      <c r="J54" s="24">
        <f t="shared" si="2"/>
        <v>1392</v>
      </c>
      <c r="K54" s="24"/>
      <c r="L54" s="25"/>
      <c r="M54" s="18"/>
      <c r="N54" s="15"/>
    </row>
    <row r="55" spans="1:14" s="17" customFormat="1">
      <c r="A55" s="15"/>
      <c r="B55" s="15"/>
      <c r="C55" s="15"/>
      <c r="D55" s="28"/>
      <c r="E55" s="15"/>
      <c r="F55" s="15"/>
      <c r="G55" s="85"/>
      <c r="H55" s="86"/>
      <c r="I55" s="91"/>
      <c r="J55" s="15"/>
      <c r="K55" s="29"/>
      <c r="L55" s="15"/>
      <c r="M55" s="15"/>
      <c r="N55" s="15"/>
    </row>
    <row r="56" spans="1:14" s="17" customFormat="1">
      <c r="A56" s="15"/>
      <c r="B56" s="15"/>
      <c r="C56" s="15"/>
      <c r="D56" s="15"/>
      <c r="E56" s="15"/>
      <c r="F56" s="15"/>
      <c r="G56" s="15"/>
      <c r="H56" s="15"/>
      <c r="I56" s="91"/>
      <c r="J56" s="15"/>
      <c r="K56" s="30"/>
      <c r="L56" s="15"/>
      <c r="M56" s="15"/>
      <c r="N56" s="15"/>
    </row>
    <row r="58" spans="1:14" s="17" customFormat="1">
      <c r="A58" s="15"/>
      <c r="B58" s="15"/>
      <c r="C58" s="15"/>
      <c r="D58" s="15"/>
      <c r="E58" s="15"/>
      <c r="F58" s="15"/>
      <c r="G58" s="15"/>
      <c r="H58" s="15"/>
      <c r="I58" s="91"/>
      <c r="J58" s="15"/>
      <c r="K58" s="15"/>
      <c r="L58" s="15"/>
      <c r="M58" s="15"/>
      <c r="N58" s="29"/>
    </row>
    <row r="60" spans="1:14" s="17" customFormat="1">
      <c r="A60" s="15"/>
      <c r="B60" s="15"/>
      <c r="C60" s="15"/>
      <c r="D60" s="26"/>
      <c r="E60" s="15"/>
      <c r="F60" s="15"/>
      <c r="G60" s="15"/>
      <c r="H60" s="15"/>
      <c r="I60" s="91"/>
      <c r="J60" s="15"/>
      <c r="K60" s="15"/>
      <c r="L60" s="15"/>
      <c r="M60" s="15"/>
      <c r="N60" s="15"/>
    </row>
    <row r="66" spans="4:12" s="17" customFormat="1">
      <c r="D66" s="15"/>
      <c r="E66" s="15"/>
      <c r="F66" s="15"/>
      <c r="G66" s="15"/>
      <c r="H66" s="15"/>
      <c r="I66" s="91"/>
      <c r="J66" s="15"/>
      <c r="K66" s="31"/>
      <c r="L66" s="15"/>
    </row>
    <row r="68" spans="4:12" s="17" customFormat="1">
      <c r="D68" s="15"/>
      <c r="E68" s="15"/>
      <c r="F68" s="15"/>
      <c r="G68" s="15"/>
      <c r="H68" s="15"/>
      <c r="I68" s="91"/>
      <c r="J68" s="15"/>
      <c r="K68" s="15"/>
      <c r="L68" s="26"/>
    </row>
    <row r="71" spans="4:12" s="17" customFormat="1">
      <c r="D71" s="26"/>
      <c r="E71" s="15"/>
      <c r="F71" s="15"/>
      <c r="G71" s="15"/>
      <c r="H71" s="15"/>
      <c r="I71" s="91"/>
      <c r="J71" s="15"/>
      <c r="K71" s="15"/>
      <c r="L71" s="15"/>
    </row>
    <row r="74" spans="4:12" s="17" customFormat="1">
      <c r="D74" s="26"/>
      <c r="E74" s="15"/>
      <c r="F74" s="15"/>
      <c r="G74" s="15"/>
      <c r="H74" s="15"/>
      <c r="I74" s="91"/>
      <c r="J74" s="15"/>
      <c r="K74" s="15"/>
      <c r="L74" s="15"/>
    </row>
  </sheetData>
  <mergeCells count="40">
    <mergeCell ref="A1:M1"/>
    <mergeCell ref="A2:H2"/>
    <mergeCell ref="I2:M2"/>
    <mergeCell ref="A3:C3"/>
    <mergeCell ref="D3:E3"/>
    <mergeCell ref="F3:G3"/>
    <mergeCell ref="I3:M10"/>
    <mergeCell ref="A4:C4"/>
    <mergeCell ref="D4:E4"/>
    <mergeCell ref="F4:G4"/>
    <mergeCell ref="A5:C5"/>
    <mergeCell ref="D5:E5"/>
    <mergeCell ref="F5:G5"/>
    <mergeCell ref="A6:C6"/>
    <mergeCell ref="D6:E6"/>
    <mergeCell ref="F6:G6"/>
    <mergeCell ref="A7:G7"/>
    <mergeCell ref="A8:C8"/>
    <mergeCell ref="E8:G9"/>
    <mergeCell ref="A9:C9"/>
    <mergeCell ref="A11:A12"/>
    <mergeCell ref="B11:B12"/>
    <mergeCell ref="C11:C12"/>
    <mergeCell ref="D11:D12"/>
    <mergeCell ref="E11:H11"/>
    <mergeCell ref="A30:A31"/>
    <mergeCell ref="B30:B31"/>
    <mergeCell ref="C30:C31"/>
    <mergeCell ref="D30:D31"/>
    <mergeCell ref="E30:H30"/>
    <mergeCell ref="I11:I12"/>
    <mergeCell ref="J11:J12"/>
    <mergeCell ref="K11:K12"/>
    <mergeCell ref="L11:L12"/>
    <mergeCell ref="M11:M12"/>
    <mergeCell ref="I30:I31"/>
    <mergeCell ref="J30:J31"/>
    <mergeCell ref="K30:K31"/>
    <mergeCell ref="L30:L31"/>
    <mergeCell ref="M30:M3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U49"/>
  <sheetViews>
    <sheetView topLeftCell="C1" workbookViewId="0">
      <selection activeCell="D20" sqref="D20"/>
    </sheetView>
  </sheetViews>
  <sheetFormatPr defaultColWidth="9" defaultRowHeight="14.5"/>
  <cols>
    <col min="1" max="1" width="46.81640625" style="1" customWidth="1"/>
    <col min="2" max="2" width="15.26953125" style="1" customWidth="1"/>
    <col min="3" max="3" width="9.7265625" style="1" customWidth="1"/>
    <col min="4" max="4" width="51" style="1" customWidth="1"/>
    <col min="5" max="5" width="11.7265625" style="1" customWidth="1"/>
    <col min="6" max="6" width="9.81640625" style="1" customWidth="1"/>
    <col min="7" max="9" width="9.1796875" style="1" customWidth="1"/>
    <col min="10" max="10" width="32.81640625" style="1" customWidth="1"/>
    <col min="11" max="11" width="15.54296875" style="1" customWidth="1"/>
    <col min="12" max="12" width="14.453125" style="1" customWidth="1"/>
    <col min="13" max="14" width="14.1796875" style="1" customWidth="1"/>
    <col min="15" max="255" width="9.1796875" style="1" customWidth="1"/>
  </cols>
  <sheetData>
    <row r="1" spans="1:15" customFormat="1" ht="17.25" customHeight="1" thickBot="1">
      <c r="A1" s="246" t="s">
        <v>269</v>
      </c>
      <c r="B1" s="247"/>
      <c r="C1" s="247"/>
      <c r="D1" s="247"/>
      <c r="E1" s="248"/>
      <c r="F1" s="248"/>
      <c r="G1" s="1"/>
      <c r="H1" s="52" t="s">
        <v>0</v>
      </c>
      <c r="I1" s="53" t="s">
        <v>115</v>
      </c>
      <c r="J1" s="52" t="s">
        <v>2</v>
      </c>
      <c r="K1" s="57" t="s">
        <v>3</v>
      </c>
      <c r="L1" s="57" t="s">
        <v>114</v>
      </c>
      <c r="M1" s="57" t="s">
        <v>132</v>
      </c>
      <c r="N1" s="57" t="s">
        <v>133</v>
      </c>
      <c r="O1" s="1"/>
    </row>
    <row r="2" spans="1:15" customFormat="1" ht="15.75" customHeight="1">
      <c r="A2" s="254" t="s">
        <v>148</v>
      </c>
      <c r="B2" s="250"/>
      <c r="C2" s="255"/>
      <c r="D2" s="249" t="s">
        <v>149</v>
      </c>
      <c r="E2" s="250"/>
      <c r="F2" s="251"/>
      <c r="G2" s="1"/>
      <c r="H2" s="147">
        <v>1</v>
      </c>
      <c r="I2" s="18" t="s">
        <v>5</v>
      </c>
      <c r="J2" s="18" t="s">
        <v>14</v>
      </c>
      <c r="K2" s="65">
        <v>1245</v>
      </c>
      <c r="L2" s="65">
        <v>1245</v>
      </c>
      <c r="M2" s="65" t="s">
        <v>134</v>
      </c>
      <c r="N2" s="4">
        <f>K2-L2</f>
        <v>0</v>
      </c>
      <c r="O2" s="1"/>
    </row>
    <row r="3" spans="1:15" customFormat="1" ht="15" customHeight="1" thickBot="1">
      <c r="A3" s="78" t="s">
        <v>85</v>
      </c>
      <c r="B3" s="79" t="s">
        <v>147</v>
      </c>
      <c r="C3" s="80" t="s">
        <v>86</v>
      </c>
      <c r="D3" s="78" t="s">
        <v>85</v>
      </c>
      <c r="E3" s="79" t="s">
        <v>207</v>
      </c>
      <c r="F3" s="80" t="s">
        <v>86</v>
      </c>
      <c r="G3" s="1"/>
      <c r="H3" s="147">
        <v>2</v>
      </c>
      <c r="I3" s="18" t="s">
        <v>6</v>
      </c>
      <c r="J3" s="18" t="s">
        <v>15</v>
      </c>
      <c r="K3" s="65">
        <v>1392</v>
      </c>
      <c r="L3" s="65">
        <v>1392</v>
      </c>
      <c r="M3" s="65" t="s">
        <v>135</v>
      </c>
      <c r="N3" s="4">
        <f t="shared" ref="N3:N41" si="0">K3-L3</f>
        <v>0</v>
      </c>
      <c r="O3" s="1">
        <v>1</v>
      </c>
    </row>
    <row r="4" spans="1:15" customFormat="1" ht="13.5" customHeight="1">
      <c r="A4" s="68" t="s">
        <v>198</v>
      </c>
      <c r="B4" s="116" t="s">
        <v>152</v>
      </c>
      <c r="C4" s="149">
        <v>12109</v>
      </c>
      <c r="D4" s="73" t="s">
        <v>279</v>
      </c>
      <c r="E4" s="118" t="s">
        <v>151</v>
      </c>
      <c r="F4" s="156">
        <v>1617</v>
      </c>
      <c r="G4" s="1"/>
      <c r="H4" s="147">
        <v>3</v>
      </c>
      <c r="I4" s="18" t="s">
        <v>7</v>
      </c>
      <c r="J4" s="18" t="s">
        <v>16</v>
      </c>
      <c r="K4" s="65">
        <v>1098</v>
      </c>
      <c r="L4" s="65">
        <v>1000</v>
      </c>
      <c r="M4" s="65" t="s">
        <v>134</v>
      </c>
      <c r="N4" s="4">
        <f t="shared" si="0"/>
        <v>98</v>
      </c>
      <c r="O4" s="1"/>
    </row>
    <row r="5" spans="1:15" customFormat="1" ht="13.5" customHeight="1">
      <c r="A5" s="55" t="s">
        <v>200</v>
      </c>
      <c r="B5" s="117" t="s">
        <v>150</v>
      </c>
      <c r="C5" s="150">
        <v>4015</v>
      </c>
      <c r="D5" s="73" t="s">
        <v>271</v>
      </c>
      <c r="E5" s="82" t="s">
        <v>151</v>
      </c>
      <c r="F5" s="157">
        <v>18000</v>
      </c>
      <c r="G5" s="1"/>
      <c r="H5" s="147">
        <v>4</v>
      </c>
      <c r="I5" s="18" t="s">
        <v>8</v>
      </c>
      <c r="J5" s="18" t="s">
        <v>84</v>
      </c>
      <c r="K5" s="65">
        <v>2029</v>
      </c>
      <c r="L5" s="65">
        <v>2029</v>
      </c>
      <c r="M5" s="65" t="s">
        <v>135</v>
      </c>
      <c r="N5" s="4">
        <f t="shared" si="0"/>
        <v>0</v>
      </c>
      <c r="O5" s="1">
        <v>1</v>
      </c>
    </row>
    <row r="6" spans="1:15" customFormat="1">
      <c r="A6" s="55" t="s">
        <v>201</v>
      </c>
      <c r="B6" s="117" t="s">
        <v>151</v>
      </c>
      <c r="C6" s="150">
        <v>41678</v>
      </c>
      <c r="D6" s="73" t="s">
        <v>272</v>
      </c>
      <c r="E6" s="82" t="s">
        <v>151</v>
      </c>
      <c r="F6" s="157">
        <v>10000</v>
      </c>
      <c r="G6" s="1"/>
      <c r="H6" s="147">
        <v>5</v>
      </c>
      <c r="I6" s="18" t="s">
        <v>9</v>
      </c>
      <c r="J6" s="18" t="s">
        <v>97</v>
      </c>
      <c r="K6" s="65">
        <v>1147</v>
      </c>
      <c r="L6" s="65">
        <v>1147</v>
      </c>
      <c r="M6" s="65" t="s">
        <v>135</v>
      </c>
      <c r="N6" s="4">
        <f t="shared" si="0"/>
        <v>0</v>
      </c>
      <c r="O6" s="1">
        <v>1</v>
      </c>
    </row>
    <row r="7" spans="1:15" customFormat="1" ht="12.75" customHeight="1">
      <c r="A7" s="51"/>
      <c r="B7" s="7"/>
      <c r="C7" s="151"/>
      <c r="D7" s="73" t="s">
        <v>273</v>
      </c>
      <c r="E7" s="82" t="s">
        <v>151</v>
      </c>
      <c r="F7" s="157">
        <v>2200</v>
      </c>
      <c r="G7" s="1"/>
      <c r="H7" s="147">
        <v>6</v>
      </c>
      <c r="I7" s="18" t="s">
        <v>10</v>
      </c>
      <c r="J7" s="34" t="s">
        <v>116</v>
      </c>
      <c r="K7" s="65">
        <v>1735</v>
      </c>
      <c r="L7" s="65">
        <v>1735</v>
      </c>
      <c r="M7" s="65" t="s">
        <v>135</v>
      </c>
      <c r="N7" s="4">
        <f t="shared" si="0"/>
        <v>0</v>
      </c>
      <c r="O7" s="1">
        <v>1</v>
      </c>
    </row>
    <row r="8" spans="1:15" customFormat="1">
      <c r="A8" s="49" t="s">
        <v>195</v>
      </c>
      <c r="B8" s="117" t="s">
        <v>150</v>
      </c>
      <c r="C8" s="152">
        <f>SUMIF(M2:M41, "Cash", L2:L41)</f>
        <v>9450</v>
      </c>
      <c r="D8" s="73" t="s">
        <v>280</v>
      </c>
      <c r="E8" s="82" t="s">
        <v>151</v>
      </c>
      <c r="F8" s="157">
        <v>6616</v>
      </c>
      <c r="G8" s="1"/>
      <c r="H8" s="147">
        <v>7</v>
      </c>
      <c r="I8" s="18" t="s">
        <v>11</v>
      </c>
      <c r="J8" s="18" t="s">
        <v>19</v>
      </c>
      <c r="K8" s="65">
        <v>2078</v>
      </c>
      <c r="L8" s="65">
        <v>2078</v>
      </c>
      <c r="M8" s="65" t="s">
        <v>135</v>
      </c>
      <c r="N8" s="4">
        <f t="shared" si="0"/>
        <v>0</v>
      </c>
      <c r="O8" s="1">
        <v>1</v>
      </c>
    </row>
    <row r="9" spans="1:15" customFormat="1">
      <c r="A9" s="49" t="s">
        <v>196</v>
      </c>
      <c r="B9" s="117" t="s">
        <v>151</v>
      </c>
      <c r="C9" s="152">
        <f>SUMIF(M2:M41, "Online", L2:L41)</f>
        <v>45965</v>
      </c>
      <c r="D9" s="128" t="s">
        <v>274</v>
      </c>
      <c r="E9" s="82" t="s">
        <v>151</v>
      </c>
      <c r="F9" s="157">
        <v>7300</v>
      </c>
      <c r="G9" s="1"/>
      <c r="H9" s="147">
        <v>8</v>
      </c>
      <c r="I9" s="18" t="s">
        <v>12</v>
      </c>
      <c r="J9" s="18" t="s">
        <v>19</v>
      </c>
      <c r="K9" s="65">
        <v>1196</v>
      </c>
      <c r="L9" s="65">
        <v>1196</v>
      </c>
      <c r="M9" s="65" t="s">
        <v>135</v>
      </c>
      <c r="N9" s="4">
        <f t="shared" si="0"/>
        <v>0</v>
      </c>
      <c r="O9" s="1">
        <v>2</v>
      </c>
    </row>
    <row r="10" spans="1:15" customFormat="1">
      <c r="A10" s="73"/>
      <c r="B10" s="82"/>
      <c r="C10" s="150"/>
      <c r="D10" s="128" t="s">
        <v>276</v>
      </c>
      <c r="E10" s="82" t="s">
        <v>150</v>
      </c>
      <c r="F10" s="157">
        <v>495</v>
      </c>
      <c r="G10" s="1"/>
      <c r="H10" s="147">
        <v>9</v>
      </c>
      <c r="I10" s="18" t="s">
        <v>13</v>
      </c>
      <c r="J10" s="18" t="s">
        <v>109</v>
      </c>
      <c r="K10" s="65">
        <v>1196</v>
      </c>
      <c r="L10" s="65">
        <v>1196</v>
      </c>
      <c r="M10" s="65" t="s">
        <v>135</v>
      </c>
      <c r="N10" s="4">
        <f t="shared" si="0"/>
        <v>0</v>
      </c>
      <c r="O10" s="1">
        <v>1</v>
      </c>
    </row>
    <row r="11" spans="1:15" customFormat="1" ht="14.25" customHeight="1">
      <c r="A11" s="73" t="s">
        <v>270</v>
      </c>
      <c r="B11" s="82" t="s">
        <v>151</v>
      </c>
      <c r="C11" s="150">
        <v>250</v>
      </c>
      <c r="D11" s="128" t="s">
        <v>277</v>
      </c>
      <c r="E11" s="82" t="s">
        <v>150</v>
      </c>
      <c r="F11" s="158">
        <v>200</v>
      </c>
      <c r="G11" s="1"/>
      <c r="H11" s="147">
        <v>10</v>
      </c>
      <c r="I11" s="18" t="s">
        <v>21</v>
      </c>
      <c r="J11" s="18" t="s">
        <v>107</v>
      </c>
      <c r="K11" s="65">
        <v>-2000</v>
      </c>
      <c r="L11" s="65"/>
      <c r="M11" s="65"/>
      <c r="N11" s="4">
        <f t="shared" si="0"/>
        <v>-2000</v>
      </c>
      <c r="O11" s="1"/>
    </row>
    <row r="12" spans="1:15" customFormat="1">
      <c r="A12" s="51"/>
      <c r="B12" s="4"/>
      <c r="C12" s="153"/>
      <c r="D12" s="128" t="s">
        <v>232</v>
      </c>
      <c r="E12" s="82" t="s">
        <v>150</v>
      </c>
      <c r="F12" s="158">
        <v>1000</v>
      </c>
      <c r="G12" s="1"/>
      <c r="H12" s="147">
        <v>11</v>
      </c>
      <c r="I12" s="18" t="s">
        <v>22</v>
      </c>
      <c r="J12" s="18" t="s">
        <v>98</v>
      </c>
      <c r="K12" s="65">
        <v>1049</v>
      </c>
      <c r="L12" s="65">
        <v>1049</v>
      </c>
      <c r="M12" s="65" t="s">
        <v>135</v>
      </c>
      <c r="N12" s="4">
        <f t="shared" si="0"/>
        <v>0</v>
      </c>
      <c r="O12" s="1">
        <v>2</v>
      </c>
    </row>
    <row r="13" spans="1:15" customFormat="1">
      <c r="A13" s="51"/>
      <c r="B13" s="4"/>
      <c r="C13" s="153"/>
      <c r="D13" s="128" t="s">
        <v>278</v>
      </c>
      <c r="E13" s="82" t="s">
        <v>150</v>
      </c>
      <c r="F13" s="157">
        <v>1200</v>
      </c>
      <c r="G13" s="1"/>
      <c r="H13" s="147">
        <v>12</v>
      </c>
      <c r="I13" s="18" t="s">
        <v>23</v>
      </c>
      <c r="J13" s="18" t="s">
        <v>108</v>
      </c>
      <c r="K13" s="65">
        <v>1000</v>
      </c>
      <c r="L13" s="65">
        <v>1000</v>
      </c>
      <c r="M13" s="65" t="s">
        <v>135</v>
      </c>
      <c r="N13" s="4">
        <f t="shared" si="0"/>
        <v>0</v>
      </c>
      <c r="O13" s="1">
        <v>1</v>
      </c>
    </row>
    <row r="14" spans="1:15" customFormat="1" ht="13.5" customHeight="1">
      <c r="A14" s="51"/>
      <c r="B14" s="7"/>
      <c r="C14" s="153"/>
      <c r="D14" s="73" t="s">
        <v>281</v>
      </c>
      <c r="E14" s="82" t="s">
        <v>150</v>
      </c>
      <c r="F14" s="157">
        <v>3200</v>
      </c>
      <c r="G14" s="1"/>
      <c r="H14" s="147">
        <v>13</v>
      </c>
      <c r="I14" s="18" t="s">
        <v>24</v>
      </c>
      <c r="J14" s="18" t="s">
        <v>33</v>
      </c>
      <c r="K14" s="65">
        <v>4343</v>
      </c>
      <c r="L14" s="65"/>
      <c r="M14" s="65"/>
      <c r="N14" s="4">
        <f t="shared" si="0"/>
        <v>4343</v>
      </c>
      <c r="O14" s="1"/>
    </row>
    <row r="15" spans="1:15" customFormat="1">
      <c r="A15" s="51"/>
      <c r="B15" s="7"/>
      <c r="C15" s="153"/>
      <c r="D15" s="73" t="s">
        <v>282</v>
      </c>
      <c r="E15" s="82" t="s">
        <v>150</v>
      </c>
      <c r="F15" s="157">
        <v>600</v>
      </c>
      <c r="G15" s="1"/>
      <c r="H15" s="147">
        <v>14</v>
      </c>
      <c r="I15" s="18" t="s">
        <v>25</v>
      </c>
      <c r="J15" s="18" t="s">
        <v>87</v>
      </c>
      <c r="K15" s="65">
        <v>3597</v>
      </c>
      <c r="L15" s="65"/>
      <c r="M15" s="65"/>
      <c r="N15" s="4">
        <f t="shared" si="0"/>
        <v>3597</v>
      </c>
      <c r="O15" s="1"/>
    </row>
    <row r="16" spans="1:15" customFormat="1">
      <c r="A16" s="51"/>
      <c r="B16" s="7"/>
      <c r="C16" s="153"/>
      <c r="D16" s="62" t="s">
        <v>283</v>
      </c>
      <c r="E16" s="82" t="s">
        <v>150</v>
      </c>
      <c r="F16" s="157">
        <v>280</v>
      </c>
      <c r="G16" s="1"/>
      <c r="H16" s="147">
        <v>15</v>
      </c>
      <c r="I16" s="18" t="s">
        <v>26</v>
      </c>
      <c r="J16" s="18" t="s">
        <v>106</v>
      </c>
      <c r="K16" s="65">
        <v>2029</v>
      </c>
      <c r="L16" s="65">
        <v>2029</v>
      </c>
      <c r="M16" s="65" t="s">
        <v>135</v>
      </c>
      <c r="N16" s="4">
        <f t="shared" si="0"/>
        <v>0</v>
      </c>
      <c r="O16" s="1">
        <v>1</v>
      </c>
    </row>
    <row r="17" spans="1:17" customFormat="1" ht="13.5" customHeight="1">
      <c r="A17" s="51"/>
      <c r="B17" s="7"/>
      <c r="C17" s="153"/>
      <c r="D17" s="73"/>
      <c r="E17" s="82"/>
      <c r="F17" s="157"/>
      <c r="G17" s="1"/>
      <c r="H17" s="147">
        <v>16</v>
      </c>
      <c r="I17" s="18" t="s">
        <v>27</v>
      </c>
      <c r="J17" s="18" t="s">
        <v>35</v>
      </c>
      <c r="K17" s="65">
        <v>1637</v>
      </c>
      <c r="L17" s="65">
        <v>1637</v>
      </c>
      <c r="M17" s="65" t="s">
        <v>134</v>
      </c>
      <c r="N17" s="4">
        <f t="shared" si="0"/>
        <v>0</v>
      </c>
      <c r="O17" s="1"/>
      <c r="P17" s="1"/>
      <c r="Q17" s="1"/>
    </row>
    <row r="18" spans="1:17" customFormat="1" ht="13.5" customHeight="1">
      <c r="A18" s="51"/>
      <c r="B18" s="4"/>
      <c r="C18" s="153"/>
      <c r="D18" s="128"/>
      <c r="E18" s="82"/>
      <c r="F18" s="157"/>
      <c r="G18" s="1"/>
      <c r="H18" s="147">
        <v>17</v>
      </c>
      <c r="I18" s="18" t="s">
        <v>28</v>
      </c>
      <c r="J18" s="18" t="s">
        <v>36</v>
      </c>
      <c r="K18" s="65">
        <v>1147</v>
      </c>
      <c r="L18" s="65">
        <v>1147</v>
      </c>
      <c r="M18" s="65" t="s">
        <v>134</v>
      </c>
      <c r="N18" s="4">
        <f t="shared" si="0"/>
        <v>0</v>
      </c>
      <c r="O18" s="1"/>
      <c r="P18" s="1"/>
      <c r="Q18" s="1"/>
    </row>
    <row r="19" spans="1:17" customFormat="1" ht="13.5" customHeight="1">
      <c r="A19" s="51"/>
      <c r="B19" s="4"/>
      <c r="C19" s="153"/>
      <c r="D19" s="128"/>
      <c r="E19" s="82"/>
      <c r="F19" s="157"/>
      <c r="G19" s="1"/>
      <c r="H19" s="147">
        <v>18</v>
      </c>
      <c r="I19" s="18" t="s">
        <v>29</v>
      </c>
      <c r="J19" s="34" t="s">
        <v>117</v>
      </c>
      <c r="K19" s="65">
        <v>1147</v>
      </c>
      <c r="L19" s="65">
        <v>1147</v>
      </c>
      <c r="M19" s="65" t="s">
        <v>135</v>
      </c>
      <c r="N19" s="4">
        <f t="shared" si="0"/>
        <v>0</v>
      </c>
      <c r="O19" s="1">
        <v>1</v>
      </c>
      <c r="P19" s="1"/>
      <c r="Q19" s="1"/>
    </row>
    <row r="20" spans="1:17" customFormat="1" ht="13.5" customHeight="1">
      <c r="A20" s="51"/>
      <c r="B20" s="7"/>
      <c r="C20" s="153"/>
      <c r="D20" s="73"/>
      <c r="E20" s="82"/>
      <c r="F20" s="157"/>
      <c r="G20" s="1"/>
      <c r="H20" s="147">
        <v>19</v>
      </c>
      <c r="I20" s="18" t="s">
        <v>57</v>
      </c>
      <c r="J20" s="18" t="s">
        <v>88</v>
      </c>
      <c r="K20" s="65">
        <v>1931</v>
      </c>
      <c r="L20" s="65">
        <v>1931</v>
      </c>
      <c r="M20" s="65" t="s">
        <v>135</v>
      </c>
      <c r="N20" s="4">
        <f t="shared" si="0"/>
        <v>0</v>
      </c>
      <c r="O20" s="1">
        <v>1</v>
      </c>
      <c r="P20" s="1"/>
      <c r="Q20" s="1"/>
    </row>
    <row r="21" spans="1:17" customFormat="1" ht="16.5" customHeight="1">
      <c r="A21" s="129" t="s">
        <v>214</v>
      </c>
      <c r="B21" s="57" t="s">
        <v>217</v>
      </c>
      <c r="C21" s="154">
        <v>54000</v>
      </c>
      <c r="D21" s="55" t="s">
        <v>199</v>
      </c>
      <c r="E21" s="119" t="s">
        <v>152</v>
      </c>
      <c r="F21" s="159">
        <v>12109</v>
      </c>
      <c r="G21" s="1"/>
      <c r="H21" s="147">
        <v>20</v>
      </c>
      <c r="I21" s="18" t="s">
        <v>58</v>
      </c>
      <c r="J21" s="18" t="s">
        <v>38</v>
      </c>
      <c r="K21" s="65">
        <v>1000</v>
      </c>
      <c r="L21" s="65">
        <v>1000</v>
      </c>
      <c r="M21" s="65" t="s">
        <v>135</v>
      </c>
      <c r="N21" s="4">
        <f t="shared" si="0"/>
        <v>0</v>
      </c>
      <c r="O21" s="1">
        <v>1</v>
      </c>
      <c r="P21" s="1"/>
      <c r="Q21" s="1"/>
    </row>
    <row r="22" spans="1:17" customFormat="1" ht="15" customHeight="1">
      <c r="A22" s="55" t="s">
        <v>215</v>
      </c>
      <c r="B22" s="119" t="s">
        <v>151</v>
      </c>
      <c r="C22" s="154">
        <v>13392</v>
      </c>
      <c r="D22" s="55" t="s">
        <v>202</v>
      </c>
      <c r="E22" s="119" t="s">
        <v>150</v>
      </c>
      <c r="F22" s="159">
        <f>SUMIF(B4:B20, "Naveen", C4:C20)-SUMIF(E4:E20, "Naveen", F4:F20)</f>
        <v>6490</v>
      </c>
      <c r="G22" s="1"/>
      <c r="H22" s="147">
        <v>21</v>
      </c>
      <c r="I22" s="18" t="s">
        <v>59</v>
      </c>
      <c r="J22" s="18" t="s">
        <v>39</v>
      </c>
      <c r="K22" s="65">
        <v>1490</v>
      </c>
      <c r="L22" s="65">
        <v>1490</v>
      </c>
      <c r="M22" s="65" t="s">
        <v>135</v>
      </c>
      <c r="N22" s="4">
        <f t="shared" si="0"/>
        <v>0</v>
      </c>
      <c r="O22" s="1">
        <v>2</v>
      </c>
      <c r="P22" s="1"/>
      <c r="Q22" s="1"/>
    </row>
    <row r="23" spans="1:17" customFormat="1" ht="15" customHeight="1">
      <c r="A23" s="51"/>
      <c r="B23" s="7"/>
      <c r="C23" s="153"/>
      <c r="D23" s="55" t="s">
        <v>203</v>
      </c>
      <c r="E23" s="119" t="s">
        <v>151</v>
      </c>
      <c r="F23" s="159">
        <f>SUMIF(B4:B20, "Srinivas", C4:C20)-SUMIF(E4:E20, "Srinivas", F4:F20)</f>
        <v>42160</v>
      </c>
      <c r="G23" s="1"/>
      <c r="H23" s="147">
        <v>22</v>
      </c>
      <c r="I23" s="18" t="s">
        <v>60</v>
      </c>
      <c r="J23" s="34" t="s">
        <v>118</v>
      </c>
      <c r="K23" s="65">
        <v>1882</v>
      </c>
      <c r="L23" s="65">
        <v>1882</v>
      </c>
      <c r="M23" s="65" t="s">
        <v>135</v>
      </c>
      <c r="N23" s="4">
        <f t="shared" si="0"/>
        <v>0</v>
      </c>
      <c r="O23" s="1">
        <v>1</v>
      </c>
      <c r="P23" s="1"/>
      <c r="Q23" s="1"/>
    </row>
    <row r="24" spans="1:17" customFormat="1" ht="15" customHeight="1">
      <c r="A24" s="51"/>
      <c r="B24" s="7"/>
      <c r="C24" s="153"/>
      <c r="D24" s="110" t="s">
        <v>214</v>
      </c>
      <c r="E24" s="57" t="s">
        <v>217</v>
      </c>
      <c r="F24" s="154">
        <v>54000</v>
      </c>
      <c r="G24" s="1"/>
      <c r="H24" s="147">
        <v>23</v>
      </c>
      <c r="I24" s="18" t="s">
        <v>61</v>
      </c>
      <c r="J24" s="34" t="s">
        <v>121</v>
      </c>
      <c r="K24" s="65">
        <v>1000</v>
      </c>
      <c r="L24" s="65">
        <v>1000</v>
      </c>
      <c r="M24" s="65" t="s">
        <v>135</v>
      </c>
      <c r="N24" s="4">
        <f t="shared" si="0"/>
        <v>0</v>
      </c>
      <c r="O24" s="1">
        <v>1</v>
      </c>
      <c r="P24" s="1"/>
      <c r="Q24" s="1"/>
    </row>
    <row r="25" spans="1:17" customFormat="1" ht="16.5" customHeight="1">
      <c r="A25" s="51"/>
      <c r="B25" s="7"/>
      <c r="C25" s="151"/>
      <c r="D25" s="55" t="s">
        <v>215</v>
      </c>
      <c r="E25" s="119" t="s">
        <v>151</v>
      </c>
      <c r="F25" s="154">
        <v>13392</v>
      </c>
      <c r="G25" s="1"/>
      <c r="H25" s="147">
        <v>24</v>
      </c>
      <c r="I25" s="18" t="s">
        <v>62</v>
      </c>
      <c r="J25" s="18" t="s">
        <v>42</v>
      </c>
      <c r="K25" s="65">
        <v>4000</v>
      </c>
      <c r="L25" s="65">
        <v>5000</v>
      </c>
      <c r="M25" s="65" t="s">
        <v>135</v>
      </c>
      <c r="N25" s="4">
        <f t="shared" si="0"/>
        <v>-1000</v>
      </c>
      <c r="O25" s="1">
        <v>1</v>
      </c>
      <c r="P25" s="1"/>
      <c r="Q25" s="1"/>
    </row>
    <row r="26" spans="1:17" customFormat="1" ht="15.75" customHeight="1" thickBot="1">
      <c r="A26" s="252" t="s">
        <v>159</v>
      </c>
      <c r="B26" s="253"/>
      <c r="C26" s="155">
        <f>SUM(C4:C25)</f>
        <v>180859</v>
      </c>
      <c r="D26" s="252" t="s">
        <v>159</v>
      </c>
      <c r="E26" s="253"/>
      <c r="F26" s="155">
        <f>SUM(F4:F25)</f>
        <v>180859</v>
      </c>
      <c r="G26" s="1"/>
      <c r="H26" s="147">
        <v>25</v>
      </c>
      <c r="I26" s="18" t="s">
        <v>63</v>
      </c>
      <c r="J26" s="18" t="s">
        <v>43</v>
      </c>
      <c r="K26" s="65">
        <v>1637</v>
      </c>
      <c r="L26" s="65">
        <v>1637</v>
      </c>
      <c r="M26" s="65" t="s">
        <v>135</v>
      </c>
      <c r="N26" s="4">
        <f t="shared" si="0"/>
        <v>0</v>
      </c>
      <c r="O26" s="1">
        <v>2</v>
      </c>
      <c r="P26" s="1"/>
      <c r="Q26" s="1"/>
    </row>
    <row r="27" spans="1:17" customFormat="1">
      <c r="A27" s="1"/>
      <c r="B27" s="1"/>
      <c r="C27" s="1"/>
      <c r="D27" s="1"/>
      <c r="E27" s="1"/>
      <c r="F27" s="1"/>
      <c r="G27" s="1"/>
      <c r="H27" s="147">
        <v>26</v>
      </c>
      <c r="I27" s="18" t="s">
        <v>64</v>
      </c>
      <c r="J27" s="18" t="s">
        <v>98</v>
      </c>
      <c r="K27" s="65">
        <v>1049</v>
      </c>
      <c r="L27" s="65">
        <v>1049</v>
      </c>
      <c r="M27" s="65" t="s">
        <v>135</v>
      </c>
      <c r="N27" s="4">
        <f t="shared" si="0"/>
        <v>0</v>
      </c>
      <c r="O27" s="1">
        <v>2</v>
      </c>
      <c r="P27" s="1"/>
      <c r="Q27" s="1"/>
    </row>
    <row r="28" spans="1:17" customFormat="1" ht="14.25" customHeight="1">
      <c r="A28" s="110" t="s">
        <v>184</v>
      </c>
      <c r="B28" s="111">
        <f>K43</f>
        <v>61453</v>
      </c>
      <c r="C28" s="1"/>
      <c r="D28" s="114" t="s">
        <v>176</v>
      </c>
      <c r="E28" s="115" t="s">
        <v>164</v>
      </c>
      <c r="F28" s="115" t="s">
        <v>86</v>
      </c>
      <c r="G28" s="1"/>
      <c r="H28" s="147">
        <v>27</v>
      </c>
      <c r="I28" s="34" t="s">
        <v>65</v>
      </c>
      <c r="J28" s="34" t="s">
        <v>45</v>
      </c>
      <c r="K28" s="65">
        <v>2127</v>
      </c>
      <c r="L28" s="65">
        <v>2127</v>
      </c>
      <c r="M28" s="65" t="s">
        <v>135</v>
      </c>
      <c r="N28" s="4">
        <f>K28-L28</f>
        <v>0</v>
      </c>
      <c r="O28" s="1">
        <v>1</v>
      </c>
      <c r="P28" s="1"/>
      <c r="Q28" s="1"/>
    </row>
    <row r="29" spans="1:17" customFormat="1" ht="13.5" customHeight="1">
      <c r="A29" s="110" t="s">
        <v>185</v>
      </c>
      <c r="B29" s="111">
        <f>L43</f>
        <v>55415</v>
      </c>
      <c r="C29" s="1"/>
      <c r="D29" s="1"/>
      <c r="E29" s="18" t="s">
        <v>24</v>
      </c>
      <c r="F29" s="65">
        <v>4343</v>
      </c>
      <c r="G29" s="1"/>
      <c r="H29" s="147">
        <v>28</v>
      </c>
      <c r="I29" s="18" t="s">
        <v>66</v>
      </c>
      <c r="J29" s="18" t="s">
        <v>46</v>
      </c>
      <c r="K29" s="65">
        <v>1637</v>
      </c>
      <c r="L29" s="65">
        <v>1637</v>
      </c>
      <c r="M29" s="65" t="s">
        <v>134</v>
      </c>
      <c r="N29" s="4">
        <f t="shared" si="0"/>
        <v>0</v>
      </c>
      <c r="O29" s="1"/>
      <c r="P29" s="1"/>
      <c r="Q29" s="1"/>
    </row>
    <row r="30" spans="1:17" customFormat="1" ht="12.75" customHeight="1">
      <c r="A30" s="110" t="s">
        <v>175</v>
      </c>
      <c r="B30" s="111">
        <f>SUM(F4:F20)</f>
        <v>52708</v>
      </c>
      <c r="C30" s="1"/>
      <c r="D30" s="1"/>
      <c r="E30" s="18" t="s">
        <v>25</v>
      </c>
      <c r="F30" s="65">
        <v>3597</v>
      </c>
      <c r="G30" s="1"/>
      <c r="H30" s="147">
        <v>29</v>
      </c>
      <c r="I30" s="18" t="s">
        <v>67</v>
      </c>
      <c r="J30" s="18" t="s">
        <v>47</v>
      </c>
      <c r="K30" s="65">
        <v>2225</v>
      </c>
      <c r="L30" s="65">
        <v>2225</v>
      </c>
      <c r="M30" s="65" t="s">
        <v>135</v>
      </c>
      <c r="N30" s="4">
        <f t="shared" si="0"/>
        <v>0</v>
      </c>
      <c r="O30" s="1"/>
      <c r="P30" s="1"/>
      <c r="Q30" s="1"/>
    </row>
    <row r="31" spans="1:17" customFormat="1" ht="12.75" customHeight="1">
      <c r="A31" s="110" t="s">
        <v>162</v>
      </c>
      <c r="B31" s="112">
        <f>SUM(F21:F25)</f>
        <v>128151</v>
      </c>
      <c r="C31" s="1"/>
      <c r="D31" s="1"/>
      <c r="E31" s="18" t="s">
        <v>73</v>
      </c>
      <c r="F31" s="65">
        <v>1000</v>
      </c>
      <c r="G31" s="1"/>
      <c r="H31" s="147">
        <v>30</v>
      </c>
      <c r="I31" s="18" t="s">
        <v>68</v>
      </c>
      <c r="J31" s="18" t="s">
        <v>48</v>
      </c>
      <c r="K31" s="65">
        <v>1000</v>
      </c>
      <c r="L31" s="65">
        <v>1000</v>
      </c>
      <c r="M31" s="65" t="s">
        <v>135</v>
      </c>
      <c r="N31" s="4">
        <f t="shared" si="0"/>
        <v>0</v>
      </c>
      <c r="O31" s="1">
        <v>1</v>
      </c>
      <c r="P31" s="1"/>
      <c r="Q31" s="1"/>
    </row>
    <row r="32" spans="1:17" customFormat="1" ht="14.25" customHeight="1">
      <c r="A32" s="110" t="s">
        <v>218</v>
      </c>
      <c r="B32" s="112">
        <f>SUM(F21:F23)</f>
        <v>60759</v>
      </c>
      <c r="C32" s="1"/>
      <c r="D32" s="1"/>
      <c r="E32" s="41"/>
      <c r="F32" s="161"/>
      <c r="G32" s="1"/>
      <c r="H32" s="147">
        <v>31</v>
      </c>
      <c r="I32" s="18" t="s">
        <v>69</v>
      </c>
      <c r="J32" s="18" t="s">
        <v>110</v>
      </c>
      <c r="K32" s="65">
        <v>2029</v>
      </c>
      <c r="L32" s="65">
        <v>2029</v>
      </c>
      <c r="M32" s="65" t="s">
        <v>135</v>
      </c>
      <c r="N32" s="4">
        <f t="shared" si="0"/>
        <v>0</v>
      </c>
      <c r="O32" s="1">
        <v>2</v>
      </c>
      <c r="P32" s="1"/>
      <c r="Q32" s="1" t="s">
        <v>136</v>
      </c>
    </row>
    <row r="33" spans="1:255" ht="13.5" customHeight="1">
      <c r="A33" s="110" t="s">
        <v>268</v>
      </c>
      <c r="B33" s="111">
        <f>N43</f>
        <v>6038</v>
      </c>
      <c r="E33" s="41"/>
      <c r="F33" s="161"/>
      <c r="H33" s="147">
        <v>32</v>
      </c>
      <c r="I33" s="18" t="s">
        <v>70</v>
      </c>
      <c r="J33" s="18" t="s">
        <v>50</v>
      </c>
      <c r="K33" s="65">
        <v>1490</v>
      </c>
      <c r="L33" s="65">
        <v>1490</v>
      </c>
      <c r="M33" s="65" t="s">
        <v>135</v>
      </c>
      <c r="N33" s="4">
        <f t="shared" si="0"/>
        <v>0</v>
      </c>
      <c r="O33" s="1">
        <v>1</v>
      </c>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row>
    <row r="34" spans="1:255" ht="14.25" customHeight="1">
      <c r="A34" s="113" t="s">
        <v>172</v>
      </c>
      <c r="B34" s="110"/>
      <c r="E34" s="146"/>
      <c r="F34" s="160"/>
      <c r="H34" s="147">
        <v>33</v>
      </c>
      <c r="I34" s="18" t="s">
        <v>71</v>
      </c>
      <c r="J34" s="18" t="s">
        <v>51</v>
      </c>
      <c r="K34" s="65">
        <v>1196</v>
      </c>
      <c r="L34" s="65">
        <v>1196</v>
      </c>
      <c r="M34" s="65" t="s">
        <v>134</v>
      </c>
      <c r="N34" s="4">
        <f t="shared" si="0"/>
        <v>0</v>
      </c>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row>
    <row r="35" spans="1:255" ht="14.25" customHeight="1">
      <c r="A35" s="54" t="s">
        <v>167</v>
      </c>
      <c r="B35" s="110"/>
      <c r="E35" s="146"/>
      <c r="F35" s="160"/>
      <c r="H35" s="147">
        <v>34</v>
      </c>
      <c r="I35" s="18" t="s">
        <v>72</v>
      </c>
      <c r="J35" s="18" t="s">
        <v>52</v>
      </c>
      <c r="K35" s="65">
        <v>1637</v>
      </c>
      <c r="L35" s="65">
        <v>1637</v>
      </c>
      <c r="M35" s="65" t="s">
        <v>135</v>
      </c>
      <c r="N35" s="4">
        <f t="shared" si="0"/>
        <v>0</v>
      </c>
      <c r="O35" s="1">
        <v>1</v>
      </c>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row>
    <row r="36" spans="1:255">
      <c r="A36" s="54" t="s">
        <v>182</v>
      </c>
      <c r="E36" s="83" t="s">
        <v>159</v>
      </c>
      <c r="F36" s="162">
        <f>SUM(F29:F35)</f>
        <v>8940</v>
      </c>
      <c r="H36" s="147">
        <v>35</v>
      </c>
      <c r="I36" s="18" t="s">
        <v>73</v>
      </c>
      <c r="J36" s="18" t="s">
        <v>53</v>
      </c>
      <c r="K36" s="65">
        <v>1000</v>
      </c>
      <c r="L36" s="65"/>
      <c r="M36" s="65"/>
      <c r="N36" s="4">
        <f t="shared" si="0"/>
        <v>1000</v>
      </c>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row>
    <row r="37" spans="1:255">
      <c r="A37" s="54"/>
      <c r="H37" s="147">
        <v>36</v>
      </c>
      <c r="I37" s="18" t="s">
        <v>74</v>
      </c>
      <c r="J37" s="18" t="s">
        <v>54</v>
      </c>
      <c r="K37" s="65">
        <v>1882</v>
      </c>
      <c r="L37" s="65">
        <v>1882</v>
      </c>
      <c r="M37" s="65" t="s">
        <v>135</v>
      </c>
      <c r="N37" s="4">
        <f t="shared" si="0"/>
        <v>0</v>
      </c>
      <c r="O37" s="1">
        <v>1</v>
      </c>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row>
    <row r="38" spans="1:255">
      <c r="A38" s="54"/>
      <c r="H38" s="147">
        <v>37</v>
      </c>
      <c r="I38" s="18" t="s">
        <v>75</v>
      </c>
      <c r="J38" s="18" t="s">
        <v>55</v>
      </c>
      <c r="K38" s="65">
        <v>0</v>
      </c>
      <c r="L38" s="65"/>
      <c r="M38" s="65"/>
      <c r="N38" s="4">
        <f t="shared" si="0"/>
        <v>0</v>
      </c>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row>
    <row r="39" spans="1:255">
      <c r="A39" s="54"/>
      <c r="H39" s="147">
        <v>38</v>
      </c>
      <c r="I39" s="18" t="s">
        <v>76</v>
      </c>
      <c r="J39" s="34" t="s">
        <v>119</v>
      </c>
      <c r="K39" s="65">
        <v>1196</v>
      </c>
      <c r="L39" s="65">
        <v>1196</v>
      </c>
      <c r="M39" s="65" t="s">
        <v>135</v>
      </c>
      <c r="N39" s="4">
        <f t="shared" si="0"/>
        <v>0</v>
      </c>
      <c r="O39" s="1">
        <v>1</v>
      </c>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row>
    <row r="40" spans="1:255">
      <c r="A40" s="54"/>
      <c r="H40" s="147">
        <v>39</v>
      </c>
      <c r="I40" s="18" t="s">
        <v>77</v>
      </c>
      <c r="J40" s="18" t="s">
        <v>56</v>
      </c>
      <c r="K40" s="65">
        <v>1588</v>
      </c>
      <c r="L40" s="65">
        <v>1588</v>
      </c>
      <c r="M40" s="65" t="s">
        <v>134</v>
      </c>
      <c r="N40" s="4">
        <f t="shared" si="0"/>
        <v>0</v>
      </c>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row>
    <row r="41" spans="1:255">
      <c r="H41" s="147">
        <v>40</v>
      </c>
      <c r="I41" s="18" t="s">
        <v>78</v>
      </c>
      <c r="J41" s="34" t="s">
        <v>120</v>
      </c>
      <c r="K41" s="65">
        <v>1392</v>
      </c>
      <c r="L41" s="65">
        <v>1392</v>
      </c>
      <c r="M41" s="65" t="s">
        <v>135</v>
      </c>
      <c r="N41" s="4">
        <f t="shared" si="0"/>
        <v>0</v>
      </c>
      <c r="O41" s="1">
        <v>1</v>
      </c>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row>
    <row r="42" spans="1:255">
      <c r="H42" s="4"/>
      <c r="I42" s="4"/>
      <c r="J42" s="4"/>
      <c r="K42" s="4"/>
      <c r="L42" s="4"/>
      <c r="M42" s="4"/>
      <c r="N42" s="4"/>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row>
    <row r="43" spans="1:255">
      <c r="H43" s="4"/>
      <c r="I43" s="4"/>
      <c r="J43" s="57" t="s">
        <v>137</v>
      </c>
      <c r="K43" s="57">
        <f>SUM(K2:K41)</f>
        <v>61453</v>
      </c>
      <c r="L43" s="57">
        <f>SUM(L2:L41)</f>
        <v>55415</v>
      </c>
      <c r="M43" s="57"/>
      <c r="N43" s="57">
        <f>SUM(N2:N41)</f>
        <v>6038</v>
      </c>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row>
    <row r="47" spans="1:255">
      <c r="H47" s="18" t="s">
        <v>24</v>
      </c>
      <c r="I47" s="65">
        <v>4343</v>
      </c>
    </row>
    <row r="48" spans="1:255">
      <c r="H48" s="18" t="s">
        <v>25</v>
      </c>
      <c r="I48" s="65">
        <v>3597</v>
      </c>
    </row>
    <row r="49" spans="8:9">
      <c r="H49" s="18" t="s">
        <v>73</v>
      </c>
      <c r="I49" s="65">
        <v>1000</v>
      </c>
    </row>
  </sheetData>
  <autoFilter ref="M1:O43" xr:uid="{00000000-0009-0000-0000-00000C000000}"/>
  <mergeCells count="5">
    <mergeCell ref="A1:F1"/>
    <mergeCell ref="A2:C2"/>
    <mergeCell ref="D2:F2"/>
    <mergeCell ref="A26:B26"/>
    <mergeCell ref="D26:E26"/>
  </mergeCells>
  <dataValidations count="3">
    <dataValidation type="list" allowBlank="1" showInputMessage="1" showErrorMessage="1" sqref="B4:B6 B8:B11 B14:B17 B20 B23:B25" xr:uid="{00000000-0002-0000-0C00-000000000000}">
      <formula1>"Naveen,Srinivas,KVB Account"</formula1>
    </dataValidation>
    <dataValidation type="list" allowBlank="1" showInputMessage="1" showErrorMessage="1" sqref="Q4:Q7 M2:M41" xr:uid="{00000000-0002-0000-0C00-000001000000}">
      <formula1>"Cash,Online"</formula1>
    </dataValidation>
    <dataValidation type="list" allowBlank="1" showInputMessage="1" showErrorMessage="1" sqref="E4:E23 E25 B22" xr:uid="{00000000-0002-0000-0C00-000002000000}">
      <formula1>"Naveen,Srinivas"</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V74"/>
  <sheetViews>
    <sheetView workbookViewId="0">
      <selection activeCell="M19" sqref="M19"/>
    </sheetView>
  </sheetViews>
  <sheetFormatPr defaultColWidth="9" defaultRowHeight="14.5"/>
  <cols>
    <col min="1" max="1" width="3.7265625" style="15" customWidth="1"/>
    <col min="2" max="2" width="5.1796875" style="15" customWidth="1"/>
    <col min="3" max="3" width="22.7265625" style="15" customWidth="1"/>
    <col min="4" max="4" width="14.453125" style="15" customWidth="1"/>
    <col min="5" max="5" width="8.1796875" style="15" customWidth="1"/>
    <col min="6" max="6" width="8.453125" style="15" customWidth="1"/>
    <col min="7" max="8" width="9.7265625" style="15" customWidth="1"/>
    <col min="9" max="9" width="9.26953125" style="91" customWidth="1"/>
    <col min="10" max="10" width="9.7265625" style="15" customWidth="1"/>
    <col min="11" max="11" width="9.1796875" style="15" customWidth="1"/>
    <col min="12" max="12" width="11.1796875" style="15" customWidth="1"/>
    <col min="13" max="13" width="24.81640625" style="15" customWidth="1"/>
    <col min="14" max="15" width="9" style="15" customWidth="1"/>
    <col min="16" max="16" width="10" style="16" customWidth="1"/>
    <col min="17" max="256" width="10" style="15" customWidth="1"/>
    <col min="257" max="16384" width="9" style="17"/>
  </cols>
  <sheetData>
    <row r="1" spans="1:256" ht="28.5" customHeight="1">
      <c r="A1" s="272" t="s">
        <v>275</v>
      </c>
      <c r="B1" s="272"/>
      <c r="C1" s="272"/>
      <c r="D1" s="272"/>
      <c r="E1" s="272"/>
      <c r="F1" s="272"/>
      <c r="G1" s="272"/>
      <c r="H1" s="272"/>
      <c r="I1" s="272"/>
      <c r="J1" s="272"/>
      <c r="K1" s="272"/>
      <c r="L1" s="272"/>
      <c r="M1" s="272"/>
    </row>
    <row r="2" spans="1:256" ht="15" customHeight="1">
      <c r="A2" s="261" t="s">
        <v>124</v>
      </c>
      <c r="B2" s="261"/>
      <c r="C2" s="261"/>
      <c r="D2" s="261"/>
      <c r="E2" s="261"/>
      <c r="F2" s="261"/>
      <c r="G2" s="261"/>
      <c r="H2" s="261"/>
      <c r="I2" s="282" t="s">
        <v>131</v>
      </c>
      <c r="J2" s="283"/>
      <c r="K2" s="283"/>
      <c r="L2" s="283"/>
      <c r="M2" s="283"/>
    </row>
    <row r="3" spans="1:256" s="40" customFormat="1" ht="15" customHeight="1">
      <c r="A3" s="256" t="s">
        <v>130</v>
      </c>
      <c r="B3" s="256"/>
      <c r="C3" s="256"/>
      <c r="D3" s="256" t="s">
        <v>129</v>
      </c>
      <c r="E3" s="256"/>
      <c r="F3" s="256" t="s">
        <v>127</v>
      </c>
      <c r="G3" s="256"/>
      <c r="H3" s="37" t="s">
        <v>86</v>
      </c>
      <c r="I3" s="258" t="s">
        <v>216</v>
      </c>
      <c r="J3" s="258"/>
      <c r="K3" s="258"/>
      <c r="L3" s="258"/>
      <c r="M3" s="258"/>
      <c r="N3" s="38"/>
      <c r="O3" s="38"/>
      <c r="P3" s="39"/>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row>
    <row r="4" spans="1:256">
      <c r="A4" s="275" t="s">
        <v>125</v>
      </c>
      <c r="B4" s="276"/>
      <c r="C4" s="276"/>
      <c r="D4" s="257">
        <v>0</v>
      </c>
      <c r="E4" s="257"/>
      <c r="F4" s="257"/>
      <c r="G4" s="257"/>
      <c r="H4" s="44">
        <f>D4*F4</f>
        <v>0</v>
      </c>
      <c r="I4" s="258"/>
      <c r="J4" s="258"/>
      <c r="K4" s="258"/>
      <c r="L4" s="258"/>
      <c r="M4" s="258"/>
    </row>
    <row r="5" spans="1:256">
      <c r="A5" s="273" t="s">
        <v>126</v>
      </c>
      <c r="B5" s="274"/>
      <c r="C5" s="274"/>
      <c r="D5" s="264">
        <v>7</v>
      </c>
      <c r="E5" s="264"/>
      <c r="F5" s="264">
        <v>600</v>
      </c>
      <c r="G5" s="264"/>
      <c r="H5" s="41">
        <f>D5*F5</f>
        <v>4200</v>
      </c>
      <c r="I5" s="258"/>
      <c r="J5" s="258"/>
      <c r="K5" s="258"/>
      <c r="L5" s="258"/>
      <c r="M5" s="258"/>
    </row>
    <row r="6" spans="1:256">
      <c r="A6" s="273" t="s">
        <v>186</v>
      </c>
      <c r="B6" s="274"/>
      <c r="C6" s="274"/>
      <c r="D6" s="264">
        <v>98</v>
      </c>
      <c r="E6" s="264"/>
      <c r="F6" s="264">
        <v>16.5</v>
      </c>
      <c r="G6" s="264"/>
      <c r="H6" s="44">
        <f>D6*F6</f>
        <v>1617</v>
      </c>
      <c r="I6" s="258"/>
      <c r="J6" s="258"/>
      <c r="K6" s="258"/>
      <c r="L6" s="258"/>
      <c r="M6" s="258"/>
    </row>
    <row r="7" spans="1:256" ht="15" customHeight="1">
      <c r="A7" s="268" t="s">
        <v>128</v>
      </c>
      <c r="B7" s="269"/>
      <c r="C7" s="269"/>
      <c r="D7" s="269"/>
      <c r="E7" s="269"/>
      <c r="F7" s="269"/>
      <c r="G7" s="270"/>
      <c r="H7" s="41">
        <f>SUM(H4:H6)</f>
        <v>5817</v>
      </c>
      <c r="I7" s="258"/>
      <c r="J7" s="258"/>
      <c r="K7" s="258"/>
      <c r="L7" s="258"/>
      <c r="M7" s="258"/>
    </row>
    <row r="8" spans="1:256">
      <c r="A8" s="277" t="s">
        <v>82</v>
      </c>
      <c r="B8" s="277"/>
      <c r="C8" s="277"/>
      <c r="D8" s="42">
        <f>SUM(G13:G29:G32:G54)</f>
        <v>385</v>
      </c>
      <c r="E8" s="278" t="s">
        <v>204</v>
      </c>
      <c r="F8" s="279"/>
      <c r="G8" s="279"/>
      <c r="H8" s="33"/>
      <c r="I8" s="258"/>
      <c r="J8" s="258"/>
      <c r="K8" s="258"/>
      <c r="L8" s="258"/>
      <c r="M8" s="258"/>
    </row>
    <row r="9" spans="1:256" ht="15" customHeight="1">
      <c r="A9" s="262" t="s">
        <v>83</v>
      </c>
      <c r="B9" s="263"/>
      <c r="C9" s="263"/>
      <c r="D9" s="19">
        <f>ROUND(H7/D8,0)</f>
        <v>15</v>
      </c>
      <c r="E9" s="280"/>
      <c r="F9" s="281"/>
      <c r="G9" s="281"/>
      <c r="H9" s="120">
        <f>SUM(J13:J29:J32:J54)</f>
        <v>51813</v>
      </c>
      <c r="I9" s="258"/>
      <c r="J9" s="258"/>
      <c r="K9" s="258"/>
      <c r="L9" s="258"/>
      <c r="M9" s="258"/>
    </row>
    <row r="10" spans="1:256">
      <c r="A10" s="20"/>
      <c r="B10" s="20"/>
      <c r="C10" s="20"/>
      <c r="D10" s="21"/>
      <c r="E10" s="33"/>
      <c r="F10" s="33"/>
      <c r="G10" s="33"/>
      <c r="H10" s="33"/>
      <c r="I10" s="259"/>
      <c r="J10" s="259"/>
      <c r="K10" s="259"/>
      <c r="L10" s="259"/>
      <c r="M10" s="259"/>
    </row>
    <row r="11" spans="1:256" ht="22.5" customHeight="1">
      <c r="A11" s="267" t="s">
        <v>0</v>
      </c>
      <c r="B11" s="266" t="s">
        <v>115</v>
      </c>
      <c r="C11" s="267" t="s">
        <v>2</v>
      </c>
      <c r="D11" s="266" t="s">
        <v>111</v>
      </c>
      <c r="E11" s="271" t="s">
        <v>122</v>
      </c>
      <c r="F11" s="267"/>
      <c r="G11" s="267"/>
      <c r="H11" s="267"/>
      <c r="I11" s="266" t="s">
        <v>163</v>
      </c>
      <c r="J11" s="267" t="s">
        <v>3</v>
      </c>
      <c r="K11" s="266" t="s">
        <v>114</v>
      </c>
      <c r="L11" s="267" t="s">
        <v>4</v>
      </c>
      <c r="M11" s="266" t="s">
        <v>113</v>
      </c>
    </row>
    <row r="12" spans="1:256" ht="17.25" customHeight="1">
      <c r="A12" s="267"/>
      <c r="B12" s="267"/>
      <c r="C12" s="267"/>
      <c r="D12" s="267"/>
      <c r="E12" s="32" t="s">
        <v>112</v>
      </c>
      <c r="F12" s="14" t="s">
        <v>79</v>
      </c>
      <c r="G12" s="144" t="s">
        <v>123</v>
      </c>
      <c r="H12" s="32" t="s">
        <v>86</v>
      </c>
      <c r="I12" s="266"/>
      <c r="J12" s="267"/>
      <c r="K12" s="267"/>
      <c r="L12" s="267"/>
      <c r="M12" s="267"/>
    </row>
    <row r="13" spans="1:256" ht="20.149999999999999" customHeight="1">
      <c r="A13" s="148">
        <v>1</v>
      </c>
      <c r="B13" s="36" t="s">
        <v>5</v>
      </c>
      <c r="C13" s="36" t="s">
        <v>14</v>
      </c>
      <c r="D13" s="44">
        <v>1000</v>
      </c>
      <c r="E13" s="136">
        <v>419</v>
      </c>
      <c r="F13" s="136">
        <v>424</v>
      </c>
      <c r="G13" s="44">
        <f>F13-E13</f>
        <v>5</v>
      </c>
      <c r="H13" s="45">
        <f>G13*D9</f>
        <v>75</v>
      </c>
      <c r="I13" s="145">
        <v>0</v>
      </c>
      <c r="J13" s="45">
        <f>I13+H13+D13</f>
        <v>1075</v>
      </c>
      <c r="K13" s="45"/>
      <c r="L13" s="46"/>
      <c r="M13" s="36"/>
    </row>
    <row r="14" spans="1:256" ht="20.149999999999999" customHeight="1">
      <c r="A14" s="147">
        <v>2</v>
      </c>
      <c r="B14" s="18" t="s">
        <v>6</v>
      </c>
      <c r="C14" s="18" t="s">
        <v>15</v>
      </c>
      <c r="D14" s="41">
        <v>1000</v>
      </c>
      <c r="E14" s="136">
        <v>491</v>
      </c>
      <c r="F14" s="136">
        <v>497</v>
      </c>
      <c r="G14" s="41">
        <f>F14-E14</f>
        <v>6</v>
      </c>
      <c r="H14" s="24">
        <f>G14*D9</f>
        <v>90</v>
      </c>
      <c r="I14" s="146">
        <v>0</v>
      </c>
      <c r="J14" s="24">
        <f t="shared" ref="J14:J29" si="0">I14+H14+D14</f>
        <v>1090</v>
      </c>
      <c r="K14" s="24"/>
      <c r="L14" s="25"/>
      <c r="M14" s="18"/>
    </row>
    <row r="15" spans="1:256" ht="20.149999999999999" customHeight="1">
      <c r="A15" s="147">
        <v>3</v>
      </c>
      <c r="B15" s="18" t="s">
        <v>7</v>
      </c>
      <c r="C15" s="18" t="s">
        <v>16</v>
      </c>
      <c r="D15" s="41">
        <v>1000</v>
      </c>
      <c r="E15" s="136">
        <v>3</v>
      </c>
      <c r="F15" s="136">
        <v>5</v>
      </c>
      <c r="G15" s="44">
        <f>F15-E15</f>
        <v>2</v>
      </c>
      <c r="H15" s="45">
        <f>G15*D9</f>
        <v>30</v>
      </c>
      <c r="I15" s="146">
        <v>98</v>
      </c>
      <c r="J15" s="24">
        <f t="shared" si="0"/>
        <v>1128</v>
      </c>
      <c r="K15" s="24"/>
      <c r="L15" s="25"/>
      <c r="M15" s="121"/>
    </row>
    <row r="16" spans="1:256" ht="20.149999999999999" customHeight="1">
      <c r="A16" s="147">
        <v>4</v>
      </c>
      <c r="B16" s="18" t="s">
        <v>8</v>
      </c>
      <c r="C16" s="18" t="s">
        <v>84</v>
      </c>
      <c r="D16" s="41">
        <v>1000</v>
      </c>
      <c r="E16" s="136">
        <v>294</v>
      </c>
      <c r="F16" s="136">
        <v>314</v>
      </c>
      <c r="G16" s="41">
        <f>F16-E16</f>
        <v>20</v>
      </c>
      <c r="H16" s="45">
        <f>G16*D9</f>
        <v>300</v>
      </c>
      <c r="I16" s="146">
        <v>0</v>
      </c>
      <c r="J16" s="45">
        <f t="shared" si="0"/>
        <v>1300</v>
      </c>
      <c r="K16" s="24"/>
      <c r="L16" s="25"/>
      <c r="M16" s="18"/>
    </row>
    <row r="17" spans="1:13" s="17" customFormat="1" ht="20.149999999999999" customHeight="1">
      <c r="A17" s="147">
        <v>5</v>
      </c>
      <c r="B17" s="18" t="s">
        <v>9</v>
      </c>
      <c r="C17" s="18" t="s">
        <v>97</v>
      </c>
      <c r="D17" s="41">
        <v>1000</v>
      </c>
      <c r="E17" s="136">
        <v>210</v>
      </c>
      <c r="F17" s="136">
        <v>217</v>
      </c>
      <c r="G17" s="44">
        <f t="shared" ref="G17:G29" si="1">F17-E17</f>
        <v>7</v>
      </c>
      <c r="H17" s="24">
        <f>G17*D9</f>
        <v>105</v>
      </c>
      <c r="I17" s="146">
        <v>0</v>
      </c>
      <c r="J17" s="24">
        <f t="shared" si="0"/>
        <v>1105</v>
      </c>
      <c r="K17" s="24"/>
      <c r="L17" s="25"/>
      <c r="M17" s="18"/>
    </row>
    <row r="18" spans="1:13" s="17" customFormat="1" ht="20.149999999999999" customHeight="1">
      <c r="A18" s="147">
        <v>6</v>
      </c>
      <c r="B18" s="18" t="s">
        <v>10</v>
      </c>
      <c r="C18" s="34" t="s">
        <v>116</v>
      </c>
      <c r="D18" s="41">
        <v>1000</v>
      </c>
      <c r="E18" s="136">
        <v>40</v>
      </c>
      <c r="F18" s="136">
        <v>53</v>
      </c>
      <c r="G18" s="41">
        <f t="shared" si="1"/>
        <v>13</v>
      </c>
      <c r="H18" s="45">
        <f>G18*D9</f>
        <v>195</v>
      </c>
      <c r="I18" s="146">
        <v>0</v>
      </c>
      <c r="J18" s="24">
        <f t="shared" si="0"/>
        <v>1195</v>
      </c>
      <c r="K18" s="24"/>
      <c r="L18" s="25"/>
      <c r="M18" s="18"/>
    </row>
    <row r="19" spans="1:13" s="17" customFormat="1" ht="20.149999999999999" customHeight="1">
      <c r="A19" s="147">
        <v>7</v>
      </c>
      <c r="B19" s="18" t="s">
        <v>11</v>
      </c>
      <c r="C19" s="18" t="s">
        <v>19</v>
      </c>
      <c r="D19" s="41">
        <v>1000</v>
      </c>
      <c r="E19" s="136">
        <v>714</v>
      </c>
      <c r="F19" s="136">
        <v>726</v>
      </c>
      <c r="G19" s="44">
        <f t="shared" si="1"/>
        <v>12</v>
      </c>
      <c r="H19" s="45">
        <f>G19*D9</f>
        <v>180</v>
      </c>
      <c r="I19" s="146">
        <v>0</v>
      </c>
      <c r="J19" s="45">
        <f t="shared" si="0"/>
        <v>1180</v>
      </c>
      <c r="K19" s="24"/>
      <c r="L19" s="25"/>
      <c r="M19" s="18"/>
    </row>
    <row r="20" spans="1:13" s="17" customFormat="1" ht="20.149999999999999" customHeight="1">
      <c r="A20" s="147">
        <v>8</v>
      </c>
      <c r="B20" s="18" t="s">
        <v>12</v>
      </c>
      <c r="C20" s="18" t="s">
        <v>19</v>
      </c>
      <c r="D20" s="41">
        <v>1000</v>
      </c>
      <c r="E20" s="136">
        <v>271</v>
      </c>
      <c r="F20" s="136">
        <v>277</v>
      </c>
      <c r="G20" s="41">
        <f t="shared" si="1"/>
        <v>6</v>
      </c>
      <c r="H20" s="24">
        <f>G20*D9</f>
        <v>90</v>
      </c>
      <c r="I20" s="146">
        <v>0</v>
      </c>
      <c r="J20" s="24">
        <f t="shared" si="0"/>
        <v>1090</v>
      </c>
      <c r="K20" s="24"/>
      <c r="L20" s="25"/>
      <c r="M20" s="18"/>
    </row>
    <row r="21" spans="1:13" s="17" customFormat="1" ht="20.149999999999999" customHeight="1">
      <c r="A21" s="147">
        <v>9</v>
      </c>
      <c r="B21" s="18" t="s">
        <v>13</v>
      </c>
      <c r="C21" s="18" t="s">
        <v>109</v>
      </c>
      <c r="D21" s="41">
        <v>1000</v>
      </c>
      <c r="E21" s="136">
        <v>644</v>
      </c>
      <c r="F21" s="136">
        <v>657</v>
      </c>
      <c r="G21" s="44">
        <f t="shared" si="1"/>
        <v>13</v>
      </c>
      <c r="H21" s="45">
        <f>G21*D9</f>
        <v>195</v>
      </c>
      <c r="I21" s="146">
        <v>0</v>
      </c>
      <c r="J21" s="24">
        <f t="shared" si="0"/>
        <v>1195</v>
      </c>
      <c r="K21" s="24"/>
      <c r="L21" s="25"/>
      <c r="M21" s="18"/>
    </row>
    <row r="22" spans="1:13" s="17" customFormat="1" ht="20.149999999999999" customHeight="1">
      <c r="A22" s="147">
        <v>10</v>
      </c>
      <c r="B22" s="18" t="s">
        <v>21</v>
      </c>
      <c r="C22" s="18" t="s">
        <v>107</v>
      </c>
      <c r="D22" s="41">
        <v>1000</v>
      </c>
      <c r="E22" s="136">
        <v>393</v>
      </c>
      <c r="F22" s="136">
        <v>393</v>
      </c>
      <c r="G22" s="41">
        <f t="shared" si="1"/>
        <v>0</v>
      </c>
      <c r="H22" s="45">
        <f>G22*D9</f>
        <v>0</v>
      </c>
      <c r="I22" s="146">
        <v>-2000</v>
      </c>
      <c r="J22" s="45">
        <f t="shared" si="0"/>
        <v>-1000</v>
      </c>
      <c r="K22" s="24"/>
      <c r="L22" s="25"/>
      <c r="M22" s="18"/>
    </row>
    <row r="23" spans="1:13" s="17" customFormat="1" ht="20.149999999999999" customHeight="1">
      <c r="A23" s="147">
        <v>11</v>
      </c>
      <c r="B23" s="18" t="s">
        <v>22</v>
      </c>
      <c r="C23" s="18" t="s">
        <v>98</v>
      </c>
      <c r="D23" s="41">
        <v>1000</v>
      </c>
      <c r="E23" s="136">
        <v>618</v>
      </c>
      <c r="F23" s="136">
        <v>618</v>
      </c>
      <c r="G23" s="44">
        <f t="shared" si="1"/>
        <v>0</v>
      </c>
      <c r="H23" s="24">
        <f>G23*D9</f>
        <v>0</v>
      </c>
      <c r="I23" s="146">
        <v>0</v>
      </c>
      <c r="J23" s="24">
        <f t="shared" si="0"/>
        <v>1000</v>
      </c>
      <c r="K23" s="24"/>
      <c r="L23" s="25"/>
      <c r="M23" s="18"/>
    </row>
    <row r="24" spans="1:13" s="17" customFormat="1" ht="20.149999999999999" customHeight="1">
      <c r="A24" s="147">
        <v>12</v>
      </c>
      <c r="B24" s="18" t="s">
        <v>23</v>
      </c>
      <c r="C24" s="18" t="s">
        <v>108</v>
      </c>
      <c r="D24" s="41">
        <v>1000</v>
      </c>
      <c r="E24" s="136">
        <v>480</v>
      </c>
      <c r="F24" s="136">
        <v>480</v>
      </c>
      <c r="G24" s="41">
        <f t="shared" si="1"/>
        <v>0</v>
      </c>
      <c r="H24" s="45">
        <f>G24*D9</f>
        <v>0</v>
      </c>
      <c r="I24" s="146">
        <v>0</v>
      </c>
      <c r="J24" s="24">
        <f t="shared" si="0"/>
        <v>1000</v>
      </c>
      <c r="K24" s="24"/>
      <c r="L24" s="25"/>
      <c r="M24" s="18"/>
    </row>
    <row r="25" spans="1:13" s="17" customFormat="1" ht="20.149999999999999" customHeight="1">
      <c r="A25" s="147">
        <v>13</v>
      </c>
      <c r="B25" s="18" t="s">
        <v>24</v>
      </c>
      <c r="C25" s="18" t="s">
        <v>33</v>
      </c>
      <c r="D25" s="41">
        <v>1000</v>
      </c>
      <c r="E25" s="136">
        <v>1191</v>
      </c>
      <c r="F25" s="136">
        <v>1212</v>
      </c>
      <c r="G25" s="44">
        <f t="shared" si="1"/>
        <v>21</v>
      </c>
      <c r="H25" s="45">
        <f>G25*D9</f>
        <v>315</v>
      </c>
      <c r="I25" s="146">
        <v>4343</v>
      </c>
      <c r="J25" s="45">
        <f t="shared" si="0"/>
        <v>5658</v>
      </c>
      <c r="K25" s="24"/>
      <c r="L25" s="25"/>
      <c r="M25" s="18"/>
    </row>
    <row r="26" spans="1:13" s="17" customFormat="1" ht="20.149999999999999" customHeight="1">
      <c r="A26" s="147">
        <v>14</v>
      </c>
      <c r="B26" s="18" t="s">
        <v>25</v>
      </c>
      <c r="C26" s="18" t="s">
        <v>87</v>
      </c>
      <c r="D26" s="41">
        <v>1000</v>
      </c>
      <c r="E26" s="136">
        <v>722</v>
      </c>
      <c r="F26" s="136">
        <v>773</v>
      </c>
      <c r="G26" s="41">
        <f t="shared" si="1"/>
        <v>51</v>
      </c>
      <c r="H26" s="24">
        <f>G26*D9</f>
        <v>765</v>
      </c>
      <c r="I26" s="146">
        <v>3597</v>
      </c>
      <c r="J26" s="24">
        <f t="shared" si="0"/>
        <v>5362</v>
      </c>
      <c r="K26" s="24"/>
      <c r="L26" s="25"/>
      <c r="M26" s="18"/>
    </row>
    <row r="27" spans="1:13" s="17" customFormat="1" ht="20.149999999999999" customHeight="1">
      <c r="A27" s="147">
        <v>15</v>
      </c>
      <c r="B27" s="18" t="s">
        <v>26</v>
      </c>
      <c r="C27" s="18" t="s">
        <v>106</v>
      </c>
      <c r="D27" s="41">
        <v>1000</v>
      </c>
      <c r="E27" s="136">
        <v>325</v>
      </c>
      <c r="F27" s="136">
        <v>325</v>
      </c>
      <c r="G27" s="44">
        <f t="shared" si="1"/>
        <v>0</v>
      </c>
      <c r="H27" s="45">
        <f>G27*D9</f>
        <v>0</v>
      </c>
      <c r="I27" s="146">
        <v>0</v>
      </c>
      <c r="J27" s="24">
        <f t="shared" si="0"/>
        <v>1000</v>
      </c>
      <c r="K27" s="24"/>
      <c r="L27" s="25"/>
      <c r="M27" s="18"/>
    </row>
    <row r="28" spans="1:13" s="17" customFormat="1" ht="20.149999999999999" customHeight="1">
      <c r="A28" s="147">
        <v>16</v>
      </c>
      <c r="B28" s="18" t="s">
        <v>27</v>
      </c>
      <c r="C28" s="18" t="s">
        <v>35</v>
      </c>
      <c r="D28" s="41">
        <v>1000</v>
      </c>
      <c r="E28" s="136">
        <v>631</v>
      </c>
      <c r="F28" s="136">
        <v>636</v>
      </c>
      <c r="G28" s="41">
        <f t="shared" si="1"/>
        <v>5</v>
      </c>
      <c r="H28" s="45">
        <f>G28*D9</f>
        <v>75</v>
      </c>
      <c r="I28" s="146">
        <v>0</v>
      </c>
      <c r="J28" s="45">
        <f t="shared" si="0"/>
        <v>1075</v>
      </c>
      <c r="K28" s="24"/>
      <c r="L28" s="25"/>
      <c r="M28" s="18"/>
    </row>
    <row r="29" spans="1:13" s="17" customFormat="1" ht="20.149999999999999" customHeight="1">
      <c r="A29" s="147">
        <v>17</v>
      </c>
      <c r="B29" s="18" t="s">
        <v>28</v>
      </c>
      <c r="C29" s="18" t="s">
        <v>36</v>
      </c>
      <c r="D29" s="41">
        <v>1000</v>
      </c>
      <c r="E29" s="136">
        <v>13</v>
      </c>
      <c r="F29" s="136">
        <v>27</v>
      </c>
      <c r="G29" s="44">
        <f t="shared" si="1"/>
        <v>14</v>
      </c>
      <c r="H29" s="24">
        <f>G29*D9</f>
        <v>210</v>
      </c>
      <c r="I29" s="146">
        <v>0</v>
      </c>
      <c r="J29" s="24">
        <f t="shared" si="0"/>
        <v>1210</v>
      </c>
      <c r="K29" s="24"/>
      <c r="L29" s="25"/>
      <c r="M29" s="18"/>
    </row>
    <row r="30" spans="1:13" s="17" customFormat="1" ht="19.5" customHeight="1">
      <c r="A30" s="267" t="s">
        <v>0</v>
      </c>
      <c r="B30" s="266" t="s">
        <v>115</v>
      </c>
      <c r="C30" s="267" t="s">
        <v>2</v>
      </c>
      <c r="D30" s="266" t="s">
        <v>111</v>
      </c>
      <c r="E30" s="271" t="s">
        <v>122</v>
      </c>
      <c r="F30" s="267"/>
      <c r="G30" s="267"/>
      <c r="H30" s="267"/>
      <c r="I30" s="266" t="s">
        <v>163</v>
      </c>
      <c r="J30" s="267" t="s">
        <v>3</v>
      </c>
      <c r="K30" s="266" t="s">
        <v>114</v>
      </c>
      <c r="L30" s="267" t="s">
        <v>4</v>
      </c>
      <c r="M30" s="266" t="s">
        <v>113</v>
      </c>
    </row>
    <row r="31" spans="1:13" s="17" customFormat="1" ht="16.5" customHeight="1">
      <c r="A31" s="267"/>
      <c r="B31" s="267"/>
      <c r="C31" s="267"/>
      <c r="D31" s="267"/>
      <c r="E31" s="32" t="s">
        <v>112</v>
      </c>
      <c r="F31" s="14" t="s">
        <v>79</v>
      </c>
      <c r="G31" s="144" t="s">
        <v>123</v>
      </c>
      <c r="H31" s="32" t="s">
        <v>86</v>
      </c>
      <c r="I31" s="266"/>
      <c r="J31" s="267"/>
      <c r="K31" s="267"/>
      <c r="L31" s="267"/>
      <c r="M31" s="267"/>
    </row>
    <row r="32" spans="1:13" s="17" customFormat="1" ht="20.149999999999999" customHeight="1">
      <c r="A32" s="148">
        <v>18</v>
      </c>
      <c r="B32" s="36" t="s">
        <v>29</v>
      </c>
      <c r="C32" s="47" t="s">
        <v>117</v>
      </c>
      <c r="D32" s="44">
        <v>1000</v>
      </c>
      <c r="E32" s="136">
        <v>604</v>
      </c>
      <c r="F32" s="136">
        <v>607</v>
      </c>
      <c r="G32" s="44">
        <f>F32-E32</f>
        <v>3</v>
      </c>
      <c r="H32" s="45">
        <f>G32*D9</f>
        <v>45</v>
      </c>
      <c r="I32" s="145">
        <v>0</v>
      </c>
      <c r="J32" s="45">
        <f>I32+H32+D32</f>
        <v>1045</v>
      </c>
      <c r="K32" s="45"/>
      <c r="L32" s="46"/>
      <c r="M32" s="36"/>
    </row>
    <row r="33" spans="1:14" s="17" customFormat="1" ht="20.149999999999999" customHeight="1">
      <c r="A33" s="147">
        <v>19</v>
      </c>
      <c r="B33" s="18" t="s">
        <v>57</v>
      </c>
      <c r="C33" s="18" t="s">
        <v>88</v>
      </c>
      <c r="D33" s="41">
        <v>1000</v>
      </c>
      <c r="E33" s="136">
        <v>602</v>
      </c>
      <c r="F33" s="136">
        <v>619</v>
      </c>
      <c r="G33" s="41">
        <f>F33-E33</f>
        <v>17</v>
      </c>
      <c r="H33" s="24">
        <f>G33*D9</f>
        <v>255</v>
      </c>
      <c r="I33" s="97">
        <v>0</v>
      </c>
      <c r="J33" s="24">
        <f t="shared" ref="J33:J54" si="2">I33+H33+D33</f>
        <v>1255</v>
      </c>
      <c r="K33" s="24"/>
      <c r="L33" s="25"/>
      <c r="M33" s="18"/>
      <c r="N33" s="15"/>
    </row>
    <row r="34" spans="1:14" s="17" customFormat="1" ht="20.149999999999999" customHeight="1">
      <c r="A34" s="147">
        <v>20</v>
      </c>
      <c r="B34" s="18" t="s">
        <v>58</v>
      </c>
      <c r="C34" s="18" t="s">
        <v>38</v>
      </c>
      <c r="D34" s="41">
        <v>1000</v>
      </c>
      <c r="E34" s="136">
        <v>533</v>
      </c>
      <c r="F34" s="136">
        <v>533</v>
      </c>
      <c r="G34" s="41">
        <f>F34-E34</f>
        <v>0</v>
      </c>
      <c r="H34" s="24">
        <f>G34*D9</f>
        <v>0</v>
      </c>
      <c r="I34" s="146">
        <v>0</v>
      </c>
      <c r="J34" s="24">
        <f t="shared" si="2"/>
        <v>1000</v>
      </c>
      <c r="K34" s="24"/>
      <c r="L34" s="25"/>
      <c r="M34" s="18"/>
      <c r="N34" s="15"/>
    </row>
    <row r="35" spans="1:14" s="17" customFormat="1" ht="20.149999999999999" customHeight="1">
      <c r="A35" s="147">
        <v>21</v>
      </c>
      <c r="B35" s="18" t="s">
        <v>59</v>
      </c>
      <c r="C35" s="18" t="s">
        <v>39</v>
      </c>
      <c r="D35" s="41">
        <v>1000</v>
      </c>
      <c r="E35" s="136">
        <v>1445</v>
      </c>
      <c r="F35" s="136">
        <v>1452</v>
      </c>
      <c r="G35" s="44">
        <f t="shared" ref="G35:G54" si="3">F35-E35</f>
        <v>7</v>
      </c>
      <c r="H35" s="45">
        <f>G35*D9</f>
        <v>105</v>
      </c>
      <c r="I35" s="146">
        <v>0</v>
      </c>
      <c r="J35" s="24">
        <f t="shared" si="2"/>
        <v>1105</v>
      </c>
      <c r="K35" s="24"/>
      <c r="L35" s="25"/>
      <c r="M35" s="18"/>
      <c r="N35" s="15"/>
    </row>
    <row r="36" spans="1:14" s="17" customFormat="1" ht="20.149999999999999" customHeight="1">
      <c r="A36" s="147">
        <v>22</v>
      </c>
      <c r="B36" s="18" t="s">
        <v>60</v>
      </c>
      <c r="C36" s="34" t="s">
        <v>118</v>
      </c>
      <c r="D36" s="41">
        <v>1000</v>
      </c>
      <c r="E36" s="136">
        <v>258</v>
      </c>
      <c r="F36" s="136">
        <v>276</v>
      </c>
      <c r="G36" s="41">
        <f t="shared" si="3"/>
        <v>18</v>
      </c>
      <c r="H36" s="24">
        <f>G36*D9</f>
        <v>270</v>
      </c>
      <c r="I36" s="146">
        <v>0</v>
      </c>
      <c r="J36" s="24">
        <f t="shared" si="2"/>
        <v>1270</v>
      </c>
      <c r="K36" s="24"/>
      <c r="L36" s="25"/>
      <c r="M36" s="18"/>
      <c r="N36" s="15"/>
    </row>
    <row r="37" spans="1:14" s="17" customFormat="1" ht="20.149999999999999" customHeight="1">
      <c r="A37" s="147">
        <v>23</v>
      </c>
      <c r="B37" s="18" t="s">
        <v>61</v>
      </c>
      <c r="C37" s="34" t="s">
        <v>121</v>
      </c>
      <c r="D37" s="41">
        <v>1000</v>
      </c>
      <c r="E37" s="136">
        <v>9</v>
      </c>
      <c r="F37" s="136">
        <v>13</v>
      </c>
      <c r="G37" s="41">
        <f t="shared" si="3"/>
        <v>4</v>
      </c>
      <c r="H37" s="24">
        <f>G37*D9</f>
        <v>60</v>
      </c>
      <c r="I37" s="146">
        <v>0</v>
      </c>
      <c r="J37" s="24">
        <f t="shared" si="2"/>
        <v>1060</v>
      </c>
      <c r="K37" s="24"/>
      <c r="L37" s="25"/>
      <c r="M37" s="18"/>
      <c r="N37" s="15"/>
    </row>
    <row r="38" spans="1:14" s="17" customFormat="1" ht="20.149999999999999" customHeight="1">
      <c r="A38" s="147">
        <v>24</v>
      </c>
      <c r="B38" s="18" t="s">
        <v>62</v>
      </c>
      <c r="C38" s="18" t="s">
        <v>42</v>
      </c>
      <c r="D38" s="41">
        <v>1000</v>
      </c>
      <c r="E38" s="136">
        <v>329</v>
      </c>
      <c r="F38" s="136">
        <v>331</v>
      </c>
      <c r="G38" s="44">
        <f t="shared" si="3"/>
        <v>2</v>
      </c>
      <c r="H38" s="45">
        <f>G38*D9</f>
        <v>30</v>
      </c>
      <c r="I38" s="146">
        <v>-1000</v>
      </c>
      <c r="J38" s="24">
        <f t="shared" si="2"/>
        <v>30</v>
      </c>
      <c r="K38" s="24"/>
      <c r="L38" s="25"/>
      <c r="M38" s="18"/>
      <c r="N38" s="15"/>
    </row>
    <row r="39" spans="1:14" s="17" customFormat="1" ht="20.149999999999999" customHeight="1">
      <c r="A39" s="147">
        <v>25</v>
      </c>
      <c r="B39" s="18" t="s">
        <v>63</v>
      </c>
      <c r="C39" s="18" t="s">
        <v>43</v>
      </c>
      <c r="D39" s="41">
        <v>1000</v>
      </c>
      <c r="E39" s="136">
        <v>63</v>
      </c>
      <c r="F39" s="136">
        <v>75</v>
      </c>
      <c r="G39" s="41">
        <f t="shared" si="3"/>
        <v>12</v>
      </c>
      <c r="H39" s="24">
        <f>G39*D9</f>
        <v>180</v>
      </c>
      <c r="I39" s="146">
        <v>0</v>
      </c>
      <c r="J39" s="24">
        <f t="shared" si="2"/>
        <v>1180</v>
      </c>
      <c r="K39" s="24"/>
      <c r="L39" s="25"/>
      <c r="M39" s="18"/>
      <c r="N39" s="15"/>
    </row>
    <row r="40" spans="1:14" s="17" customFormat="1" ht="20.149999999999999" customHeight="1">
      <c r="A40" s="147">
        <v>26</v>
      </c>
      <c r="B40" s="18" t="s">
        <v>64</v>
      </c>
      <c r="C40" s="18" t="s">
        <v>98</v>
      </c>
      <c r="D40" s="41">
        <v>1000</v>
      </c>
      <c r="E40" s="136">
        <v>1199</v>
      </c>
      <c r="F40" s="136">
        <v>1201</v>
      </c>
      <c r="G40" s="41">
        <f t="shared" si="3"/>
        <v>2</v>
      </c>
      <c r="H40" s="24">
        <f>G40*D9</f>
        <v>30</v>
      </c>
      <c r="I40" s="97">
        <v>0</v>
      </c>
      <c r="J40" s="24">
        <f t="shared" si="2"/>
        <v>1030</v>
      </c>
      <c r="K40" s="24"/>
      <c r="L40" s="25"/>
      <c r="M40" s="18"/>
      <c r="N40" s="15"/>
    </row>
    <row r="41" spans="1:14" s="17" customFormat="1" ht="20.149999999999999" customHeight="1">
      <c r="A41" s="147">
        <v>27</v>
      </c>
      <c r="B41" s="18" t="s">
        <v>65</v>
      </c>
      <c r="C41" s="34" t="s">
        <v>45</v>
      </c>
      <c r="D41" s="41">
        <v>1000</v>
      </c>
      <c r="E41" s="136">
        <v>268</v>
      </c>
      <c r="F41" s="136">
        <v>291</v>
      </c>
      <c r="G41" s="44">
        <f t="shared" si="3"/>
        <v>23</v>
      </c>
      <c r="H41" s="45">
        <f>G41*D9</f>
        <v>345</v>
      </c>
      <c r="I41" s="146">
        <v>0</v>
      </c>
      <c r="J41" s="24">
        <f t="shared" si="2"/>
        <v>1345</v>
      </c>
      <c r="K41" s="24"/>
      <c r="L41" s="25"/>
      <c r="M41" s="18"/>
      <c r="N41" s="15"/>
    </row>
    <row r="42" spans="1:14" s="17" customFormat="1" ht="20.149999999999999" customHeight="1">
      <c r="A42" s="147">
        <v>28</v>
      </c>
      <c r="B42" s="18" t="s">
        <v>66</v>
      </c>
      <c r="C42" s="18" t="s">
        <v>46</v>
      </c>
      <c r="D42" s="41">
        <v>1000</v>
      </c>
      <c r="E42" s="136">
        <v>22</v>
      </c>
      <c r="F42" s="136">
        <v>33</v>
      </c>
      <c r="G42" s="41">
        <f t="shared" si="3"/>
        <v>11</v>
      </c>
      <c r="H42" s="24">
        <f>G42*D9</f>
        <v>165</v>
      </c>
      <c r="I42" s="146">
        <v>0</v>
      </c>
      <c r="J42" s="24">
        <f t="shared" si="2"/>
        <v>1165</v>
      </c>
      <c r="K42" s="24"/>
      <c r="L42" s="25"/>
      <c r="M42" s="18"/>
      <c r="N42" s="26"/>
    </row>
    <row r="43" spans="1:14" s="17" customFormat="1" ht="20.149999999999999" customHeight="1">
      <c r="A43" s="147">
        <v>29</v>
      </c>
      <c r="B43" s="18" t="s">
        <v>67</v>
      </c>
      <c r="C43" s="18" t="s">
        <v>47</v>
      </c>
      <c r="D43" s="41">
        <v>1000</v>
      </c>
      <c r="E43" s="136">
        <v>306</v>
      </c>
      <c r="F43" s="136">
        <v>330</v>
      </c>
      <c r="G43" s="41">
        <f t="shared" si="3"/>
        <v>24</v>
      </c>
      <c r="H43" s="24">
        <f>G43*D9</f>
        <v>360</v>
      </c>
      <c r="I43" s="97">
        <v>0</v>
      </c>
      <c r="J43" s="24">
        <f t="shared" si="2"/>
        <v>1360</v>
      </c>
      <c r="K43" s="24"/>
      <c r="L43" s="25"/>
      <c r="M43" s="18"/>
      <c r="N43" s="15"/>
    </row>
    <row r="44" spans="1:14" s="17" customFormat="1" ht="20.149999999999999" customHeight="1">
      <c r="A44" s="147">
        <v>30</v>
      </c>
      <c r="B44" s="18" t="s">
        <v>68</v>
      </c>
      <c r="C44" s="18" t="s">
        <v>48</v>
      </c>
      <c r="D44" s="41">
        <v>1000</v>
      </c>
      <c r="E44" s="136">
        <v>667</v>
      </c>
      <c r="F44" s="136">
        <v>667</v>
      </c>
      <c r="G44" s="44">
        <f t="shared" si="3"/>
        <v>0</v>
      </c>
      <c r="H44" s="45">
        <f>G44*D9</f>
        <v>0</v>
      </c>
      <c r="I44" s="97">
        <v>0</v>
      </c>
      <c r="J44" s="24">
        <f t="shared" si="2"/>
        <v>1000</v>
      </c>
      <c r="K44" s="24"/>
      <c r="L44" s="25"/>
      <c r="M44" s="18"/>
      <c r="N44" s="15"/>
    </row>
    <row r="45" spans="1:14" s="17" customFormat="1" ht="20.149999999999999" customHeight="1">
      <c r="A45" s="147">
        <v>31</v>
      </c>
      <c r="B45" s="18" t="s">
        <v>69</v>
      </c>
      <c r="C45" s="18" t="s">
        <v>110</v>
      </c>
      <c r="D45" s="41">
        <v>1000</v>
      </c>
      <c r="E45" s="136">
        <v>752</v>
      </c>
      <c r="F45" s="136">
        <v>766</v>
      </c>
      <c r="G45" s="41">
        <f t="shared" si="3"/>
        <v>14</v>
      </c>
      <c r="H45" s="24">
        <f>G45*D9</f>
        <v>210</v>
      </c>
      <c r="I45" s="146">
        <v>0</v>
      </c>
      <c r="J45" s="24">
        <f t="shared" si="2"/>
        <v>1210</v>
      </c>
      <c r="K45" s="24"/>
      <c r="L45" s="25"/>
      <c r="M45" s="18"/>
      <c r="N45" s="15"/>
    </row>
    <row r="46" spans="1:14" s="17" customFormat="1" ht="20.149999999999999" customHeight="1">
      <c r="A46" s="147">
        <v>32</v>
      </c>
      <c r="B46" s="18" t="s">
        <v>70</v>
      </c>
      <c r="C46" s="18" t="s">
        <v>50</v>
      </c>
      <c r="D46" s="41">
        <v>1000</v>
      </c>
      <c r="E46" s="136">
        <v>65</v>
      </c>
      <c r="F46" s="136">
        <v>75</v>
      </c>
      <c r="G46" s="41">
        <f t="shared" si="3"/>
        <v>10</v>
      </c>
      <c r="H46" s="24">
        <f>G46*D9</f>
        <v>150</v>
      </c>
      <c r="I46" s="146">
        <v>0</v>
      </c>
      <c r="J46" s="24">
        <f t="shared" si="2"/>
        <v>1150</v>
      </c>
      <c r="K46" s="27"/>
      <c r="L46" s="25"/>
      <c r="M46" s="18"/>
      <c r="N46" s="15"/>
    </row>
    <row r="47" spans="1:14" s="17" customFormat="1" ht="20.149999999999999" customHeight="1">
      <c r="A47" s="147">
        <v>33</v>
      </c>
      <c r="B47" s="18" t="s">
        <v>71</v>
      </c>
      <c r="C47" s="18" t="s">
        <v>51</v>
      </c>
      <c r="D47" s="41">
        <v>1000</v>
      </c>
      <c r="E47" s="136">
        <v>380</v>
      </c>
      <c r="F47" s="136">
        <v>384</v>
      </c>
      <c r="G47" s="44">
        <f t="shared" si="3"/>
        <v>4</v>
      </c>
      <c r="H47" s="45">
        <f>G47*D9</f>
        <v>60</v>
      </c>
      <c r="I47" s="146">
        <v>0</v>
      </c>
      <c r="J47" s="24">
        <f t="shared" si="2"/>
        <v>1060</v>
      </c>
      <c r="K47" s="24"/>
      <c r="L47" s="25"/>
      <c r="M47" s="18"/>
      <c r="N47" s="15"/>
    </row>
    <row r="48" spans="1:14" s="17" customFormat="1" ht="20.149999999999999" customHeight="1">
      <c r="A48" s="147">
        <v>34</v>
      </c>
      <c r="B48" s="18" t="s">
        <v>72</v>
      </c>
      <c r="C48" s="18" t="s">
        <v>52</v>
      </c>
      <c r="D48" s="41">
        <v>1000</v>
      </c>
      <c r="E48" s="136">
        <v>51</v>
      </c>
      <c r="F48" s="136">
        <v>65</v>
      </c>
      <c r="G48" s="41">
        <f t="shared" si="3"/>
        <v>14</v>
      </c>
      <c r="H48" s="24">
        <f>G48*D9</f>
        <v>210</v>
      </c>
      <c r="I48" s="97">
        <v>0</v>
      </c>
      <c r="J48" s="24">
        <f t="shared" si="2"/>
        <v>1210</v>
      </c>
      <c r="K48" s="24"/>
      <c r="L48" s="25"/>
      <c r="M48" s="34"/>
      <c r="N48" s="15"/>
    </row>
    <row r="49" spans="1:14" s="17" customFormat="1" ht="20.149999999999999" customHeight="1">
      <c r="A49" s="147">
        <v>35</v>
      </c>
      <c r="B49" s="18" t="s">
        <v>73</v>
      </c>
      <c r="C49" s="18" t="s">
        <v>53</v>
      </c>
      <c r="D49" s="41">
        <v>1000</v>
      </c>
      <c r="E49" s="136">
        <v>512</v>
      </c>
      <c r="F49" s="136">
        <v>512</v>
      </c>
      <c r="G49" s="41">
        <f t="shared" si="3"/>
        <v>0</v>
      </c>
      <c r="H49" s="24">
        <f>G49*D9</f>
        <v>0</v>
      </c>
      <c r="I49" s="146">
        <v>1000</v>
      </c>
      <c r="J49" s="24">
        <f t="shared" si="2"/>
        <v>2000</v>
      </c>
      <c r="K49" s="27"/>
      <c r="L49" s="25"/>
      <c r="M49" s="18"/>
      <c r="N49" s="15"/>
    </row>
    <row r="50" spans="1:14" s="17" customFormat="1" ht="20.149999999999999" customHeight="1">
      <c r="A50" s="147">
        <v>36</v>
      </c>
      <c r="B50" s="18" t="s">
        <v>74</v>
      </c>
      <c r="C50" s="18" t="s">
        <v>54</v>
      </c>
      <c r="D50" s="41">
        <v>1000</v>
      </c>
      <c r="E50" s="136">
        <v>870</v>
      </c>
      <c r="F50" s="136">
        <v>892</v>
      </c>
      <c r="G50" s="44">
        <f t="shared" si="3"/>
        <v>22</v>
      </c>
      <c r="H50" s="45">
        <f>G50*D9</f>
        <v>330</v>
      </c>
      <c r="I50" s="146">
        <v>0</v>
      </c>
      <c r="J50" s="24">
        <f t="shared" si="2"/>
        <v>1330</v>
      </c>
      <c r="K50" s="24"/>
      <c r="L50" s="25"/>
      <c r="M50" s="18"/>
      <c r="N50" s="15"/>
    </row>
    <row r="51" spans="1:14" s="17" customFormat="1" ht="20.149999999999999" customHeight="1">
      <c r="A51" s="147">
        <v>37</v>
      </c>
      <c r="B51" s="18" t="s">
        <v>75</v>
      </c>
      <c r="C51" s="18" t="s">
        <v>55</v>
      </c>
      <c r="D51" s="41">
        <v>1000</v>
      </c>
      <c r="E51" s="136">
        <v>103</v>
      </c>
      <c r="F51" s="136">
        <v>103</v>
      </c>
      <c r="G51" s="41">
        <f t="shared" si="3"/>
        <v>0</v>
      </c>
      <c r="H51" s="24">
        <f>G51*D9</f>
        <v>0</v>
      </c>
      <c r="I51" s="146">
        <v>0</v>
      </c>
      <c r="J51" s="24">
        <f t="shared" si="2"/>
        <v>1000</v>
      </c>
      <c r="K51" s="24"/>
      <c r="L51" s="25"/>
      <c r="M51" s="18"/>
      <c r="N51" s="15"/>
    </row>
    <row r="52" spans="1:14" s="17" customFormat="1" ht="20.149999999999999" customHeight="1">
      <c r="A52" s="147">
        <v>38</v>
      </c>
      <c r="B52" s="18" t="s">
        <v>76</v>
      </c>
      <c r="C52" s="34" t="s">
        <v>119</v>
      </c>
      <c r="D52" s="41">
        <v>1000</v>
      </c>
      <c r="E52" s="136">
        <v>197</v>
      </c>
      <c r="F52" s="136">
        <v>202</v>
      </c>
      <c r="G52" s="41">
        <f t="shared" si="3"/>
        <v>5</v>
      </c>
      <c r="H52" s="24">
        <f>G52*D9</f>
        <v>75</v>
      </c>
      <c r="I52" s="146">
        <v>0</v>
      </c>
      <c r="J52" s="24">
        <f t="shared" si="2"/>
        <v>1075</v>
      </c>
      <c r="K52" s="24"/>
      <c r="L52" s="25"/>
      <c r="M52" s="18"/>
      <c r="N52" s="15"/>
    </row>
    <row r="53" spans="1:14" s="17" customFormat="1" ht="20.149999999999999" customHeight="1">
      <c r="A53" s="147">
        <v>39</v>
      </c>
      <c r="B53" s="18" t="s">
        <v>77</v>
      </c>
      <c r="C53" s="18" t="s">
        <v>56</v>
      </c>
      <c r="D53" s="41">
        <v>1000</v>
      </c>
      <c r="E53" s="136">
        <v>209</v>
      </c>
      <c r="F53" s="136">
        <v>221</v>
      </c>
      <c r="G53" s="44">
        <f t="shared" si="3"/>
        <v>12</v>
      </c>
      <c r="H53" s="45">
        <f>G53*D9</f>
        <v>180</v>
      </c>
      <c r="I53" s="97">
        <v>0</v>
      </c>
      <c r="J53" s="24">
        <f t="shared" si="2"/>
        <v>1180</v>
      </c>
      <c r="K53" s="24"/>
      <c r="L53" s="25"/>
      <c r="M53" s="18"/>
      <c r="N53" s="15"/>
    </row>
    <row r="54" spans="1:14" s="17" customFormat="1" ht="20.149999999999999" customHeight="1">
      <c r="A54" s="147">
        <v>40</v>
      </c>
      <c r="B54" s="18" t="s">
        <v>78</v>
      </c>
      <c r="C54" s="34" t="s">
        <v>120</v>
      </c>
      <c r="D54" s="41">
        <v>1000</v>
      </c>
      <c r="E54" s="136">
        <v>22</v>
      </c>
      <c r="F54" s="136">
        <v>28</v>
      </c>
      <c r="G54" s="41">
        <f t="shared" si="3"/>
        <v>6</v>
      </c>
      <c r="H54" s="24">
        <f>G54*D9</f>
        <v>90</v>
      </c>
      <c r="I54" s="146">
        <v>0</v>
      </c>
      <c r="J54" s="24">
        <f t="shared" si="2"/>
        <v>1090</v>
      </c>
      <c r="K54" s="24"/>
      <c r="L54" s="25"/>
      <c r="M54" s="18"/>
      <c r="N54" s="15"/>
    </row>
    <row r="55" spans="1:14" s="17" customFormat="1">
      <c r="A55" s="15"/>
      <c r="B55" s="15"/>
      <c r="C55" s="15"/>
      <c r="D55" s="28"/>
      <c r="E55" s="15"/>
      <c r="F55" s="15"/>
      <c r="G55" s="85"/>
      <c r="H55" s="86"/>
      <c r="I55" s="91"/>
      <c r="J55" s="15"/>
      <c r="K55" s="29"/>
      <c r="L55" s="15"/>
      <c r="M55" s="15"/>
      <c r="N55" s="15"/>
    </row>
    <row r="56" spans="1:14" s="17" customFormat="1">
      <c r="A56" s="15"/>
      <c r="B56" s="15"/>
      <c r="C56" s="15"/>
      <c r="D56" s="15"/>
      <c r="E56" s="15"/>
      <c r="F56" s="15"/>
      <c r="G56" s="15"/>
      <c r="H56" s="15"/>
      <c r="I56" s="91"/>
      <c r="J56" s="15"/>
      <c r="K56" s="30"/>
      <c r="L56" s="15"/>
      <c r="M56" s="15"/>
      <c r="N56" s="15"/>
    </row>
    <row r="58" spans="1:14" s="17" customFormat="1">
      <c r="A58" s="15"/>
      <c r="B58" s="15"/>
      <c r="C58" s="15"/>
      <c r="D58" s="15"/>
      <c r="E58" s="15"/>
      <c r="F58" s="15"/>
      <c r="G58" s="15"/>
      <c r="H58" s="15"/>
      <c r="I58" s="91"/>
      <c r="J58" s="15"/>
      <c r="K58" s="15"/>
      <c r="L58" s="15"/>
      <c r="M58" s="15"/>
      <c r="N58" s="29"/>
    </row>
    <row r="60" spans="1:14" s="17" customFormat="1">
      <c r="A60" s="15"/>
      <c r="B60" s="15"/>
      <c r="C60" s="15"/>
      <c r="D60" s="26"/>
      <c r="E60" s="15"/>
      <c r="F60" s="15"/>
      <c r="G60" s="15"/>
      <c r="H60" s="15"/>
      <c r="I60" s="91"/>
      <c r="J60" s="15"/>
      <c r="K60" s="15"/>
      <c r="L60" s="15"/>
      <c r="M60" s="15"/>
      <c r="N60" s="15"/>
    </row>
    <row r="66" spans="4:12" s="17" customFormat="1">
      <c r="D66" s="15"/>
      <c r="E66" s="15"/>
      <c r="F66" s="15"/>
      <c r="G66" s="15"/>
      <c r="H66" s="15"/>
      <c r="I66" s="91"/>
      <c r="J66" s="15"/>
      <c r="K66" s="31"/>
      <c r="L66" s="15"/>
    </row>
    <row r="68" spans="4:12" s="17" customFormat="1">
      <c r="D68" s="15"/>
      <c r="E68" s="15"/>
      <c r="F68" s="15"/>
      <c r="G68" s="15"/>
      <c r="H68" s="15"/>
      <c r="I68" s="91"/>
      <c r="J68" s="15"/>
      <c r="K68" s="15"/>
      <c r="L68" s="26"/>
    </row>
    <row r="71" spans="4:12" s="17" customFormat="1">
      <c r="D71" s="26"/>
      <c r="E71" s="15"/>
      <c r="F71" s="15"/>
      <c r="G71" s="15"/>
      <c r="H71" s="15"/>
      <c r="I71" s="91"/>
      <c r="J71" s="15"/>
      <c r="K71" s="15"/>
      <c r="L71" s="15"/>
    </row>
    <row r="74" spans="4:12" s="17" customFormat="1">
      <c r="D74" s="26"/>
      <c r="E74" s="15"/>
      <c r="F74" s="15"/>
      <c r="G74" s="15"/>
      <c r="H74" s="15"/>
      <c r="I74" s="91"/>
      <c r="J74" s="15"/>
      <c r="K74" s="15"/>
      <c r="L74" s="15"/>
    </row>
  </sheetData>
  <mergeCells count="40">
    <mergeCell ref="A1:M1"/>
    <mergeCell ref="A2:H2"/>
    <mergeCell ref="I2:M2"/>
    <mergeCell ref="A3:C3"/>
    <mergeCell ref="D3:E3"/>
    <mergeCell ref="F3:G3"/>
    <mergeCell ref="I3:M10"/>
    <mergeCell ref="A4:C4"/>
    <mergeCell ref="D4:E4"/>
    <mergeCell ref="F4:G4"/>
    <mergeCell ref="A5:C5"/>
    <mergeCell ref="D5:E5"/>
    <mergeCell ref="F5:G5"/>
    <mergeCell ref="A6:C6"/>
    <mergeCell ref="D6:E6"/>
    <mergeCell ref="F6:G6"/>
    <mergeCell ref="A7:G7"/>
    <mergeCell ref="A8:C8"/>
    <mergeCell ref="E8:G9"/>
    <mergeCell ref="A9:C9"/>
    <mergeCell ref="A11:A12"/>
    <mergeCell ref="B11:B12"/>
    <mergeCell ref="C11:C12"/>
    <mergeCell ref="D11:D12"/>
    <mergeCell ref="E11:H11"/>
    <mergeCell ref="A30:A31"/>
    <mergeCell ref="B30:B31"/>
    <mergeCell ref="C30:C31"/>
    <mergeCell ref="D30:D31"/>
    <mergeCell ref="E30:H30"/>
    <mergeCell ref="I11:I12"/>
    <mergeCell ref="J11:J12"/>
    <mergeCell ref="K11:K12"/>
    <mergeCell ref="L11:L12"/>
    <mergeCell ref="M11:M12"/>
    <mergeCell ref="I30:I31"/>
    <mergeCell ref="J30:J31"/>
    <mergeCell ref="K30:K31"/>
    <mergeCell ref="L30:L31"/>
    <mergeCell ref="M30:M3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U50"/>
  <sheetViews>
    <sheetView workbookViewId="0">
      <selection activeCell="D15" sqref="D15"/>
    </sheetView>
  </sheetViews>
  <sheetFormatPr defaultColWidth="9" defaultRowHeight="14.5"/>
  <cols>
    <col min="1" max="1" width="46.81640625" style="1" customWidth="1"/>
    <col min="2" max="2" width="15.26953125" style="1" customWidth="1"/>
    <col min="3" max="3" width="9.7265625" style="1" customWidth="1"/>
    <col min="4" max="4" width="51" style="1" customWidth="1"/>
    <col min="5" max="5" width="11.7265625" style="1" customWidth="1"/>
    <col min="6" max="6" width="9.81640625" style="1" customWidth="1"/>
    <col min="7" max="9" width="9.1796875" style="1" customWidth="1"/>
    <col min="10" max="10" width="32.81640625" style="1" customWidth="1"/>
    <col min="11" max="11" width="15.54296875" style="1" customWidth="1"/>
    <col min="12" max="12" width="14.453125" style="1" customWidth="1"/>
    <col min="13" max="14" width="14.1796875" style="1" customWidth="1"/>
    <col min="15" max="255" width="9.1796875" style="1" customWidth="1"/>
  </cols>
  <sheetData>
    <row r="1" spans="1:15" customFormat="1" ht="17.25" customHeight="1" thickBot="1">
      <c r="A1" s="246" t="s">
        <v>284</v>
      </c>
      <c r="B1" s="247"/>
      <c r="C1" s="247"/>
      <c r="D1" s="247"/>
      <c r="E1" s="248"/>
      <c r="F1" s="248"/>
      <c r="G1" s="1"/>
      <c r="H1" s="52" t="s">
        <v>0</v>
      </c>
      <c r="I1" s="53" t="s">
        <v>115</v>
      </c>
      <c r="J1" s="52" t="s">
        <v>2</v>
      </c>
      <c r="K1" s="57" t="s">
        <v>3</v>
      </c>
      <c r="L1" s="57" t="s">
        <v>114</v>
      </c>
      <c r="M1" s="57" t="s">
        <v>132</v>
      </c>
      <c r="N1" s="57" t="s">
        <v>133</v>
      </c>
      <c r="O1" s="1"/>
    </row>
    <row r="2" spans="1:15" customFormat="1" ht="15.75" customHeight="1">
      <c r="A2" s="254" t="s">
        <v>148</v>
      </c>
      <c r="B2" s="250"/>
      <c r="C2" s="255"/>
      <c r="D2" s="249" t="s">
        <v>149</v>
      </c>
      <c r="E2" s="250"/>
      <c r="F2" s="251"/>
      <c r="G2" s="1"/>
      <c r="H2" s="166">
        <v>1</v>
      </c>
      <c r="I2" s="18" t="s">
        <v>5</v>
      </c>
      <c r="J2" s="18" t="s">
        <v>14</v>
      </c>
      <c r="K2" s="65">
        <v>1075</v>
      </c>
      <c r="L2" s="65">
        <v>1075</v>
      </c>
      <c r="M2" s="65" t="s">
        <v>134</v>
      </c>
      <c r="N2" s="4">
        <f>K2-L2</f>
        <v>0</v>
      </c>
      <c r="O2" s="1"/>
    </row>
    <row r="3" spans="1:15" customFormat="1" ht="15" customHeight="1" thickBot="1">
      <c r="A3" s="78" t="s">
        <v>85</v>
      </c>
      <c r="B3" s="79" t="s">
        <v>147</v>
      </c>
      <c r="C3" s="80" t="s">
        <v>86</v>
      </c>
      <c r="D3" s="168" t="s">
        <v>85</v>
      </c>
      <c r="E3" s="79" t="s">
        <v>207</v>
      </c>
      <c r="F3" s="80" t="s">
        <v>86</v>
      </c>
      <c r="G3" s="1"/>
      <c r="H3" s="166">
        <v>2</v>
      </c>
      <c r="I3" s="18" t="s">
        <v>6</v>
      </c>
      <c r="J3" s="18" t="s">
        <v>15</v>
      </c>
      <c r="K3" s="65">
        <v>1090</v>
      </c>
      <c r="L3" s="65">
        <v>1090</v>
      </c>
      <c r="M3" s="65" t="s">
        <v>135</v>
      </c>
      <c r="N3" s="4">
        <f t="shared" ref="N3:N41" si="0">K3-L3</f>
        <v>0</v>
      </c>
      <c r="O3" s="1"/>
    </row>
    <row r="4" spans="1:15" customFormat="1" ht="13.5" customHeight="1">
      <c r="A4" s="68" t="s">
        <v>198</v>
      </c>
      <c r="B4" s="116" t="s">
        <v>152</v>
      </c>
      <c r="C4" s="170">
        <v>12109</v>
      </c>
      <c r="D4" s="128"/>
      <c r="E4" s="118" t="s">
        <v>151</v>
      </c>
      <c r="F4" s="156"/>
      <c r="G4" s="1"/>
      <c r="H4" s="166">
        <v>3</v>
      </c>
      <c r="I4" s="18" t="s">
        <v>7</v>
      </c>
      <c r="J4" s="18" t="s">
        <v>16</v>
      </c>
      <c r="K4" s="65">
        <v>1128</v>
      </c>
      <c r="L4" s="65">
        <v>1200</v>
      </c>
      <c r="M4" s="65" t="s">
        <v>135</v>
      </c>
      <c r="N4" s="4">
        <f t="shared" si="0"/>
        <v>-72</v>
      </c>
      <c r="O4" s="1"/>
    </row>
    <row r="5" spans="1:15" customFormat="1" ht="13.5" customHeight="1">
      <c r="A5" s="55" t="s">
        <v>200</v>
      </c>
      <c r="B5" s="117" t="s">
        <v>150</v>
      </c>
      <c r="C5" s="171">
        <v>6490</v>
      </c>
      <c r="D5" s="128" t="s">
        <v>287</v>
      </c>
      <c r="E5" s="82" t="s">
        <v>151</v>
      </c>
      <c r="F5" s="157">
        <v>10000</v>
      </c>
      <c r="G5" s="1"/>
      <c r="H5" s="166">
        <v>4</v>
      </c>
      <c r="I5" s="18" t="s">
        <v>8</v>
      </c>
      <c r="J5" s="18" t="s">
        <v>84</v>
      </c>
      <c r="K5" s="65">
        <v>1300</v>
      </c>
      <c r="L5" s="65">
        <v>1300</v>
      </c>
      <c r="M5" s="65" t="s">
        <v>135</v>
      </c>
      <c r="N5" s="4">
        <f t="shared" si="0"/>
        <v>0</v>
      </c>
      <c r="O5" s="1"/>
    </row>
    <row r="6" spans="1:15" customFormat="1">
      <c r="A6" s="55" t="s">
        <v>201</v>
      </c>
      <c r="B6" s="117" t="s">
        <v>151</v>
      </c>
      <c r="C6" s="171">
        <v>42160</v>
      </c>
      <c r="D6" s="128" t="s">
        <v>288</v>
      </c>
      <c r="E6" s="82" t="s">
        <v>151</v>
      </c>
      <c r="F6" s="157">
        <v>2200</v>
      </c>
      <c r="G6" s="1"/>
      <c r="H6" s="166">
        <v>5</v>
      </c>
      <c r="I6" s="18" t="s">
        <v>9</v>
      </c>
      <c r="J6" s="18" t="s">
        <v>97</v>
      </c>
      <c r="K6" s="65">
        <v>1105</v>
      </c>
      <c r="L6" s="65">
        <v>1105</v>
      </c>
      <c r="M6" s="65" t="s">
        <v>135</v>
      </c>
      <c r="N6" s="4">
        <f t="shared" si="0"/>
        <v>0</v>
      </c>
      <c r="O6" s="1"/>
    </row>
    <row r="7" spans="1:15" customFormat="1" ht="12.75" customHeight="1">
      <c r="A7" s="51"/>
      <c r="B7" s="7"/>
      <c r="C7" s="172"/>
      <c r="D7" s="128" t="s">
        <v>293</v>
      </c>
      <c r="E7" s="82" t="s">
        <v>151</v>
      </c>
      <c r="F7" s="157">
        <v>7147</v>
      </c>
      <c r="G7" s="1"/>
      <c r="H7" s="166">
        <v>6</v>
      </c>
      <c r="I7" s="18" t="s">
        <v>10</v>
      </c>
      <c r="J7" s="34" t="s">
        <v>116</v>
      </c>
      <c r="K7" s="65">
        <v>1195</v>
      </c>
      <c r="L7" s="65">
        <v>1195</v>
      </c>
      <c r="M7" s="65" t="s">
        <v>135</v>
      </c>
      <c r="N7" s="4">
        <f t="shared" si="0"/>
        <v>0</v>
      </c>
      <c r="O7" s="1"/>
    </row>
    <row r="8" spans="1:15" customFormat="1">
      <c r="A8" s="49" t="s">
        <v>195</v>
      </c>
      <c r="B8" s="117" t="s">
        <v>150</v>
      </c>
      <c r="C8" s="173">
        <f>SUMIF(M2:M41, "Cash", L2:L41)</f>
        <v>10960</v>
      </c>
      <c r="D8" s="128" t="s">
        <v>289</v>
      </c>
      <c r="E8" s="82" t="s">
        <v>151</v>
      </c>
      <c r="F8" s="157">
        <v>7300</v>
      </c>
      <c r="G8" s="1"/>
      <c r="H8" s="166">
        <v>7</v>
      </c>
      <c r="I8" s="18" t="s">
        <v>11</v>
      </c>
      <c r="J8" s="18" t="s">
        <v>19</v>
      </c>
      <c r="K8" s="65">
        <v>1180</v>
      </c>
      <c r="L8" s="65">
        <v>1180</v>
      </c>
      <c r="M8" s="65" t="s">
        <v>135</v>
      </c>
      <c r="N8" s="4">
        <f t="shared" si="0"/>
        <v>0</v>
      </c>
      <c r="O8" s="1"/>
    </row>
    <row r="9" spans="1:15" customFormat="1">
      <c r="A9" s="49" t="s">
        <v>196</v>
      </c>
      <c r="B9" s="117" t="s">
        <v>151</v>
      </c>
      <c r="C9" s="173">
        <f>SUMIF(M2:M41, "Online", L2:L41)</f>
        <v>33253</v>
      </c>
      <c r="D9" s="128" t="s">
        <v>290</v>
      </c>
      <c r="E9" s="82" t="s">
        <v>150</v>
      </c>
      <c r="F9" s="157">
        <v>1300</v>
      </c>
      <c r="G9" s="1"/>
      <c r="H9" s="166">
        <v>8</v>
      </c>
      <c r="I9" s="18" t="s">
        <v>12</v>
      </c>
      <c r="J9" s="18" t="s">
        <v>19</v>
      </c>
      <c r="K9" s="65">
        <v>1090</v>
      </c>
      <c r="L9" s="65">
        <v>1090</v>
      </c>
      <c r="M9" s="65" t="s">
        <v>135</v>
      </c>
      <c r="N9" s="4">
        <f t="shared" si="0"/>
        <v>0</v>
      </c>
      <c r="O9" s="1"/>
    </row>
    <row r="10" spans="1:15" customFormat="1">
      <c r="A10" s="73"/>
      <c r="B10" s="82"/>
      <c r="C10" s="171"/>
      <c r="D10" s="128" t="s">
        <v>291</v>
      </c>
      <c r="E10" s="82" t="s">
        <v>150</v>
      </c>
      <c r="F10" s="157">
        <v>150</v>
      </c>
      <c r="G10" s="1"/>
      <c r="H10" s="166">
        <v>9</v>
      </c>
      <c r="I10" s="18" t="s">
        <v>13</v>
      </c>
      <c r="J10" s="18" t="s">
        <v>109</v>
      </c>
      <c r="K10" s="65">
        <v>1195</v>
      </c>
      <c r="L10" s="65">
        <v>1195</v>
      </c>
      <c r="M10" s="65" t="s">
        <v>134</v>
      </c>
      <c r="N10" s="4">
        <f t="shared" si="0"/>
        <v>0</v>
      </c>
      <c r="O10" s="1"/>
    </row>
    <row r="11" spans="1:15" customFormat="1" ht="14.25" customHeight="1">
      <c r="A11" s="73"/>
      <c r="B11" s="82"/>
      <c r="C11" s="171"/>
      <c r="D11" s="128" t="s">
        <v>286</v>
      </c>
      <c r="E11" s="82" t="s">
        <v>151</v>
      </c>
      <c r="F11" s="158">
        <v>4200</v>
      </c>
      <c r="G11" s="1"/>
      <c r="H11" s="166">
        <v>10</v>
      </c>
      <c r="I11" s="18" t="s">
        <v>21</v>
      </c>
      <c r="J11" s="18" t="s">
        <v>107</v>
      </c>
      <c r="K11" s="65">
        <v>-1000</v>
      </c>
      <c r="L11" s="65"/>
      <c r="M11" s="65"/>
      <c r="N11" s="4">
        <f t="shared" si="0"/>
        <v>-1000</v>
      </c>
      <c r="O11" s="1"/>
    </row>
    <row r="12" spans="1:15" customFormat="1">
      <c r="A12" s="51"/>
      <c r="B12" s="4"/>
      <c r="C12" s="172"/>
      <c r="D12" s="128" t="s">
        <v>294</v>
      </c>
      <c r="E12" s="82" t="s">
        <v>151</v>
      </c>
      <c r="F12" s="158">
        <v>2880</v>
      </c>
      <c r="G12" s="1"/>
      <c r="H12" s="166">
        <v>11</v>
      </c>
      <c r="I12" s="18" t="s">
        <v>22</v>
      </c>
      <c r="J12" s="18" t="s">
        <v>98</v>
      </c>
      <c r="K12" s="65">
        <v>1000</v>
      </c>
      <c r="L12" s="65">
        <v>1000</v>
      </c>
      <c r="M12" s="65" t="s">
        <v>135</v>
      </c>
      <c r="N12" s="4">
        <f t="shared" si="0"/>
        <v>0</v>
      </c>
      <c r="O12" s="1">
        <v>1</v>
      </c>
    </row>
    <row r="13" spans="1:15" customFormat="1">
      <c r="A13" s="51"/>
      <c r="B13" s="4"/>
      <c r="C13" s="172"/>
      <c r="D13" s="128" t="s">
        <v>295</v>
      </c>
      <c r="E13" s="82" t="s">
        <v>151</v>
      </c>
      <c r="F13" s="157">
        <v>2500</v>
      </c>
      <c r="G13" s="1"/>
      <c r="H13" s="166">
        <v>12</v>
      </c>
      <c r="I13" s="18" t="s">
        <v>23</v>
      </c>
      <c r="J13" s="18" t="s">
        <v>108</v>
      </c>
      <c r="K13" s="65">
        <v>1000</v>
      </c>
      <c r="L13" s="65">
        <v>1000</v>
      </c>
      <c r="M13" s="65" t="s">
        <v>135</v>
      </c>
      <c r="N13" s="4">
        <f t="shared" si="0"/>
        <v>0</v>
      </c>
      <c r="O13" s="1"/>
    </row>
    <row r="14" spans="1:15" customFormat="1" ht="13.5" customHeight="1">
      <c r="A14" s="51"/>
      <c r="B14" s="7"/>
      <c r="C14" s="172"/>
      <c r="D14" s="128"/>
      <c r="E14" s="82"/>
      <c r="F14" s="157"/>
      <c r="G14" s="1"/>
      <c r="H14" s="166">
        <v>13</v>
      </c>
      <c r="I14" s="18" t="s">
        <v>24</v>
      </c>
      <c r="J14" s="18" t="s">
        <v>33</v>
      </c>
      <c r="K14" s="65">
        <v>5658</v>
      </c>
      <c r="L14" s="65">
        <v>5693</v>
      </c>
      <c r="M14" s="65" t="s">
        <v>135</v>
      </c>
      <c r="N14" s="4">
        <f t="shared" si="0"/>
        <v>-35</v>
      </c>
      <c r="O14" s="1">
        <v>1</v>
      </c>
    </row>
    <row r="15" spans="1:15" customFormat="1">
      <c r="A15" s="51"/>
      <c r="B15" s="7"/>
      <c r="C15" s="172"/>
      <c r="D15" s="128"/>
      <c r="E15" s="82"/>
      <c r="F15" s="157"/>
      <c r="G15" s="1"/>
      <c r="H15" s="166">
        <v>14</v>
      </c>
      <c r="I15" s="18" t="s">
        <v>25</v>
      </c>
      <c r="J15" s="18" t="s">
        <v>87</v>
      </c>
      <c r="K15" s="65">
        <v>5362</v>
      </c>
      <c r="L15" s="65"/>
      <c r="M15" s="65"/>
      <c r="N15" s="4">
        <f t="shared" si="0"/>
        <v>5362</v>
      </c>
      <c r="O15" s="1"/>
    </row>
    <row r="16" spans="1:15" customFormat="1">
      <c r="A16" s="51"/>
      <c r="B16" s="7"/>
      <c r="C16" s="172"/>
      <c r="D16" s="128"/>
      <c r="E16" s="82"/>
      <c r="F16" s="157"/>
      <c r="G16" s="1"/>
      <c r="H16" s="166">
        <v>15</v>
      </c>
      <c r="I16" s="18" t="s">
        <v>26</v>
      </c>
      <c r="J16" s="18" t="s">
        <v>106</v>
      </c>
      <c r="K16" s="65">
        <v>1000</v>
      </c>
      <c r="L16" s="65">
        <v>1000</v>
      </c>
      <c r="M16" s="65" t="s">
        <v>135</v>
      </c>
      <c r="N16" s="4">
        <f t="shared" si="0"/>
        <v>0</v>
      </c>
      <c r="O16" s="1"/>
    </row>
    <row r="17" spans="1:17" customFormat="1" ht="13.5" customHeight="1">
      <c r="A17" s="51"/>
      <c r="B17" s="7"/>
      <c r="C17" s="172"/>
      <c r="D17" s="128"/>
      <c r="E17" s="82"/>
      <c r="F17" s="157"/>
      <c r="G17" s="1"/>
      <c r="H17" s="166">
        <v>16</v>
      </c>
      <c r="I17" s="18" t="s">
        <v>27</v>
      </c>
      <c r="J17" s="18" t="s">
        <v>35</v>
      </c>
      <c r="K17" s="65">
        <v>1075</v>
      </c>
      <c r="L17" s="65">
        <v>1075</v>
      </c>
      <c r="M17" s="65" t="s">
        <v>134</v>
      </c>
      <c r="N17" s="4">
        <f t="shared" si="0"/>
        <v>0</v>
      </c>
      <c r="O17" s="1"/>
      <c r="P17" s="1"/>
      <c r="Q17" s="1"/>
    </row>
    <row r="18" spans="1:17" customFormat="1" ht="13.5" customHeight="1">
      <c r="A18" s="51"/>
      <c r="B18" s="4"/>
      <c r="C18" s="172"/>
      <c r="D18" s="128"/>
      <c r="E18" s="82"/>
      <c r="F18" s="157"/>
      <c r="G18" s="1"/>
      <c r="H18" s="166">
        <v>17</v>
      </c>
      <c r="I18" s="18" t="s">
        <v>28</v>
      </c>
      <c r="J18" s="18" t="s">
        <v>36</v>
      </c>
      <c r="K18" s="65">
        <v>1210</v>
      </c>
      <c r="L18" s="65">
        <v>1210</v>
      </c>
      <c r="M18" s="65" t="s">
        <v>134</v>
      </c>
      <c r="N18" s="4">
        <f t="shared" si="0"/>
        <v>0</v>
      </c>
      <c r="O18" s="1"/>
      <c r="P18" s="1"/>
      <c r="Q18" s="1"/>
    </row>
    <row r="19" spans="1:17" customFormat="1" ht="13.5" customHeight="1">
      <c r="A19" s="51"/>
      <c r="B19" s="4"/>
      <c r="C19" s="172"/>
      <c r="D19" s="128"/>
      <c r="E19" s="82"/>
      <c r="F19" s="157"/>
      <c r="G19" s="1"/>
      <c r="H19" s="166">
        <v>18</v>
      </c>
      <c r="I19" s="18" t="s">
        <v>29</v>
      </c>
      <c r="J19" s="34" t="s">
        <v>117</v>
      </c>
      <c r="K19" s="65">
        <v>1045</v>
      </c>
      <c r="L19" s="65">
        <v>1045</v>
      </c>
      <c r="M19" s="65" t="s">
        <v>135</v>
      </c>
      <c r="N19" s="4">
        <f t="shared" si="0"/>
        <v>0</v>
      </c>
      <c r="O19" s="1"/>
      <c r="P19" s="1"/>
      <c r="Q19" s="1"/>
    </row>
    <row r="20" spans="1:17" customFormat="1" ht="13.5" customHeight="1">
      <c r="A20" s="51"/>
      <c r="B20" s="7"/>
      <c r="C20" s="172"/>
      <c r="D20" s="128"/>
      <c r="E20" s="82"/>
      <c r="F20" s="157"/>
      <c r="G20" s="1"/>
      <c r="H20" s="166">
        <v>19</v>
      </c>
      <c r="I20" s="18" t="s">
        <v>57</v>
      </c>
      <c r="J20" s="18" t="s">
        <v>88</v>
      </c>
      <c r="K20" s="65">
        <v>1255</v>
      </c>
      <c r="L20" s="65">
        <v>1255</v>
      </c>
      <c r="M20" s="65" t="s">
        <v>135</v>
      </c>
      <c r="N20" s="4">
        <f t="shared" si="0"/>
        <v>0</v>
      </c>
      <c r="O20" s="1"/>
      <c r="P20" s="1"/>
      <c r="Q20" s="1"/>
    </row>
    <row r="21" spans="1:17" customFormat="1" ht="16.5" customHeight="1">
      <c r="A21" s="129" t="s">
        <v>214</v>
      </c>
      <c r="B21" s="57" t="s">
        <v>217</v>
      </c>
      <c r="C21" s="174">
        <v>54000</v>
      </c>
      <c r="D21" s="169" t="s">
        <v>199</v>
      </c>
      <c r="E21" s="119" t="s">
        <v>152</v>
      </c>
      <c r="F21" s="159">
        <v>12109</v>
      </c>
      <c r="G21" s="1"/>
      <c r="H21" s="166">
        <v>20</v>
      </c>
      <c r="I21" s="18" t="s">
        <v>58</v>
      </c>
      <c r="J21" s="18" t="s">
        <v>38</v>
      </c>
      <c r="K21" s="65">
        <v>1000</v>
      </c>
      <c r="L21" s="65"/>
      <c r="M21" s="65"/>
      <c r="N21" s="4">
        <f t="shared" si="0"/>
        <v>1000</v>
      </c>
      <c r="O21" s="1"/>
      <c r="P21" s="1"/>
      <c r="Q21" s="1"/>
    </row>
    <row r="22" spans="1:17" customFormat="1" ht="15" customHeight="1">
      <c r="A22" s="55" t="s">
        <v>215</v>
      </c>
      <c r="B22" s="119" t="s">
        <v>151</v>
      </c>
      <c r="C22" s="174">
        <v>13392</v>
      </c>
      <c r="D22" s="169" t="s">
        <v>202</v>
      </c>
      <c r="E22" s="119" t="s">
        <v>150</v>
      </c>
      <c r="F22" s="159">
        <f>SUMIF(B4:B20, "Naveen", C4:C20)-SUMIF(E4:E20, "Naveen", F4:F20)</f>
        <v>16000</v>
      </c>
      <c r="G22" s="1"/>
      <c r="H22" s="166">
        <v>21</v>
      </c>
      <c r="I22" s="18" t="s">
        <v>59</v>
      </c>
      <c r="J22" s="18" t="s">
        <v>39</v>
      </c>
      <c r="K22" s="65">
        <v>1105</v>
      </c>
      <c r="L22" s="65">
        <v>1000</v>
      </c>
      <c r="M22" s="65" t="s">
        <v>134</v>
      </c>
      <c r="N22" s="4">
        <f t="shared" si="0"/>
        <v>105</v>
      </c>
      <c r="O22" s="1"/>
      <c r="P22" s="1"/>
      <c r="Q22" s="1"/>
    </row>
    <row r="23" spans="1:17" customFormat="1" ht="15" customHeight="1">
      <c r="A23" s="51"/>
      <c r="B23" s="7"/>
      <c r="C23" s="172"/>
      <c r="D23" s="169" t="s">
        <v>203</v>
      </c>
      <c r="E23" s="119" t="s">
        <v>151</v>
      </c>
      <c r="F23" s="159">
        <f>SUMIF(B4:B20, "Srinivas", C4:C20)-SUMIF(E4:E20, "Srinivas", F4:F20)</f>
        <v>39186</v>
      </c>
      <c r="G23" s="1"/>
      <c r="H23" s="166">
        <v>22</v>
      </c>
      <c r="I23" s="18" t="s">
        <v>60</v>
      </c>
      <c r="J23" s="34" t="s">
        <v>118</v>
      </c>
      <c r="K23" s="65">
        <v>1270</v>
      </c>
      <c r="L23" s="65">
        <v>1270</v>
      </c>
      <c r="M23" s="65" t="s">
        <v>135</v>
      </c>
      <c r="N23" s="4">
        <f t="shared" si="0"/>
        <v>0</v>
      </c>
      <c r="O23" s="1"/>
      <c r="P23" s="1"/>
      <c r="Q23" s="1"/>
    </row>
    <row r="24" spans="1:17" customFormat="1" ht="15" customHeight="1">
      <c r="A24" s="51"/>
      <c r="B24" s="7"/>
      <c r="C24" s="172"/>
      <c r="D24" s="110" t="s">
        <v>214</v>
      </c>
      <c r="E24" s="57" t="s">
        <v>217</v>
      </c>
      <c r="F24" s="154">
        <v>54000</v>
      </c>
      <c r="G24" s="1"/>
      <c r="H24" s="166">
        <v>23</v>
      </c>
      <c r="I24" s="18" t="s">
        <v>61</v>
      </c>
      <c r="J24" s="34" t="s">
        <v>121</v>
      </c>
      <c r="K24" s="65">
        <v>1060</v>
      </c>
      <c r="L24" s="65">
        <v>1060</v>
      </c>
      <c r="M24" s="65" t="s">
        <v>135</v>
      </c>
      <c r="N24" s="4">
        <f t="shared" si="0"/>
        <v>0</v>
      </c>
      <c r="O24" s="1"/>
      <c r="P24" s="1"/>
      <c r="Q24" s="1"/>
    </row>
    <row r="25" spans="1:17" customFormat="1" ht="16.5" customHeight="1">
      <c r="A25" s="51"/>
      <c r="B25" s="7"/>
      <c r="C25" s="172"/>
      <c r="D25" s="169" t="s">
        <v>215</v>
      </c>
      <c r="E25" s="119" t="s">
        <v>151</v>
      </c>
      <c r="F25" s="154">
        <v>13392</v>
      </c>
      <c r="G25" s="1"/>
      <c r="H25" s="166">
        <v>24</v>
      </c>
      <c r="I25" s="18" t="s">
        <v>62</v>
      </c>
      <c r="J25" s="18" t="s">
        <v>42</v>
      </c>
      <c r="K25" s="65">
        <v>30</v>
      </c>
      <c r="L25" s="65"/>
      <c r="M25" s="65"/>
      <c r="N25" s="4">
        <f t="shared" si="0"/>
        <v>30</v>
      </c>
      <c r="O25" s="1"/>
      <c r="P25" s="1"/>
      <c r="Q25" s="1"/>
    </row>
    <row r="26" spans="1:17" customFormat="1" ht="15.75" customHeight="1" thickBot="1">
      <c r="A26" s="252" t="s">
        <v>159</v>
      </c>
      <c r="B26" s="253"/>
      <c r="C26" s="175">
        <f>SUM(C4:C25)</f>
        <v>172364</v>
      </c>
      <c r="D26" s="284" t="s">
        <v>159</v>
      </c>
      <c r="E26" s="253"/>
      <c r="F26" s="155">
        <f>SUM(F4:F25)</f>
        <v>172364</v>
      </c>
      <c r="G26" s="1"/>
      <c r="H26" s="166">
        <v>25</v>
      </c>
      <c r="I26" s="18" t="s">
        <v>63</v>
      </c>
      <c r="J26" s="18" t="s">
        <v>43</v>
      </c>
      <c r="K26" s="65">
        <v>1180</v>
      </c>
      <c r="L26" s="65">
        <v>1180</v>
      </c>
      <c r="M26" s="65" t="s">
        <v>135</v>
      </c>
      <c r="N26" s="4">
        <f t="shared" si="0"/>
        <v>0</v>
      </c>
      <c r="O26" s="1">
        <v>1</v>
      </c>
      <c r="P26" s="1"/>
      <c r="Q26" s="1"/>
    </row>
    <row r="27" spans="1:17" customFormat="1">
      <c r="A27" s="1"/>
      <c r="B27" s="1"/>
      <c r="C27" s="1"/>
      <c r="D27" s="1"/>
      <c r="E27" s="1"/>
      <c r="F27" s="1"/>
      <c r="G27" s="1"/>
      <c r="H27" s="166">
        <v>26</v>
      </c>
      <c r="I27" s="18" t="s">
        <v>64</v>
      </c>
      <c r="J27" s="18" t="s">
        <v>98</v>
      </c>
      <c r="K27" s="65">
        <v>1030</v>
      </c>
      <c r="L27" s="65">
        <v>1030</v>
      </c>
      <c r="M27" s="65" t="s">
        <v>135</v>
      </c>
      <c r="N27" s="4">
        <f t="shared" si="0"/>
        <v>0</v>
      </c>
      <c r="O27" s="1">
        <v>1</v>
      </c>
      <c r="P27" s="1"/>
      <c r="Q27" s="1"/>
    </row>
    <row r="28" spans="1:17" customFormat="1" ht="14.25" customHeight="1">
      <c r="A28" s="110" t="s">
        <v>184</v>
      </c>
      <c r="B28" s="111">
        <f>K43</f>
        <v>51813</v>
      </c>
      <c r="C28" s="1"/>
      <c r="D28" s="114" t="s">
        <v>176</v>
      </c>
      <c r="E28" s="115" t="s">
        <v>164</v>
      </c>
      <c r="F28" s="115" t="s">
        <v>86</v>
      </c>
      <c r="G28" s="1"/>
      <c r="H28" s="166">
        <v>27</v>
      </c>
      <c r="I28" s="34" t="s">
        <v>65</v>
      </c>
      <c r="J28" s="34" t="s">
        <v>45</v>
      </c>
      <c r="K28" s="65">
        <v>1345</v>
      </c>
      <c r="L28" s="65">
        <v>1345</v>
      </c>
      <c r="M28" s="65" t="s">
        <v>135</v>
      </c>
      <c r="N28" s="4">
        <f>K28-L28</f>
        <v>0</v>
      </c>
      <c r="O28" s="1">
        <v>1</v>
      </c>
      <c r="P28" s="1"/>
      <c r="Q28" s="1"/>
    </row>
    <row r="29" spans="1:17" customFormat="1" ht="13.5" customHeight="1">
      <c r="A29" s="110" t="s">
        <v>185</v>
      </c>
      <c r="B29" s="111">
        <f>L43</f>
        <v>44213</v>
      </c>
      <c r="C29" s="1"/>
      <c r="D29" s="1"/>
      <c r="E29" s="41" t="s">
        <v>25</v>
      </c>
      <c r="F29" s="65">
        <v>5362</v>
      </c>
      <c r="G29" s="1"/>
      <c r="H29" s="166">
        <v>28</v>
      </c>
      <c r="I29" s="18" t="s">
        <v>66</v>
      </c>
      <c r="J29" s="18" t="s">
        <v>46</v>
      </c>
      <c r="K29" s="65">
        <v>1165</v>
      </c>
      <c r="L29" s="65">
        <v>1165</v>
      </c>
      <c r="M29" s="65" t="s">
        <v>134</v>
      </c>
      <c r="N29" s="4">
        <f t="shared" si="0"/>
        <v>0</v>
      </c>
      <c r="O29" s="1"/>
      <c r="P29" s="1"/>
      <c r="Q29" s="1"/>
    </row>
    <row r="30" spans="1:17" customFormat="1" ht="12.75" customHeight="1">
      <c r="A30" s="110" t="s">
        <v>175</v>
      </c>
      <c r="B30" s="111">
        <f>SUM(F4:F20)</f>
        <v>37677</v>
      </c>
      <c r="C30" s="1"/>
      <c r="D30" s="1"/>
      <c r="E30" s="41" t="s">
        <v>58</v>
      </c>
      <c r="F30" s="65">
        <v>1000</v>
      </c>
      <c r="G30" s="1"/>
      <c r="H30" s="166">
        <v>29</v>
      </c>
      <c r="I30" s="18" t="s">
        <v>67</v>
      </c>
      <c r="J30" s="18" t="s">
        <v>47</v>
      </c>
      <c r="K30" s="65">
        <v>1360</v>
      </c>
      <c r="L30" s="65">
        <v>1360</v>
      </c>
      <c r="M30" s="65" t="s">
        <v>135</v>
      </c>
      <c r="N30" s="4">
        <f t="shared" si="0"/>
        <v>0</v>
      </c>
      <c r="O30" s="1">
        <v>1</v>
      </c>
      <c r="P30" s="1"/>
      <c r="Q30" s="1"/>
    </row>
    <row r="31" spans="1:17" customFormat="1" ht="12.75" customHeight="1">
      <c r="A31" s="110" t="s">
        <v>162</v>
      </c>
      <c r="B31" s="112">
        <f>SUM(F21:F25)</f>
        <v>134687</v>
      </c>
      <c r="C31" s="1"/>
      <c r="D31" s="1"/>
      <c r="E31" s="41" t="s">
        <v>69</v>
      </c>
      <c r="F31" s="65">
        <v>1210</v>
      </c>
      <c r="G31" s="1"/>
      <c r="H31" s="166">
        <v>30</v>
      </c>
      <c r="I31" s="18" t="s">
        <v>68</v>
      </c>
      <c r="J31" s="18" t="s">
        <v>48</v>
      </c>
      <c r="K31" s="65">
        <v>1000</v>
      </c>
      <c r="L31" s="65">
        <v>1000</v>
      </c>
      <c r="M31" s="65" t="s">
        <v>135</v>
      </c>
      <c r="N31" s="4">
        <f t="shared" si="0"/>
        <v>0</v>
      </c>
      <c r="O31" s="1"/>
      <c r="P31" s="1"/>
      <c r="Q31" s="1"/>
    </row>
    <row r="32" spans="1:17" customFormat="1" ht="14.25" customHeight="1">
      <c r="A32" s="110" t="s">
        <v>218</v>
      </c>
      <c r="B32" s="112">
        <f>SUM(F21:F23)</f>
        <v>67295</v>
      </c>
      <c r="C32" s="1"/>
      <c r="D32" s="1"/>
      <c r="E32" s="41" t="s">
        <v>75</v>
      </c>
      <c r="F32" s="65">
        <v>1000</v>
      </c>
      <c r="G32" s="1"/>
      <c r="H32" s="166">
        <v>31</v>
      </c>
      <c r="I32" s="18" t="s">
        <v>69</v>
      </c>
      <c r="J32" s="18" t="s">
        <v>110</v>
      </c>
      <c r="K32" s="65">
        <v>1210</v>
      </c>
      <c r="L32" s="65"/>
      <c r="M32" s="65"/>
      <c r="N32" s="4">
        <f t="shared" si="0"/>
        <v>1210</v>
      </c>
      <c r="O32" s="1"/>
      <c r="P32" s="1"/>
      <c r="Q32" s="1" t="s">
        <v>136</v>
      </c>
    </row>
    <row r="33" spans="1:255" ht="13.5" customHeight="1">
      <c r="A33" s="110" t="s">
        <v>268</v>
      </c>
      <c r="B33" s="111">
        <f>N43</f>
        <v>7600</v>
      </c>
      <c r="E33" s="41"/>
      <c r="F33" s="161"/>
      <c r="H33" s="166">
        <v>32</v>
      </c>
      <c r="I33" s="18" t="s">
        <v>70</v>
      </c>
      <c r="J33" s="121" t="s">
        <v>292</v>
      </c>
      <c r="K33" s="65">
        <v>1150</v>
      </c>
      <c r="L33" s="65">
        <v>1150</v>
      </c>
      <c r="M33" s="65" t="s">
        <v>135</v>
      </c>
      <c r="N33" s="4">
        <f t="shared" si="0"/>
        <v>0</v>
      </c>
      <c r="O33" s="1">
        <v>1</v>
      </c>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row>
    <row r="34" spans="1:255" ht="14.25" customHeight="1">
      <c r="A34" s="113" t="s">
        <v>172</v>
      </c>
      <c r="B34" s="110"/>
      <c r="E34" s="176"/>
      <c r="F34" s="160"/>
      <c r="H34" s="166">
        <v>33</v>
      </c>
      <c r="I34" s="18" t="s">
        <v>71</v>
      </c>
      <c r="J34" s="18" t="s">
        <v>51</v>
      </c>
      <c r="K34" s="65">
        <v>1060</v>
      </c>
      <c r="L34" s="65">
        <v>1060</v>
      </c>
      <c r="M34" s="65" t="s">
        <v>134</v>
      </c>
      <c r="N34" s="4">
        <f t="shared" si="0"/>
        <v>0</v>
      </c>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row>
    <row r="35" spans="1:255" ht="14.25" customHeight="1">
      <c r="A35" s="54" t="s">
        <v>167</v>
      </c>
      <c r="B35" s="110"/>
      <c r="E35" s="176"/>
      <c r="F35" s="160"/>
      <c r="H35" s="166">
        <v>34</v>
      </c>
      <c r="I35" s="18" t="s">
        <v>72</v>
      </c>
      <c r="J35" s="18" t="s">
        <v>52</v>
      </c>
      <c r="K35" s="65">
        <v>1210</v>
      </c>
      <c r="L35" s="65">
        <v>1210</v>
      </c>
      <c r="M35" s="65" t="s">
        <v>135</v>
      </c>
      <c r="N35" s="4">
        <f t="shared" si="0"/>
        <v>0</v>
      </c>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row>
    <row r="36" spans="1:255">
      <c r="A36" s="54" t="s">
        <v>182</v>
      </c>
      <c r="E36" s="83" t="s">
        <v>159</v>
      </c>
      <c r="F36" s="162">
        <f>SUM(F29:F35)</f>
        <v>8572</v>
      </c>
      <c r="H36" s="166">
        <v>35</v>
      </c>
      <c r="I36" s="18" t="s">
        <v>73</v>
      </c>
      <c r="J36" s="18" t="s">
        <v>53</v>
      </c>
      <c r="K36" s="65">
        <v>2000</v>
      </c>
      <c r="L36" s="65">
        <v>2000</v>
      </c>
      <c r="M36" s="65" t="s">
        <v>134</v>
      </c>
      <c r="N36" s="4">
        <f t="shared" si="0"/>
        <v>0</v>
      </c>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row>
    <row r="37" spans="1:255">
      <c r="A37" s="54" t="s">
        <v>296</v>
      </c>
      <c r="H37" s="166">
        <v>36</v>
      </c>
      <c r="I37" s="18" t="s">
        <v>74</v>
      </c>
      <c r="J37" s="18" t="s">
        <v>54</v>
      </c>
      <c r="K37" s="65">
        <v>1330</v>
      </c>
      <c r="L37" s="65">
        <v>1330</v>
      </c>
      <c r="M37" s="65" t="s">
        <v>135</v>
      </c>
      <c r="N37" s="4">
        <f t="shared" si="0"/>
        <v>0</v>
      </c>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row>
    <row r="38" spans="1:255">
      <c r="A38" s="54"/>
      <c r="H38" s="166">
        <v>37</v>
      </c>
      <c r="I38" s="18" t="s">
        <v>75</v>
      </c>
      <c r="J38" s="18" t="s">
        <v>55</v>
      </c>
      <c r="K38" s="65">
        <v>1000</v>
      </c>
      <c r="L38" s="65"/>
      <c r="M38" s="65"/>
      <c r="N38" s="4">
        <f t="shared" si="0"/>
        <v>1000</v>
      </c>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row>
    <row r="39" spans="1:255">
      <c r="A39" s="54"/>
      <c r="H39" s="166">
        <v>38</v>
      </c>
      <c r="I39" s="18" t="s">
        <v>76</v>
      </c>
      <c r="J39" s="34" t="s">
        <v>119</v>
      </c>
      <c r="K39" s="65">
        <v>1075</v>
      </c>
      <c r="L39" s="65">
        <v>1075</v>
      </c>
      <c r="M39" s="65" t="s">
        <v>135</v>
      </c>
      <c r="N39" s="4">
        <f t="shared" si="0"/>
        <v>0</v>
      </c>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row>
    <row r="40" spans="1:255">
      <c r="A40" s="54"/>
      <c r="H40" s="166">
        <v>39</v>
      </c>
      <c r="I40" s="18" t="s">
        <v>77</v>
      </c>
      <c r="J40" s="18" t="s">
        <v>56</v>
      </c>
      <c r="K40" s="65">
        <v>1180</v>
      </c>
      <c r="L40" s="65">
        <v>1180</v>
      </c>
      <c r="M40" s="65" t="s">
        <v>134</v>
      </c>
      <c r="N40" s="4">
        <f t="shared" si="0"/>
        <v>0</v>
      </c>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row>
    <row r="41" spans="1:255">
      <c r="H41" s="166">
        <v>40</v>
      </c>
      <c r="I41" s="18" t="s">
        <v>78</v>
      </c>
      <c r="J41" s="34" t="s">
        <v>120</v>
      </c>
      <c r="K41" s="65">
        <v>1090</v>
      </c>
      <c r="L41" s="65">
        <v>1090</v>
      </c>
      <c r="M41" s="65" t="s">
        <v>135</v>
      </c>
      <c r="N41" s="4">
        <f t="shared" si="0"/>
        <v>0</v>
      </c>
      <c r="O41" s="1">
        <v>1</v>
      </c>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row>
    <row r="42" spans="1:255">
      <c r="H42" s="4"/>
      <c r="I42" s="4"/>
      <c r="J42" s="4"/>
      <c r="K42" s="4"/>
      <c r="L42" s="4"/>
      <c r="M42" s="4"/>
      <c r="N42" s="4"/>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row>
    <row r="43" spans="1:255">
      <c r="H43" s="4"/>
      <c r="I43" s="4"/>
      <c r="J43" s="57" t="s">
        <v>137</v>
      </c>
      <c r="K43" s="57">
        <f>SUM(K2:K41)</f>
        <v>51813</v>
      </c>
      <c r="L43" s="57">
        <f>SUM(L2:L41)</f>
        <v>44213</v>
      </c>
      <c r="M43" s="57"/>
      <c r="N43" s="57">
        <f>SUM(N2:N41)</f>
        <v>7600</v>
      </c>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row>
    <row r="47" spans="1:255">
      <c r="H47" s="18" t="s">
        <v>25</v>
      </c>
      <c r="I47" s="65">
        <v>5362</v>
      </c>
    </row>
    <row r="48" spans="1:255">
      <c r="H48" s="18" t="s">
        <v>58</v>
      </c>
      <c r="I48" s="65">
        <v>1000</v>
      </c>
    </row>
    <row r="49" spans="8:9">
      <c r="H49" s="18" t="s">
        <v>69</v>
      </c>
      <c r="I49" s="65">
        <v>1210</v>
      </c>
    </row>
    <row r="50" spans="8:9">
      <c r="H50" s="18" t="s">
        <v>75</v>
      </c>
      <c r="I50" s="65">
        <v>1000</v>
      </c>
    </row>
  </sheetData>
  <autoFilter ref="M1:N49" xr:uid="{00000000-0009-0000-0000-00000E000000}"/>
  <mergeCells count="5">
    <mergeCell ref="A1:F1"/>
    <mergeCell ref="A2:C2"/>
    <mergeCell ref="D2:F2"/>
    <mergeCell ref="A26:B26"/>
    <mergeCell ref="D26:E26"/>
  </mergeCells>
  <dataValidations count="3">
    <dataValidation type="list" allowBlank="1" showInputMessage="1" showErrorMessage="1" sqref="E4:E23 E25 B22" xr:uid="{00000000-0002-0000-0E00-000000000000}">
      <formula1>"Naveen,Srinivas"</formula1>
    </dataValidation>
    <dataValidation type="list" allowBlank="1" showInputMessage="1" showErrorMessage="1" sqref="Q4:Q7 M2:M41" xr:uid="{00000000-0002-0000-0E00-000001000000}">
      <formula1>"Cash,Online"</formula1>
    </dataValidation>
    <dataValidation type="list" allowBlank="1" showInputMessage="1" showErrorMessage="1" sqref="B4:B6 B8:B11 B14:B17 B20 B23:B25" xr:uid="{00000000-0002-0000-0E00-000002000000}">
      <formula1>"Naveen,Srinivas,KVB Account"</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V74"/>
  <sheetViews>
    <sheetView workbookViewId="0">
      <selection activeCell="J32" sqref="J32:J54"/>
    </sheetView>
  </sheetViews>
  <sheetFormatPr defaultColWidth="9" defaultRowHeight="14.5"/>
  <cols>
    <col min="1" max="1" width="3.7265625" style="15" customWidth="1"/>
    <col min="2" max="2" width="5.1796875" style="15" customWidth="1"/>
    <col min="3" max="3" width="22.7265625" style="15" customWidth="1"/>
    <col min="4" max="4" width="14.453125" style="15" customWidth="1"/>
    <col min="5" max="5" width="8.1796875" style="15" customWidth="1"/>
    <col min="6" max="6" width="8.453125" style="15" customWidth="1"/>
    <col min="7" max="8" width="9.7265625" style="15" customWidth="1"/>
    <col min="9" max="9" width="9.26953125" style="91" customWidth="1"/>
    <col min="10" max="10" width="9.7265625" style="15" customWidth="1"/>
    <col min="11" max="11" width="9.1796875" style="15" customWidth="1"/>
    <col min="12" max="12" width="11.1796875" style="15" customWidth="1"/>
    <col min="13" max="13" width="24.81640625" style="15" customWidth="1"/>
    <col min="14" max="15" width="9" style="15" customWidth="1"/>
    <col min="16" max="16" width="10" style="16" customWidth="1"/>
    <col min="17" max="256" width="10" style="15" customWidth="1"/>
    <col min="257" max="16384" width="9" style="17"/>
  </cols>
  <sheetData>
    <row r="1" spans="1:256" ht="28.5" customHeight="1">
      <c r="A1" s="272" t="s">
        <v>285</v>
      </c>
      <c r="B1" s="272"/>
      <c r="C1" s="272"/>
      <c r="D1" s="272"/>
      <c r="E1" s="272"/>
      <c r="F1" s="272"/>
      <c r="G1" s="272"/>
      <c r="H1" s="272"/>
      <c r="I1" s="272"/>
      <c r="J1" s="272"/>
      <c r="K1" s="272"/>
      <c r="L1" s="272"/>
      <c r="M1" s="272"/>
    </row>
    <row r="2" spans="1:256" ht="15" customHeight="1">
      <c r="A2" s="261" t="s">
        <v>124</v>
      </c>
      <c r="B2" s="261"/>
      <c r="C2" s="261"/>
      <c r="D2" s="261"/>
      <c r="E2" s="261"/>
      <c r="F2" s="261"/>
      <c r="G2" s="261"/>
      <c r="H2" s="261"/>
      <c r="I2" s="282" t="s">
        <v>131</v>
      </c>
      <c r="J2" s="283"/>
      <c r="K2" s="283"/>
      <c r="L2" s="283"/>
      <c r="M2" s="283"/>
    </row>
    <row r="3" spans="1:256" s="40" customFormat="1" ht="15" customHeight="1">
      <c r="A3" s="256" t="s">
        <v>130</v>
      </c>
      <c r="B3" s="256"/>
      <c r="C3" s="256"/>
      <c r="D3" s="256" t="s">
        <v>129</v>
      </c>
      <c r="E3" s="256"/>
      <c r="F3" s="256" t="s">
        <v>127</v>
      </c>
      <c r="G3" s="256"/>
      <c r="H3" s="37" t="s">
        <v>86</v>
      </c>
      <c r="I3" s="258" t="s">
        <v>216</v>
      </c>
      <c r="J3" s="258"/>
      <c r="K3" s="258"/>
      <c r="L3" s="258"/>
      <c r="M3" s="258"/>
      <c r="N3" s="38"/>
      <c r="O3" s="38"/>
      <c r="P3" s="39"/>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row>
    <row r="4" spans="1:256">
      <c r="A4" s="275" t="s">
        <v>125</v>
      </c>
      <c r="B4" s="276"/>
      <c r="C4" s="276"/>
      <c r="D4" s="257">
        <v>0</v>
      </c>
      <c r="E4" s="257"/>
      <c r="F4" s="257"/>
      <c r="G4" s="257"/>
      <c r="H4" s="44">
        <f>D4*F4</f>
        <v>0</v>
      </c>
      <c r="I4" s="258"/>
      <c r="J4" s="258"/>
      <c r="K4" s="258"/>
      <c r="L4" s="258"/>
      <c r="M4" s="258"/>
    </row>
    <row r="5" spans="1:256">
      <c r="A5" s="273" t="s">
        <v>126</v>
      </c>
      <c r="B5" s="274"/>
      <c r="C5" s="274"/>
      <c r="D5" s="264">
        <v>17</v>
      </c>
      <c r="E5" s="264"/>
      <c r="F5" s="264">
        <v>600</v>
      </c>
      <c r="G5" s="264"/>
      <c r="H5" s="41">
        <f>D5*F5</f>
        <v>10200</v>
      </c>
      <c r="I5" s="258"/>
      <c r="J5" s="258"/>
      <c r="K5" s="258"/>
      <c r="L5" s="258"/>
      <c r="M5" s="258"/>
    </row>
    <row r="6" spans="1:256">
      <c r="A6" s="273" t="s">
        <v>186</v>
      </c>
      <c r="B6" s="274"/>
      <c r="C6" s="274"/>
      <c r="D6" s="264"/>
      <c r="E6" s="264"/>
      <c r="F6" s="264"/>
      <c r="G6" s="264"/>
      <c r="H6" s="44">
        <f>D6*F6</f>
        <v>0</v>
      </c>
      <c r="I6" s="258"/>
      <c r="J6" s="258"/>
      <c r="K6" s="258"/>
      <c r="L6" s="258"/>
      <c r="M6" s="258"/>
    </row>
    <row r="7" spans="1:256" ht="15" customHeight="1">
      <c r="A7" s="268" t="s">
        <v>128</v>
      </c>
      <c r="B7" s="269"/>
      <c r="C7" s="269"/>
      <c r="D7" s="269"/>
      <c r="E7" s="269"/>
      <c r="F7" s="269"/>
      <c r="G7" s="270"/>
      <c r="H7" s="41">
        <f>SUM(H4:H6)</f>
        <v>10200</v>
      </c>
      <c r="I7" s="258"/>
      <c r="J7" s="258"/>
      <c r="K7" s="258"/>
      <c r="L7" s="258"/>
      <c r="M7" s="258"/>
    </row>
    <row r="8" spans="1:256">
      <c r="A8" s="277" t="s">
        <v>82</v>
      </c>
      <c r="B8" s="277"/>
      <c r="C8" s="277"/>
      <c r="D8" s="42">
        <f>SUM(G13:G29:G32:G54)</f>
        <v>395</v>
      </c>
      <c r="E8" s="278" t="s">
        <v>204</v>
      </c>
      <c r="F8" s="279"/>
      <c r="G8" s="279"/>
      <c r="H8" s="33"/>
      <c r="I8" s="258"/>
      <c r="J8" s="258"/>
      <c r="K8" s="258"/>
      <c r="L8" s="258"/>
      <c r="M8" s="258"/>
    </row>
    <row r="9" spans="1:256" ht="15" customHeight="1">
      <c r="A9" s="262" t="s">
        <v>83</v>
      </c>
      <c r="B9" s="263"/>
      <c r="C9" s="263"/>
      <c r="D9" s="19">
        <f>ROUND(H7/D8,0)</f>
        <v>26</v>
      </c>
      <c r="E9" s="280"/>
      <c r="F9" s="281"/>
      <c r="G9" s="281"/>
      <c r="H9" s="120">
        <f>SUM(J13:J29:J32:J54)</f>
        <v>57870</v>
      </c>
      <c r="I9" s="258"/>
      <c r="J9" s="258"/>
      <c r="K9" s="258"/>
      <c r="L9" s="258"/>
      <c r="M9" s="258"/>
    </row>
    <row r="10" spans="1:256">
      <c r="A10" s="20"/>
      <c r="B10" s="20"/>
      <c r="C10" s="20"/>
      <c r="D10" s="21"/>
      <c r="E10" s="33"/>
      <c r="F10" s="33"/>
      <c r="G10" s="33"/>
      <c r="H10" s="33"/>
      <c r="I10" s="259"/>
      <c r="J10" s="259"/>
      <c r="K10" s="259"/>
      <c r="L10" s="259"/>
      <c r="M10" s="259"/>
    </row>
    <row r="11" spans="1:256" ht="22.5" customHeight="1">
      <c r="A11" s="267" t="s">
        <v>0</v>
      </c>
      <c r="B11" s="266" t="s">
        <v>115</v>
      </c>
      <c r="C11" s="267" t="s">
        <v>2</v>
      </c>
      <c r="D11" s="266" t="s">
        <v>111</v>
      </c>
      <c r="E11" s="271" t="s">
        <v>122</v>
      </c>
      <c r="F11" s="267"/>
      <c r="G11" s="267"/>
      <c r="H11" s="267"/>
      <c r="I11" s="266" t="s">
        <v>163</v>
      </c>
      <c r="J11" s="267" t="s">
        <v>3</v>
      </c>
      <c r="K11" s="266" t="s">
        <v>114</v>
      </c>
      <c r="L11" s="267" t="s">
        <v>4</v>
      </c>
      <c r="M11" s="266" t="s">
        <v>113</v>
      </c>
    </row>
    <row r="12" spans="1:256" ht="17.25" customHeight="1">
      <c r="A12" s="267"/>
      <c r="B12" s="267"/>
      <c r="C12" s="267"/>
      <c r="D12" s="267"/>
      <c r="E12" s="32" t="s">
        <v>112</v>
      </c>
      <c r="F12" s="14" t="s">
        <v>79</v>
      </c>
      <c r="G12" s="163" t="s">
        <v>123</v>
      </c>
      <c r="H12" s="32" t="s">
        <v>86</v>
      </c>
      <c r="I12" s="266"/>
      <c r="J12" s="267"/>
      <c r="K12" s="267"/>
      <c r="L12" s="267"/>
      <c r="M12" s="267"/>
    </row>
    <row r="13" spans="1:256" ht="20.149999999999999" customHeight="1">
      <c r="A13" s="167">
        <v>1</v>
      </c>
      <c r="B13" s="36" t="s">
        <v>5</v>
      </c>
      <c r="C13" s="36" t="s">
        <v>14</v>
      </c>
      <c r="D13" s="44">
        <v>1000</v>
      </c>
      <c r="E13" s="136">
        <v>424</v>
      </c>
      <c r="F13" s="136">
        <v>429</v>
      </c>
      <c r="G13" s="44">
        <f>F13-E13</f>
        <v>5</v>
      </c>
      <c r="H13" s="45">
        <f>G13*D9</f>
        <v>130</v>
      </c>
      <c r="I13" s="164">
        <v>0</v>
      </c>
      <c r="J13" s="45">
        <f>I13+H13+D13</f>
        <v>1130</v>
      </c>
      <c r="K13" s="45"/>
      <c r="L13" s="46"/>
      <c r="M13" s="36"/>
    </row>
    <row r="14" spans="1:256" ht="20.149999999999999" customHeight="1">
      <c r="A14" s="166">
        <v>2</v>
      </c>
      <c r="B14" s="18" t="s">
        <v>6</v>
      </c>
      <c r="C14" s="18" t="s">
        <v>15</v>
      </c>
      <c r="D14" s="41">
        <v>1000</v>
      </c>
      <c r="E14" s="136">
        <v>497</v>
      </c>
      <c r="F14" s="136">
        <v>503</v>
      </c>
      <c r="G14" s="41">
        <f>F14-E14</f>
        <v>6</v>
      </c>
      <c r="H14" s="24">
        <f>G14*D9</f>
        <v>156</v>
      </c>
      <c r="I14" s="165">
        <v>0</v>
      </c>
      <c r="J14" s="24">
        <f t="shared" ref="J14:J29" si="0">I14+H14+D14</f>
        <v>1156</v>
      </c>
      <c r="K14" s="24"/>
      <c r="L14" s="25"/>
      <c r="M14" s="18"/>
    </row>
    <row r="15" spans="1:256" ht="20.149999999999999" customHeight="1">
      <c r="A15" s="166">
        <v>3</v>
      </c>
      <c r="B15" s="18" t="s">
        <v>7</v>
      </c>
      <c r="C15" s="18" t="s">
        <v>16</v>
      </c>
      <c r="D15" s="41">
        <v>1000</v>
      </c>
      <c r="E15" s="136">
        <v>5</v>
      </c>
      <c r="F15" s="136">
        <v>5</v>
      </c>
      <c r="G15" s="177">
        <f>F15-E15</f>
        <v>0</v>
      </c>
      <c r="H15" s="45">
        <f>G15*D9</f>
        <v>0</v>
      </c>
      <c r="I15" s="165">
        <v>-72</v>
      </c>
      <c r="J15" s="24">
        <f t="shared" si="0"/>
        <v>928</v>
      </c>
      <c r="K15" s="24"/>
      <c r="L15" s="25"/>
      <c r="M15" s="121"/>
    </row>
    <row r="16" spans="1:256" ht="20.149999999999999" customHeight="1">
      <c r="A16" s="166">
        <v>4</v>
      </c>
      <c r="B16" s="18" t="s">
        <v>8</v>
      </c>
      <c r="C16" s="18" t="s">
        <v>84</v>
      </c>
      <c r="D16" s="41">
        <v>1000</v>
      </c>
      <c r="E16" s="136">
        <v>314</v>
      </c>
      <c r="F16" s="136">
        <v>334</v>
      </c>
      <c r="G16" s="44">
        <f t="shared" ref="G16:G29" si="1">F16-E16</f>
        <v>20</v>
      </c>
      <c r="H16" s="45">
        <f>G16*D9</f>
        <v>520</v>
      </c>
      <c r="I16" s="165">
        <v>0</v>
      </c>
      <c r="J16" s="45">
        <f t="shared" si="0"/>
        <v>1520</v>
      </c>
      <c r="K16" s="24"/>
      <c r="L16" s="25"/>
      <c r="M16" s="18"/>
    </row>
    <row r="17" spans="1:13" s="17" customFormat="1" ht="20.149999999999999" customHeight="1">
      <c r="A17" s="166">
        <v>5</v>
      </c>
      <c r="B17" s="18" t="s">
        <v>9</v>
      </c>
      <c r="C17" s="18" t="s">
        <v>97</v>
      </c>
      <c r="D17" s="41">
        <v>1000</v>
      </c>
      <c r="E17" s="136">
        <v>217</v>
      </c>
      <c r="F17" s="136">
        <v>223</v>
      </c>
      <c r="G17" s="41">
        <f t="shared" si="1"/>
        <v>6</v>
      </c>
      <c r="H17" s="24">
        <f>G17*D9</f>
        <v>156</v>
      </c>
      <c r="I17" s="165">
        <v>0</v>
      </c>
      <c r="J17" s="24">
        <f t="shared" si="0"/>
        <v>1156</v>
      </c>
      <c r="K17" s="24"/>
      <c r="L17" s="25"/>
      <c r="M17" s="18"/>
    </row>
    <row r="18" spans="1:13" s="17" customFormat="1" ht="20.149999999999999" customHeight="1">
      <c r="A18" s="166">
        <v>6</v>
      </c>
      <c r="B18" s="18" t="s">
        <v>10</v>
      </c>
      <c r="C18" s="34" t="s">
        <v>116</v>
      </c>
      <c r="D18" s="41">
        <v>1000</v>
      </c>
      <c r="E18" s="136">
        <v>53</v>
      </c>
      <c r="F18" s="136">
        <v>68</v>
      </c>
      <c r="G18" s="177">
        <f t="shared" si="1"/>
        <v>15</v>
      </c>
      <c r="H18" s="45">
        <f>G18*D9</f>
        <v>390</v>
      </c>
      <c r="I18" s="165">
        <v>0</v>
      </c>
      <c r="J18" s="24">
        <f t="shared" si="0"/>
        <v>1390</v>
      </c>
      <c r="K18" s="24"/>
      <c r="L18" s="25"/>
      <c r="M18" s="18"/>
    </row>
    <row r="19" spans="1:13" s="17" customFormat="1" ht="20.149999999999999" customHeight="1">
      <c r="A19" s="166">
        <v>7</v>
      </c>
      <c r="B19" s="18" t="s">
        <v>11</v>
      </c>
      <c r="C19" s="18" t="s">
        <v>19</v>
      </c>
      <c r="D19" s="41">
        <v>1000</v>
      </c>
      <c r="E19" s="136">
        <v>726</v>
      </c>
      <c r="F19" s="136">
        <v>738</v>
      </c>
      <c r="G19" s="44">
        <f t="shared" si="1"/>
        <v>12</v>
      </c>
      <c r="H19" s="45">
        <f>G19*D9</f>
        <v>312</v>
      </c>
      <c r="I19" s="165">
        <v>0</v>
      </c>
      <c r="J19" s="45">
        <f t="shared" si="0"/>
        <v>1312</v>
      </c>
      <c r="K19" s="24"/>
      <c r="L19" s="25"/>
      <c r="M19" s="18"/>
    </row>
    <row r="20" spans="1:13" s="17" customFormat="1" ht="20.149999999999999" customHeight="1">
      <c r="A20" s="166">
        <v>8</v>
      </c>
      <c r="B20" s="18" t="s">
        <v>12</v>
      </c>
      <c r="C20" s="18" t="s">
        <v>19</v>
      </c>
      <c r="D20" s="41">
        <v>1000</v>
      </c>
      <c r="E20" s="136">
        <v>277</v>
      </c>
      <c r="F20" s="136">
        <v>280</v>
      </c>
      <c r="G20" s="41">
        <f t="shared" si="1"/>
        <v>3</v>
      </c>
      <c r="H20" s="24">
        <f>G20*D9</f>
        <v>78</v>
      </c>
      <c r="I20" s="165">
        <v>0</v>
      </c>
      <c r="J20" s="24">
        <f t="shared" si="0"/>
        <v>1078</v>
      </c>
      <c r="K20" s="24"/>
      <c r="L20" s="25"/>
      <c r="M20" s="18"/>
    </row>
    <row r="21" spans="1:13" s="17" customFormat="1" ht="20.149999999999999" customHeight="1">
      <c r="A21" s="166">
        <v>9</v>
      </c>
      <c r="B21" s="18" t="s">
        <v>13</v>
      </c>
      <c r="C21" s="18" t="s">
        <v>109</v>
      </c>
      <c r="D21" s="41">
        <v>1000</v>
      </c>
      <c r="E21" s="136">
        <v>657</v>
      </c>
      <c r="F21" s="136">
        <v>672</v>
      </c>
      <c r="G21" s="177">
        <f t="shared" si="1"/>
        <v>15</v>
      </c>
      <c r="H21" s="45">
        <f>G21*D9</f>
        <v>390</v>
      </c>
      <c r="I21" s="165">
        <v>0</v>
      </c>
      <c r="J21" s="24">
        <f t="shared" si="0"/>
        <v>1390</v>
      </c>
      <c r="K21" s="24"/>
      <c r="L21" s="25"/>
      <c r="M21" s="18"/>
    </row>
    <row r="22" spans="1:13" s="17" customFormat="1" ht="20.149999999999999" customHeight="1">
      <c r="A22" s="166">
        <v>10</v>
      </c>
      <c r="B22" s="18" t="s">
        <v>21</v>
      </c>
      <c r="C22" s="18" t="s">
        <v>107</v>
      </c>
      <c r="D22" s="41">
        <v>1000</v>
      </c>
      <c r="E22" s="136">
        <v>393</v>
      </c>
      <c r="F22" s="136">
        <v>393</v>
      </c>
      <c r="G22" s="44">
        <f t="shared" si="1"/>
        <v>0</v>
      </c>
      <c r="H22" s="45">
        <f>G22*D9</f>
        <v>0</v>
      </c>
      <c r="I22" s="165">
        <v>-1000</v>
      </c>
      <c r="J22" s="45">
        <f t="shared" si="0"/>
        <v>0</v>
      </c>
      <c r="K22" s="24"/>
      <c r="L22" s="25"/>
      <c r="M22" s="18"/>
    </row>
    <row r="23" spans="1:13" s="17" customFormat="1" ht="20.149999999999999" customHeight="1">
      <c r="A23" s="166">
        <v>11</v>
      </c>
      <c r="B23" s="18" t="s">
        <v>22</v>
      </c>
      <c r="C23" s="18" t="s">
        <v>98</v>
      </c>
      <c r="D23" s="41">
        <v>1000</v>
      </c>
      <c r="E23" s="136">
        <v>618</v>
      </c>
      <c r="F23" s="136">
        <v>619</v>
      </c>
      <c r="G23" s="41">
        <f t="shared" si="1"/>
        <v>1</v>
      </c>
      <c r="H23" s="24">
        <f>G23*D9</f>
        <v>26</v>
      </c>
      <c r="I23" s="165">
        <v>0</v>
      </c>
      <c r="J23" s="24">
        <f t="shared" si="0"/>
        <v>1026</v>
      </c>
      <c r="K23" s="24"/>
      <c r="L23" s="25"/>
      <c r="M23" s="18"/>
    </row>
    <row r="24" spans="1:13" s="17" customFormat="1" ht="20.149999999999999" customHeight="1">
      <c r="A24" s="166">
        <v>12</v>
      </c>
      <c r="B24" s="18" t="s">
        <v>23</v>
      </c>
      <c r="C24" s="18" t="s">
        <v>108</v>
      </c>
      <c r="D24" s="41">
        <v>1000</v>
      </c>
      <c r="E24" s="136">
        <v>480</v>
      </c>
      <c r="F24" s="136">
        <v>480</v>
      </c>
      <c r="G24" s="177">
        <f t="shared" si="1"/>
        <v>0</v>
      </c>
      <c r="H24" s="45">
        <f>G24*D9</f>
        <v>0</v>
      </c>
      <c r="I24" s="165">
        <v>0</v>
      </c>
      <c r="J24" s="24">
        <f t="shared" si="0"/>
        <v>1000</v>
      </c>
      <c r="K24" s="24"/>
      <c r="L24" s="25"/>
      <c r="M24" s="18"/>
    </row>
    <row r="25" spans="1:13" s="17" customFormat="1" ht="20.149999999999999" customHeight="1">
      <c r="A25" s="166">
        <v>13</v>
      </c>
      <c r="B25" s="18" t="s">
        <v>24</v>
      </c>
      <c r="C25" s="18" t="s">
        <v>33</v>
      </c>
      <c r="D25" s="41">
        <v>1000</v>
      </c>
      <c r="E25" s="136">
        <v>1212</v>
      </c>
      <c r="F25" s="136">
        <v>1229</v>
      </c>
      <c r="G25" s="44">
        <f t="shared" si="1"/>
        <v>17</v>
      </c>
      <c r="H25" s="45">
        <f>G25*D9</f>
        <v>442</v>
      </c>
      <c r="I25" s="165">
        <v>-35</v>
      </c>
      <c r="J25" s="45">
        <f t="shared" si="0"/>
        <v>1407</v>
      </c>
      <c r="K25" s="24"/>
      <c r="L25" s="25"/>
      <c r="M25" s="18"/>
    </row>
    <row r="26" spans="1:13" s="17" customFormat="1" ht="20.149999999999999" customHeight="1">
      <c r="A26" s="166">
        <v>14</v>
      </c>
      <c r="B26" s="18" t="s">
        <v>25</v>
      </c>
      <c r="C26" s="18" t="s">
        <v>87</v>
      </c>
      <c r="D26" s="41">
        <v>1000</v>
      </c>
      <c r="E26" s="136">
        <v>773</v>
      </c>
      <c r="F26" s="136">
        <v>825</v>
      </c>
      <c r="G26" s="41">
        <f t="shared" si="1"/>
        <v>52</v>
      </c>
      <c r="H26" s="24">
        <f>G26*D9</f>
        <v>1352</v>
      </c>
      <c r="I26" s="165">
        <v>5362</v>
      </c>
      <c r="J26" s="24">
        <f t="shared" si="0"/>
        <v>7714</v>
      </c>
      <c r="K26" s="24"/>
      <c r="L26" s="25"/>
      <c r="M26" s="18"/>
    </row>
    <row r="27" spans="1:13" s="17" customFormat="1" ht="20.149999999999999" customHeight="1">
      <c r="A27" s="166">
        <v>15</v>
      </c>
      <c r="B27" s="18" t="s">
        <v>26</v>
      </c>
      <c r="C27" s="18" t="s">
        <v>106</v>
      </c>
      <c r="D27" s="41">
        <v>1000</v>
      </c>
      <c r="E27" s="136">
        <v>325</v>
      </c>
      <c r="F27" s="136">
        <v>326</v>
      </c>
      <c r="G27" s="177">
        <f t="shared" si="1"/>
        <v>1</v>
      </c>
      <c r="H27" s="45">
        <f>G27*D9</f>
        <v>26</v>
      </c>
      <c r="I27" s="165">
        <v>0</v>
      </c>
      <c r="J27" s="24">
        <f t="shared" si="0"/>
        <v>1026</v>
      </c>
      <c r="K27" s="24"/>
      <c r="L27" s="25"/>
      <c r="M27" s="18"/>
    </row>
    <row r="28" spans="1:13" s="17" customFormat="1" ht="20.149999999999999" customHeight="1">
      <c r="A28" s="166">
        <v>16</v>
      </c>
      <c r="B28" s="18" t="s">
        <v>27</v>
      </c>
      <c r="C28" s="18" t="s">
        <v>35</v>
      </c>
      <c r="D28" s="41">
        <v>1000</v>
      </c>
      <c r="E28" s="136">
        <v>636</v>
      </c>
      <c r="F28" s="136">
        <v>636</v>
      </c>
      <c r="G28" s="44">
        <f t="shared" si="1"/>
        <v>0</v>
      </c>
      <c r="H28" s="45">
        <f>G28*D9</f>
        <v>0</v>
      </c>
      <c r="I28" s="165">
        <v>0</v>
      </c>
      <c r="J28" s="45">
        <f t="shared" si="0"/>
        <v>1000</v>
      </c>
      <c r="K28" s="24"/>
      <c r="L28" s="25"/>
      <c r="M28" s="18"/>
    </row>
    <row r="29" spans="1:13" s="17" customFormat="1" ht="20.149999999999999" customHeight="1">
      <c r="A29" s="166">
        <v>17</v>
      </c>
      <c r="B29" s="18" t="s">
        <v>28</v>
      </c>
      <c r="C29" s="18" t="s">
        <v>36</v>
      </c>
      <c r="D29" s="41">
        <v>1000</v>
      </c>
      <c r="E29" s="136">
        <v>27</v>
      </c>
      <c r="F29" s="136">
        <v>40</v>
      </c>
      <c r="G29" s="41">
        <f t="shared" si="1"/>
        <v>13</v>
      </c>
      <c r="H29" s="24">
        <f>G29*D9</f>
        <v>338</v>
      </c>
      <c r="I29" s="165">
        <v>0</v>
      </c>
      <c r="J29" s="24">
        <f t="shared" si="0"/>
        <v>1338</v>
      </c>
      <c r="K29" s="24"/>
      <c r="L29" s="25"/>
      <c r="M29" s="18"/>
    </row>
    <row r="30" spans="1:13" s="17" customFormat="1" ht="19.5" customHeight="1">
      <c r="A30" s="267" t="s">
        <v>0</v>
      </c>
      <c r="B30" s="266" t="s">
        <v>115</v>
      </c>
      <c r="C30" s="267" t="s">
        <v>2</v>
      </c>
      <c r="D30" s="266" t="s">
        <v>111</v>
      </c>
      <c r="E30" s="271" t="s">
        <v>122</v>
      </c>
      <c r="F30" s="267"/>
      <c r="G30" s="267"/>
      <c r="H30" s="267"/>
      <c r="I30" s="266" t="s">
        <v>163</v>
      </c>
      <c r="J30" s="267" t="s">
        <v>3</v>
      </c>
      <c r="K30" s="266" t="s">
        <v>114</v>
      </c>
      <c r="L30" s="267" t="s">
        <v>4</v>
      </c>
      <c r="M30" s="266" t="s">
        <v>113</v>
      </c>
    </row>
    <row r="31" spans="1:13" s="17" customFormat="1" ht="16.5" customHeight="1">
      <c r="A31" s="267"/>
      <c r="B31" s="267"/>
      <c r="C31" s="267"/>
      <c r="D31" s="267"/>
      <c r="E31" s="32" t="s">
        <v>112</v>
      </c>
      <c r="F31" s="14" t="s">
        <v>79</v>
      </c>
      <c r="G31" s="163" t="s">
        <v>123</v>
      </c>
      <c r="H31" s="32" t="s">
        <v>86</v>
      </c>
      <c r="I31" s="266"/>
      <c r="J31" s="267"/>
      <c r="K31" s="267"/>
      <c r="L31" s="267"/>
      <c r="M31" s="267"/>
    </row>
    <row r="32" spans="1:13" s="17" customFormat="1" ht="20.149999999999999" customHeight="1">
      <c r="A32" s="167">
        <v>18</v>
      </c>
      <c r="B32" s="36" t="s">
        <v>29</v>
      </c>
      <c r="C32" s="47" t="s">
        <v>117</v>
      </c>
      <c r="D32" s="44">
        <v>1000</v>
      </c>
      <c r="E32" s="136">
        <v>607</v>
      </c>
      <c r="F32" s="136">
        <v>618</v>
      </c>
      <c r="G32" s="44">
        <f>F32-E32</f>
        <v>11</v>
      </c>
      <c r="H32" s="45">
        <f>G32*D9</f>
        <v>286</v>
      </c>
      <c r="I32" s="164">
        <v>0</v>
      </c>
      <c r="J32" s="45">
        <f>I32+H32+D32</f>
        <v>1286</v>
      </c>
      <c r="K32" s="45"/>
      <c r="L32" s="46"/>
      <c r="M32" s="36"/>
    </row>
    <row r="33" spans="1:14" s="17" customFormat="1" ht="20.149999999999999" customHeight="1">
      <c r="A33" s="166">
        <v>19</v>
      </c>
      <c r="B33" s="18" t="s">
        <v>57</v>
      </c>
      <c r="C33" s="18" t="s">
        <v>88</v>
      </c>
      <c r="D33" s="41">
        <v>1000</v>
      </c>
      <c r="E33" s="136">
        <v>619</v>
      </c>
      <c r="F33" s="136">
        <v>647</v>
      </c>
      <c r="G33" s="41">
        <f>F33-E33</f>
        <v>28</v>
      </c>
      <c r="H33" s="24">
        <f>G33*D9</f>
        <v>728</v>
      </c>
      <c r="I33" s="97">
        <v>0</v>
      </c>
      <c r="J33" s="24">
        <f t="shared" ref="J33:J54" si="2">I33+H33+D33</f>
        <v>1728</v>
      </c>
      <c r="K33" s="24"/>
      <c r="L33" s="25"/>
      <c r="M33" s="18"/>
      <c r="N33" s="15"/>
    </row>
    <row r="34" spans="1:14" s="17" customFormat="1" ht="20.149999999999999" customHeight="1">
      <c r="A34" s="166">
        <v>20</v>
      </c>
      <c r="B34" s="18" t="s">
        <v>58</v>
      </c>
      <c r="C34" s="18" t="s">
        <v>38</v>
      </c>
      <c r="D34" s="41">
        <v>1000</v>
      </c>
      <c r="E34" s="136">
        <v>533</v>
      </c>
      <c r="F34" s="136">
        <v>533</v>
      </c>
      <c r="G34" s="44">
        <f t="shared" ref="G34:G54" si="3">F34-E34</f>
        <v>0</v>
      </c>
      <c r="H34" s="24">
        <f>G34*D9</f>
        <v>0</v>
      </c>
      <c r="I34" s="165">
        <v>1000</v>
      </c>
      <c r="J34" s="24">
        <f t="shared" si="2"/>
        <v>2000</v>
      </c>
      <c r="K34" s="24"/>
      <c r="L34" s="25"/>
      <c r="M34" s="18"/>
      <c r="N34" s="15"/>
    </row>
    <row r="35" spans="1:14" s="17" customFormat="1" ht="20.149999999999999" customHeight="1">
      <c r="A35" s="166">
        <v>21</v>
      </c>
      <c r="B35" s="18" t="s">
        <v>59</v>
      </c>
      <c r="C35" s="18" t="s">
        <v>39</v>
      </c>
      <c r="D35" s="41">
        <v>1000</v>
      </c>
      <c r="E35" s="136">
        <v>1452</v>
      </c>
      <c r="F35" s="136">
        <v>1458</v>
      </c>
      <c r="G35" s="41">
        <f t="shared" si="3"/>
        <v>6</v>
      </c>
      <c r="H35" s="45">
        <f>G35*D9</f>
        <v>156</v>
      </c>
      <c r="I35" s="165">
        <v>105</v>
      </c>
      <c r="J35" s="24">
        <f t="shared" si="2"/>
        <v>1261</v>
      </c>
      <c r="K35" s="24"/>
      <c r="L35" s="25"/>
      <c r="M35" s="18"/>
      <c r="N35" s="15"/>
    </row>
    <row r="36" spans="1:14" s="17" customFormat="1" ht="20.149999999999999" customHeight="1">
      <c r="A36" s="166">
        <v>22</v>
      </c>
      <c r="B36" s="18" t="s">
        <v>60</v>
      </c>
      <c r="C36" s="34" t="s">
        <v>118</v>
      </c>
      <c r="D36" s="41">
        <v>1000</v>
      </c>
      <c r="E36" s="136">
        <v>276</v>
      </c>
      <c r="F36" s="136">
        <v>293</v>
      </c>
      <c r="G36" s="44">
        <f t="shared" si="3"/>
        <v>17</v>
      </c>
      <c r="H36" s="24">
        <f>G36*D9</f>
        <v>442</v>
      </c>
      <c r="I36" s="165">
        <v>0</v>
      </c>
      <c r="J36" s="24">
        <f t="shared" si="2"/>
        <v>1442</v>
      </c>
      <c r="K36" s="24"/>
      <c r="L36" s="25"/>
      <c r="M36" s="18"/>
      <c r="N36" s="15"/>
    </row>
    <row r="37" spans="1:14" s="17" customFormat="1" ht="20.149999999999999" customHeight="1">
      <c r="A37" s="166">
        <v>23</v>
      </c>
      <c r="B37" s="18" t="s">
        <v>61</v>
      </c>
      <c r="C37" s="34" t="s">
        <v>121</v>
      </c>
      <c r="D37" s="41">
        <v>1000</v>
      </c>
      <c r="E37" s="136">
        <v>13</v>
      </c>
      <c r="F37" s="136">
        <v>21</v>
      </c>
      <c r="G37" s="41">
        <f t="shared" si="3"/>
        <v>8</v>
      </c>
      <c r="H37" s="24">
        <f>G37*D9</f>
        <v>208</v>
      </c>
      <c r="I37" s="165">
        <v>0</v>
      </c>
      <c r="J37" s="24">
        <f t="shared" si="2"/>
        <v>1208</v>
      </c>
      <c r="K37" s="24"/>
      <c r="L37" s="25"/>
      <c r="M37" s="18"/>
      <c r="N37" s="15"/>
    </row>
    <row r="38" spans="1:14" s="17" customFormat="1" ht="20.149999999999999" customHeight="1">
      <c r="A38" s="166">
        <v>24</v>
      </c>
      <c r="B38" s="18" t="s">
        <v>62</v>
      </c>
      <c r="C38" s="18" t="s">
        <v>42</v>
      </c>
      <c r="D38" s="41">
        <v>1000</v>
      </c>
      <c r="E38" s="136">
        <v>331</v>
      </c>
      <c r="F38" s="136">
        <v>331</v>
      </c>
      <c r="G38" s="44">
        <f t="shared" si="3"/>
        <v>0</v>
      </c>
      <c r="H38" s="45">
        <f>G38*D9</f>
        <v>0</v>
      </c>
      <c r="I38" s="165">
        <v>30</v>
      </c>
      <c r="J38" s="24">
        <f t="shared" si="2"/>
        <v>1030</v>
      </c>
      <c r="K38" s="24"/>
      <c r="L38" s="25"/>
      <c r="M38" s="18"/>
      <c r="N38" s="15"/>
    </row>
    <row r="39" spans="1:14" s="17" customFormat="1" ht="20.149999999999999" customHeight="1">
      <c r="A39" s="166">
        <v>25</v>
      </c>
      <c r="B39" s="18" t="s">
        <v>63</v>
      </c>
      <c r="C39" s="18" t="s">
        <v>43</v>
      </c>
      <c r="D39" s="41">
        <v>1000</v>
      </c>
      <c r="E39" s="136">
        <v>75</v>
      </c>
      <c r="F39" s="136">
        <v>88</v>
      </c>
      <c r="G39" s="41">
        <f t="shared" si="3"/>
        <v>13</v>
      </c>
      <c r="H39" s="24">
        <f>G39*D9</f>
        <v>338</v>
      </c>
      <c r="I39" s="165">
        <v>0</v>
      </c>
      <c r="J39" s="24">
        <f t="shared" si="2"/>
        <v>1338</v>
      </c>
      <c r="K39" s="24"/>
      <c r="L39" s="25"/>
      <c r="M39" s="18"/>
      <c r="N39" s="15"/>
    </row>
    <row r="40" spans="1:14" s="17" customFormat="1" ht="20.149999999999999" customHeight="1">
      <c r="A40" s="166">
        <v>26</v>
      </c>
      <c r="B40" s="18" t="s">
        <v>64</v>
      </c>
      <c r="C40" s="18" t="s">
        <v>98</v>
      </c>
      <c r="D40" s="41">
        <v>1000</v>
      </c>
      <c r="E40" s="136">
        <v>1201</v>
      </c>
      <c r="F40" s="136">
        <v>1201</v>
      </c>
      <c r="G40" s="44">
        <f t="shared" si="3"/>
        <v>0</v>
      </c>
      <c r="H40" s="24">
        <f>G40*D9</f>
        <v>0</v>
      </c>
      <c r="I40" s="97">
        <v>0</v>
      </c>
      <c r="J40" s="24">
        <f t="shared" si="2"/>
        <v>1000</v>
      </c>
      <c r="K40" s="24"/>
      <c r="L40" s="25"/>
      <c r="M40" s="18"/>
      <c r="N40" s="15"/>
    </row>
    <row r="41" spans="1:14" s="17" customFormat="1" ht="20.149999999999999" customHeight="1">
      <c r="A41" s="166">
        <v>27</v>
      </c>
      <c r="B41" s="18" t="s">
        <v>65</v>
      </c>
      <c r="C41" s="34" t="s">
        <v>45</v>
      </c>
      <c r="D41" s="41">
        <v>1000</v>
      </c>
      <c r="E41" s="136">
        <v>291</v>
      </c>
      <c r="F41" s="136">
        <v>313</v>
      </c>
      <c r="G41" s="41">
        <f t="shared" si="3"/>
        <v>22</v>
      </c>
      <c r="H41" s="45">
        <f>G41*D9</f>
        <v>572</v>
      </c>
      <c r="I41" s="165">
        <v>0</v>
      </c>
      <c r="J41" s="24">
        <f t="shared" si="2"/>
        <v>1572</v>
      </c>
      <c r="K41" s="24"/>
      <c r="L41" s="25"/>
      <c r="M41" s="18"/>
      <c r="N41" s="15"/>
    </row>
    <row r="42" spans="1:14" s="17" customFormat="1" ht="20.149999999999999" customHeight="1">
      <c r="A42" s="166">
        <v>28</v>
      </c>
      <c r="B42" s="18" t="s">
        <v>66</v>
      </c>
      <c r="C42" s="18" t="s">
        <v>46</v>
      </c>
      <c r="D42" s="41">
        <v>1000</v>
      </c>
      <c r="E42" s="136">
        <v>33</v>
      </c>
      <c r="F42" s="136">
        <v>44</v>
      </c>
      <c r="G42" s="44">
        <f t="shared" si="3"/>
        <v>11</v>
      </c>
      <c r="H42" s="24">
        <f>G42*D9</f>
        <v>286</v>
      </c>
      <c r="I42" s="165">
        <v>0</v>
      </c>
      <c r="J42" s="24">
        <f t="shared" si="2"/>
        <v>1286</v>
      </c>
      <c r="K42" s="24"/>
      <c r="L42" s="25"/>
      <c r="M42" s="18"/>
      <c r="N42" s="26"/>
    </row>
    <row r="43" spans="1:14" s="17" customFormat="1" ht="20.149999999999999" customHeight="1">
      <c r="A43" s="166">
        <v>29</v>
      </c>
      <c r="B43" s="18" t="s">
        <v>67</v>
      </c>
      <c r="C43" s="18" t="s">
        <v>47</v>
      </c>
      <c r="D43" s="41">
        <v>1000</v>
      </c>
      <c r="E43" s="136">
        <v>330</v>
      </c>
      <c r="F43" s="136">
        <v>353</v>
      </c>
      <c r="G43" s="41">
        <f t="shared" si="3"/>
        <v>23</v>
      </c>
      <c r="H43" s="24">
        <f>G43*D9</f>
        <v>598</v>
      </c>
      <c r="I43" s="97">
        <v>0</v>
      </c>
      <c r="J43" s="24">
        <f t="shared" si="2"/>
        <v>1598</v>
      </c>
      <c r="K43" s="24"/>
      <c r="L43" s="25"/>
      <c r="M43" s="18"/>
      <c r="N43" s="15"/>
    </row>
    <row r="44" spans="1:14" s="17" customFormat="1" ht="20.149999999999999" customHeight="1">
      <c r="A44" s="166">
        <v>30</v>
      </c>
      <c r="B44" s="18" t="s">
        <v>68</v>
      </c>
      <c r="C44" s="18" t="s">
        <v>48</v>
      </c>
      <c r="D44" s="41">
        <v>1000</v>
      </c>
      <c r="E44" s="136">
        <v>667</v>
      </c>
      <c r="F44" s="136">
        <v>667</v>
      </c>
      <c r="G44" s="44">
        <f t="shared" si="3"/>
        <v>0</v>
      </c>
      <c r="H44" s="45">
        <f>G44*D9</f>
        <v>0</v>
      </c>
      <c r="I44" s="97">
        <v>0</v>
      </c>
      <c r="J44" s="24">
        <f t="shared" si="2"/>
        <v>1000</v>
      </c>
      <c r="K44" s="24"/>
      <c r="L44" s="25"/>
      <c r="M44" s="18"/>
      <c r="N44" s="15"/>
    </row>
    <row r="45" spans="1:14" s="17" customFormat="1" ht="20.149999999999999" customHeight="1">
      <c r="A45" s="166">
        <v>31</v>
      </c>
      <c r="B45" s="18" t="s">
        <v>69</v>
      </c>
      <c r="C45" s="18" t="s">
        <v>110</v>
      </c>
      <c r="D45" s="41">
        <v>1000</v>
      </c>
      <c r="E45" s="136">
        <v>766</v>
      </c>
      <c r="F45" s="136">
        <v>766</v>
      </c>
      <c r="G45" s="41">
        <f t="shared" si="3"/>
        <v>0</v>
      </c>
      <c r="H45" s="24">
        <f>G45*D9</f>
        <v>0</v>
      </c>
      <c r="I45" s="165">
        <v>1210</v>
      </c>
      <c r="J45" s="24">
        <f t="shared" si="2"/>
        <v>2210</v>
      </c>
      <c r="K45" s="24"/>
      <c r="L45" s="25"/>
      <c r="M45" s="18"/>
      <c r="N45" s="15"/>
    </row>
    <row r="46" spans="1:14" s="17" customFormat="1" ht="20.149999999999999" customHeight="1">
      <c r="A46" s="166">
        <v>32</v>
      </c>
      <c r="B46" s="18" t="s">
        <v>70</v>
      </c>
      <c r="C46" s="121" t="s">
        <v>297</v>
      </c>
      <c r="D46" s="41">
        <v>1000</v>
      </c>
      <c r="E46" s="136">
        <v>75</v>
      </c>
      <c r="F46" s="136">
        <v>87</v>
      </c>
      <c r="G46" s="44">
        <f t="shared" si="3"/>
        <v>12</v>
      </c>
      <c r="H46" s="24">
        <f>G46*D9</f>
        <v>312</v>
      </c>
      <c r="I46" s="165">
        <v>0</v>
      </c>
      <c r="J46" s="24">
        <f t="shared" si="2"/>
        <v>1312</v>
      </c>
      <c r="K46" s="27"/>
      <c r="L46" s="25"/>
      <c r="M46" s="18"/>
      <c r="N46" s="15"/>
    </row>
    <row r="47" spans="1:14" s="17" customFormat="1" ht="20.149999999999999" customHeight="1">
      <c r="A47" s="166">
        <v>33</v>
      </c>
      <c r="B47" s="18" t="s">
        <v>71</v>
      </c>
      <c r="C47" s="18" t="s">
        <v>51</v>
      </c>
      <c r="D47" s="41">
        <v>1000</v>
      </c>
      <c r="E47" s="136">
        <v>384</v>
      </c>
      <c r="F47" s="136">
        <v>386</v>
      </c>
      <c r="G47" s="41">
        <f t="shared" si="3"/>
        <v>2</v>
      </c>
      <c r="H47" s="45">
        <f>G47*D9</f>
        <v>52</v>
      </c>
      <c r="I47" s="165">
        <v>0</v>
      </c>
      <c r="J47" s="24">
        <f t="shared" si="2"/>
        <v>1052</v>
      </c>
      <c r="K47" s="24"/>
      <c r="L47" s="25"/>
      <c r="M47" s="18"/>
      <c r="N47" s="15"/>
    </row>
    <row r="48" spans="1:14" s="17" customFormat="1" ht="20.149999999999999" customHeight="1">
      <c r="A48" s="166">
        <v>34</v>
      </c>
      <c r="B48" s="18" t="s">
        <v>72</v>
      </c>
      <c r="C48" s="18" t="s">
        <v>52</v>
      </c>
      <c r="D48" s="41">
        <v>1000</v>
      </c>
      <c r="E48" s="136">
        <v>65</v>
      </c>
      <c r="F48" s="136">
        <v>78</v>
      </c>
      <c r="G48" s="44">
        <f t="shared" si="3"/>
        <v>13</v>
      </c>
      <c r="H48" s="24">
        <f>G48*D9</f>
        <v>338</v>
      </c>
      <c r="I48" s="97">
        <v>0</v>
      </c>
      <c r="J48" s="24">
        <f t="shared" si="2"/>
        <v>1338</v>
      </c>
      <c r="K48" s="24"/>
      <c r="L48" s="25"/>
      <c r="M48" s="34"/>
      <c r="N48" s="15"/>
    </row>
    <row r="49" spans="1:14" s="17" customFormat="1" ht="20.149999999999999" customHeight="1">
      <c r="A49" s="166">
        <v>35</v>
      </c>
      <c r="B49" s="18" t="s">
        <v>73</v>
      </c>
      <c r="C49" s="18" t="s">
        <v>53</v>
      </c>
      <c r="D49" s="41">
        <v>1000</v>
      </c>
      <c r="E49" s="136">
        <v>512</v>
      </c>
      <c r="F49" s="136">
        <v>515</v>
      </c>
      <c r="G49" s="41">
        <f t="shared" si="3"/>
        <v>3</v>
      </c>
      <c r="H49" s="24">
        <f>G49*D9</f>
        <v>78</v>
      </c>
      <c r="I49" s="165">
        <v>0</v>
      </c>
      <c r="J49" s="24">
        <f t="shared" si="2"/>
        <v>1078</v>
      </c>
      <c r="K49" s="27"/>
      <c r="L49" s="25"/>
      <c r="M49" s="18"/>
      <c r="N49" s="15"/>
    </row>
    <row r="50" spans="1:14" s="17" customFormat="1" ht="20.149999999999999" customHeight="1">
      <c r="A50" s="166">
        <v>36</v>
      </c>
      <c r="B50" s="18" t="s">
        <v>74</v>
      </c>
      <c r="C50" s="18" t="s">
        <v>54</v>
      </c>
      <c r="D50" s="41">
        <v>1000</v>
      </c>
      <c r="E50" s="136">
        <v>892</v>
      </c>
      <c r="F50" s="136">
        <v>915</v>
      </c>
      <c r="G50" s="44">
        <f t="shared" si="3"/>
        <v>23</v>
      </c>
      <c r="H50" s="45">
        <f>G50*D9</f>
        <v>598</v>
      </c>
      <c r="I50" s="165">
        <v>0</v>
      </c>
      <c r="J50" s="24">
        <f t="shared" si="2"/>
        <v>1598</v>
      </c>
      <c r="K50" s="24"/>
      <c r="L50" s="25"/>
      <c r="M50" s="18"/>
      <c r="N50" s="15"/>
    </row>
    <row r="51" spans="1:14" s="17" customFormat="1" ht="20.149999999999999" customHeight="1">
      <c r="A51" s="166">
        <v>37</v>
      </c>
      <c r="B51" s="18" t="s">
        <v>75</v>
      </c>
      <c r="C51" s="18" t="s">
        <v>55</v>
      </c>
      <c r="D51" s="41">
        <v>1000</v>
      </c>
      <c r="E51" s="136">
        <v>103</v>
      </c>
      <c r="F51" s="136">
        <v>103</v>
      </c>
      <c r="G51" s="41">
        <f t="shared" si="3"/>
        <v>0</v>
      </c>
      <c r="H51" s="24">
        <f>G51*D9</f>
        <v>0</v>
      </c>
      <c r="I51" s="165">
        <v>1000</v>
      </c>
      <c r="J51" s="24">
        <f t="shared" si="2"/>
        <v>2000</v>
      </c>
      <c r="K51" s="24"/>
      <c r="L51" s="25"/>
      <c r="M51" s="18"/>
      <c r="N51" s="15"/>
    </row>
    <row r="52" spans="1:14" s="17" customFormat="1" ht="20.149999999999999" customHeight="1">
      <c r="A52" s="166">
        <v>38</v>
      </c>
      <c r="B52" s="18" t="s">
        <v>76</v>
      </c>
      <c r="C52" s="34" t="s">
        <v>119</v>
      </c>
      <c r="D52" s="41">
        <v>1000</v>
      </c>
      <c r="E52" s="136">
        <v>202</v>
      </c>
      <c r="F52" s="136">
        <v>215</v>
      </c>
      <c r="G52" s="44">
        <f t="shared" si="3"/>
        <v>13</v>
      </c>
      <c r="H52" s="24">
        <f>G52*D9</f>
        <v>338</v>
      </c>
      <c r="I52" s="165">
        <v>0</v>
      </c>
      <c r="J52" s="24">
        <f t="shared" si="2"/>
        <v>1338</v>
      </c>
      <c r="K52" s="24"/>
      <c r="L52" s="25"/>
      <c r="M52" s="18"/>
      <c r="N52" s="15"/>
    </row>
    <row r="53" spans="1:14" s="17" customFormat="1" ht="20.149999999999999" customHeight="1">
      <c r="A53" s="166">
        <v>39</v>
      </c>
      <c r="B53" s="18" t="s">
        <v>77</v>
      </c>
      <c r="C53" s="18" t="s">
        <v>56</v>
      </c>
      <c r="D53" s="41">
        <v>1000</v>
      </c>
      <c r="E53" s="136">
        <v>221</v>
      </c>
      <c r="F53" s="136">
        <v>239</v>
      </c>
      <c r="G53" s="41">
        <f t="shared" si="3"/>
        <v>18</v>
      </c>
      <c r="H53" s="45">
        <f>G53*D9</f>
        <v>468</v>
      </c>
      <c r="I53" s="97">
        <v>0</v>
      </c>
      <c r="J53" s="24">
        <f t="shared" si="2"/>
        <v>1468</v>
      </c>
      <c r="K53" s="24"/>
      <c r="L53" s="25"/>
      <c r="M53" s="18"/>
      <c r="N53" s="15"/>
    </row>
    <row r="54" spans="1:14" s="17" customFormat="1" ht="20.149999999999999" customHeight="1">
      <c r="A54" s="166">
        <v>40</v>
      </c>
      <c r="B54" s="18" t="s">
        <v>78</v>
      </c>
      <c r="C54" s="34" t="s">
        <v>120</v>
      </c>
      <c r="D54" s="41">
        <v>1000</v>
      </c>
      <c r="E54" s="136">
        <v>28</v>
      </c>
      <c r="F54" s="136">
        <v>34</v>
      </c>
      <c r="G54" s="44">
        <f t="shared" si="3"/>
        <v>6</v>
      </c>
      <c r="H54" s="24">
        <f>G54*D9</f>
        <v>156</v>
      </c>
      <c r="I54" s="165">
        <v>0</v>
      </c>
      <c r="J54" s="24">
        <f t="shared" si="2"/>
        <v>1156</v>
      </c>
      <c r="K54" s="24"/>
      <c r="L54" s="25"/>
      <c r="M54" s="18"/>
      <c r="N54" s="15"/>
    </row>
    <row r="55" spans="1:14" s="17" customFormat="1">
      <c r="A55" s="15"/>
      <c r="B55" s="15"/>
      <c r="C55" s="15"/>
      <c r="D55" s="28"/>
      <c r="E55" s="15"/>
      <c r="F55" s="15"/>
      <c r="G55" s="85"/>
      <c r="H55" s="86"/>
      <c r="I55" s="91"/>
      <c r="J55" s="15"/>
      <c r="K55" s="29"/>
      <c r="L55" s="15"/>
      <c r="M55" s="15"/>
      <c r="N55" s="15"/>
    </row>
    <row r="56" spans="1:14" s="17" customFormat="1">
      <c r="A56" s="15"/>
      <c r="B56" s="15"/>
      <c r="C56" s="15"/>
      <c r="D56" s="15"/>
      <c r="E56" s="15"/>
      <c r="F56" s="15"/>
      <c r="G56" s="15"/>
      <c r="H56" s="15"/>
      <c r="I56" s="91"/>
      <c r="J56" s="15"/>
      <c r="K56" s="30"/>
      <c r="L56" s="15"/>
      <c r="M56" s="15"/>
      <c r="N56" s="15"/>
    </row>
    <row r="58" spans="1:14" s="17" customFormat="1">
      <c r="A58" s="15"/>
      <c r="B58" s="15"/>
      <c r="C58" s="15"/>
      <c r="D58" s="15"/>
      <c r="E58" s="15"/>
      <c r="F58" s="15"/>
      <c r="G58" s="15"/>
      <c r="H58" s="15"/>
      <c r="I58" s="91"/>
      <c r="J58" s="15"/>
      <c r="K58" s="15"/>
      <c r="L58" s="15"/>
      <c r="M58" s="15"/>
      <c r="N58" s="29"/>
    </row>
    <row r="60" spans="1:14" s="17" customFormat="1">
      <c r="A60" s="15"/>
      <c r="B60" s="15"/>
      <c r="C60" s="15"/>
      <c r="D60" s="26"/>
      <c r="E60" s="15"/>
      <c r="F60" s="15"/>
      <c r="G60" s="15"/>
      <c r="H60" s="15"/>
      <c r="I60" s="91"/>
      <c r="J60" s="15"/>
      <c r="K60" s="15"/>
      <c r="L60" s="15"/>
      <c r="M60" s="15"/>
      <c r="N60" s="15"/>
    </row>
    <row r="66" spans="4:12" s="17" customFormat="1">
      <c r="D66" s="15"/>
      <c r="E66" s="15"/>
      <c r="F66" s="15"/>
      <c r="G66" s="15"/>
      <c r="H66" s="15"/>
      <c r="I66" s="91"/>
      <c r="J66" s="15"/>
      <c r="K66" s="31"/>
      <c r="L66" s="15"/>
    </row>
    <row r="68" spans="4:12" s="17" customFormat="1">
      <c r="D68" s="15"/>
      <c r="E68" s="15"/>
      <c r="F68" s="15"/>
      <c r="G68" s="15"/>
      <c r="H68" s="15"/>
      <c r="I68" s="91"/>
      <c r="J68" s="15"/>
      <c r="K68" s="15"/>
      <c r="L68" s="26"/>
    </row>
    <row r="71" spans="4:12" s="17" customFormat="1">
      <c r="D71" s="26"/>
      <c r="E71" s="15"/>
      <c r="F71" s="15"/>
      <c r="G71" s="15"/>
      <c r="H71" s="15"/>
      <c r="I71" s="91"/>
      <c r="J71" s="15"/>
      <c r="K71" s="15"/>
      <c r="L71" s="15"/>
    </row>
    <row r="74" spans="4:12" s="17" customFormat="1">
      <c r="D74" s="26"/>
      <c r="E74" s="15"/>
      <c r="F74" s="15"/>
      <c r="G74" s="15"/>
      <c r="H74" s="15"/>
      <c r="I74" s="91"/>
      <c r="J74" s="15"/>
      <c r="K74" s="15"/>
      <c r="L74" s="15"/>
    </row>
  </sheetData>
  <mergeCells count="40">
    <mergeCell ref="A1:M1"/>
    <mergeCell ref="A2:H2"/>
    <mergeCell ref="I2:M2"/>
    <mergeCell ref="A3:C3"/>
    <mergeCell ref="D3:E3"/>
    <mergeCell ref="F3:G3"/>
    <mergeCell ref="I3:M10"/>
    <mergeCell ref="A4:C4"/>
    <mergeCell ref="D4:E4"/>
    <mergeCell ref="F4:G4"/>
    <mergeCell ref="A5:C5"/>
    <mergeCell ref="D5:E5"/>
    <mergeCell ref="F5:G5"/>
    <mergeCell ref="A6:C6"/>
    <mergeCell ref="D6:E6"/>
    <mergeCell ref="F6:G6"/>
    <mergeCell ref="A7:G7"/>
    <mergeCell ref="A8:C8"/>
    <mergeCell ref="E8:G9"/>
    <mergeCell ref="A9:C9"/>
    <mergeCell ref="A11:A12"/>
    <mergeCell ref="B11:B12"/>
    <mergeCell ref="C11:C12"/>
    <mergeCell ref="D11:D12"/>
    <mergeCell ref="E11:H11"/>
    <mergeCell ref="A30:A31"/>
    <mergeCell ref="B30:B31"/>
    <mergeCell ref="C30:C31"/>
    <mergeCell ref="D30:D31"/>
    <mergeCell ref="E30:H30"/>
    <mergeCell ref="I11:I12"/>
    <mergeCell ref="J11:J12"/>
    <mergeCell ref="K11:K12"/>
    <mergeCell ref="L11:L12"/>
    <mergeCell ref="M11:M12"/>
    <mergeCell ref="I30:I31"/>
    <mergeCell ref="J30:J31"/>
    <mergeCell ref="K30:K31"/>
    <mergeCell ref="L30:L31"/>
    <mergeCell ref="M30:M3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50"/>
  <sheetViews>
    <sheetView topLeftCell="B1" workbookViewId="0">
      <selection activeCell="E10" sqref="E10"/>
    </sheetView>
  </sheetViews>
  <sheetFormatPr defaultColWidth="9" defaultRowHeight="14.5"/>
  <cols>
    <col min="1" max="1" width="46.81640625" style="1" customWidth="1"/>
    <col min="2" max="2" width="15.26953125" style="1" customWidth="1"/>
    <col min="3" max="3" width="9.7265625" style="1" customWidth="1"/>
    <col min="4" max="4" width="51" style="1" customWidth="1"/>
    <col min="5" max="5" width="11.7265625" style="1" customWidth="1"/>
    <col min="6" max="6" width="9.81640625" style="1" customWidth="1"/>
    <col min="7" max="9" width="9.1796875" style="1" customWidth="1"/>
    <col min="10" max="10" width="32.81640625" style="1" customWidth="1"/>
    <col min="11" max="11" width="15.54296875" style="1" customWidth="1"/>
    <col min="12" max="12" width="14.453125" style="1" customWidth="1"/>
    <col min="13" max="14" width="14.1796875" style="1" customWidth="1"/>
    <col min="15" max="255" width="9.1796875" style="1" customWidth="1"/>
  </cols>
  <sheetData>
    <row r="1" spans="1:15" customFormat="1" ht="17.25" customHeight="1" thickBot="1">
      <c r="A1" s="246" t="s">
        <v>301</v>
      </c>
      <c r="B1" s="247"/>
      <c r="C1" s="247"/>
      <c r="D1" s="247"/>
      <c r="E1" s="248"/>
      <c r="F1" s="248"/>
      <c r="G1" s="1"/>
      <c r="H1" s="52" t="s">
        <v>0</v>
      </c>
      <c r="I1" s="53" t="s">
        <v>115</v>
      </c>
      <c r="J1" s="52" t="s">
        <v>2</v>
      </c>
      <c r="K1" s="57" t="s">
        <v>3</v>
      </c>
      <c r="L1" s="57" t="s">
        <v>114</v>
      </c>
      <c r="M1" s="57" t="s">
        <v>132</v>
      </c>
      <c r="N1" s="57" t="s">
        <v>133</v>
      </c>
      <c r="O1" s="1"/>
    </row>
    <row r="2" spans="1:15" customFormat="1" ht="15.75" customHeight="1">
      <c r="A2" s="254" t="s">
        <v>148</v>
      </c>
      <c r="B2" s="250"/>
      <c r="C2" s="255"/>
      <c r="D2" s="249" t="s">
        <v>149</v>
      </c>
      <c r="E2" s="250"/>
      <c r="F2" s="251"/>
      <c r="G2" s="1"/>
      <c r="H2" s="181">
        <v>1</v>
      </c>
      <c r="I2" s="18" t="s">
        <v>5</v>
      </c>
      <c r="J2" s="18" t="s">
        <v>14</v>
      </c>
      <c r="K2" s="65">
        <v>1130</v>
      </c>
      <c r="L2" s="65">
        <v>1130</v>
      </c>
      <c r="M2" s="65" t="s">
        <v>134</v>
      </c>
      <c r="N2" s="4">
        <f>K2-L2</f>
        <v>0</v>
      </c>
      <c r="O2" s="1"/>
    </row>
    <row r="3" spans="1:15" customFormat="1" ht="15" customHeight="1" thickBot="1">
      <c r="A3" s="78" t="s">
        <v>85</v>
      </c>
      <c r="B3" s="79" t="s">
        <v>147</v>
      </c>
      <c r="C3" s="80" t="s">
        <v>86</v>
      </c>
      <c r="D3" s="168" t="s">
        <v>85</v>
      </c>
      <c r="E3" s="79" t="s">
        <v>207</v>
      </c>
      <c r="F3" s="80" t="s">
        <v>86</v>
      </c>
      <c r="G3" s="1"/>
      <c r="H3" s="181">
        <v>2</v>
      </c>
      <c r="I3" s="18" t="s">
        <v>6</v>
      </c>
      <c r="J3" s="18" t="s">
        <v>15</v>
      </c>
      <c r="K3" s="65">
        <v>1156</v>
      </c>
      <c r="L3" s="65">
        <v>1156</v>
      </c>
      <c r="M3" s="65" t="s">
        <v>135</v>
      </c>
      <c r="N3" s="4">
        <f t="shared" ref="N3:N41" si="0">K3-L3</f>
        <v>0</v>
      </c>
      <c r="O3" s="1">
        <v>1</v>
      </c>
    </row>
    <row r="4" spans="1:15" customFormat="1" ht="13.5" customHeight="1">
      <c r="A4" s="68" t="s">
        <v>198</v>
      </c>
      <c r="B4" s="116" t="s">
        <v>152</v>
      </c>
      <c r="C4" s="170">
        <v>12109</v>
      </c>
      <c r="D4" s="128" t="s">
        <v>298</v>
      </c>
      <c r="E4" s="118" t="s">
        <v>151</v>
      </c>
      <c r="F4" s="156">
        <v>10000</v>
      </c>
      <c r="G4" s="1"/>
      <c r="H4" s="181">
        <v>3</v>
      </c>
      <c r="I4" s="18" t="s">
        <v>7</v>
      </c>
      <c r="J4" s="18" t="s">
        <v>16</v>
      </c>
      <c r="K4" s="65">
        <v>928</v>
      </c>
      <c r="L4" s="65">
        <v>1000</v>
      </c>
      <c r="M4" s="65" t="s">
        <v>135</v>
      </c>
      <c r="N4" s="4">
        <f t="shared" si="0"/>
        <v>-72</v>
      </c>
      <c r="O4" s="1">
        <v>1</v>
      </c>
    </row>
    <row r="5" spans="1:15" customFormat="1" ht="13.5" customHeight="1">
      <c r="A5" s="55" t="s">
        <v>200</v>
      </c>
      <c r="B5" s="117" t="s">
        <v>150</v>
      </c>
      <c r="C5" s="171">
        <v>16000</v>
      </c>
      <c r="D5" s="128" t="s">
        <v>299</v>
      </c>
      <c r="E5" s="82" t="s">
        <v>151</v>
      </c>
      <c r="F5" s="157">
        <v>2200</v>
      </c>
      <c r="G5" s="1"/>
      <c r="H5" s="181">
        <v>4</v>
      </c>
      <c r="I5" s="18" t="s">
        <v>8</v>
      </c>
      <c r="J5" s="18" t="s">
        <v>84</v>
      </c>
      <c r="K5" s="65">
        <v>1520</v>
      </c>
      <c r="L5" s="65">
        <v>1520</v>
      </c>
      <c r="M5" s="65" t="s">
        <v>135</v>
      </c>
      <c r="N5" s="4">
        <f t="shared" si="0"/>
        <v>0</v>
      </c>
      <c r="O5" s="1">
        <v>1</v>
      </c>
    </row>
    <row r="6" spans="1:15" customFormat="1">
      <c r="A6" s="55" t="s">
        <v>201</v>
      </c>
      <c r="B6" s="117" t="s">
        <v>151</v>
      </c>
      <c r="C6" s="171">
        <v>39186</v>
      </c>
      <c r="D6" s="128" t="s">
        <v>302</v>
      </c>
      <c r="E6" s="82" t="s">
        <v>151</v>
      </c>
      <c r="F6" s="157">
        <v>5914</v>
      </c>
      <c r="G6" s="1"/>
      <c r="H6" s="181">
        <v>5</v>
      </c>
      <c r="I6" s="18" t="s">
        <v>9</v>
      </c>
      <c r="J6" s="18" t="s">
        <v>97</v>
      </c>
      <c r="K6" s="65">
        <v>1156</v>
      </c>
      <c r="L6" s="65">
        <v>1156</v>
      </c>
      <c r="M6" s="65" t="s">
        <v>135</v>
      </c>
      <c r="N6" s="4">
        <f t="shared" si="0"/>
        <v>0</v>
      </c>
      <c r="O6" s="1">
        <v>1</v>
      </c>
    </row>
    <row r="7" spans="1:15" customFormat="1" ht="12.75" customHeight="1">
      <c r="A7" s="51"/>
      <c r="B7" s="7"/>
      <c r="C7" s="172"/>
      <c r="D7" s="128" t="s">
        <v>303</v>
      </c>
      <c r="E7" s="82" t="s">
        <v>150</v>
      </c>
      <c r="F7" s="157">
        <v>1000</v>
      </c>
      <c r="G7" s="1"/>
      <c r="H7" s="181">
        <v>6</v>
      </c>
      <c r="I7" s="18" t="s">
        <v>10</v>
      </c>
      <c r="J7" s="34" t="s">
        <v>116</v>
      </c>
      <c r="K7" s="65">
        <v>1390</v>
      </c>
      <c r="L7" s="65">
        <v>1390</v>
      </c>
      <c r="M7" s="65" t="s">
        <v>135</v>
      </c>
      <c r="N7" s="4">
        <f t="shared" si="0"/>
        <v>0</v>
      </c>
      <c r="O7" s="1">
        <v>1</v>
      </c>
    </row>
    <row r="8" spans="1:15" customFormat="1">
      <c r="A8" s="49" t="s">
        <v>195</v>
      </c>
      <c r="B8" s="117" t="s">
        <v>150</v>
      </c>
      <c r="C8" s="173">
        <f>SUMIF(M2:M41, "Cash", L2:L41)</f>
        <v>16302</v>
      </c>
      <c r="D8" s="128" t="s">
        <v>300</v>
      </c>
      <c r="E8" s="82" t="s">
        <v>150</v>
      </c>
      <c r="F8" s="157">
        <v>369</v>
      </c>
      <c r="G8" s="1"/>
      <c r="H8" s="181">
        <v>7</v>
      </c>
      <c r="I8" s="18" t="s">
        <v>11</v>
      </c>
      <c r="J8" s="18" t="s">
        <v>19</v>
      </c>
      <c r="K8" s="65">
        <v>1312</v>
      </c>
      <c r="L8" s="65">
        <v>1312</v>
      </c>
      <c r="M8" s="65" t="s">
        <v>135</v>
      </c>
      <c r="N8" s="4">
        <f t="shared" si="0"/>
        <v>0</v>
      </c>
      <c r="O8" s="1">
        <v>1</v>
      </c>
    </row>
    <row r="9" spans="1:15" customFormat="1">
      <c r="A9" s="49" t="s">
        <v>196</v>
      </c>
      <c r="B9" s="117" t="s">
        <v>151</v>
      </c>
      <c r="C9" s="173">
        <f>SUMIF(M2:M41, "Online", L2:L41)</f>
        <v>36427</v>
      </c>
      <c r="D9" s="128" t="s">
        <v>304</v>
      </c>
      <c r="E9" s="82" t="s">
        <v>150</v>
      </c>
      <c r="F9" s="157">
        <v>275</v>
      </c>
      <c r="G9" s="1"/>
      <c r="H9" s="181">
        <v>8</v>
      </c>
      <c r="I9" s="18" t="s">
        <v>12</v>
      </c>
      <c r="J9" s="18" t="s">
        <v>19</v>
      </c>
      <c r="K9" s="65">
        <v>1078</v>
      </c>
      <c r="L9" s="65">
        <v>1078</v>
      </c>
      <c r="M9" s="65" t="s">
        <v>135</v>
      </c>
      <c r="N9" s="4">
        <f t="shared" si="0"/>
        <v>0</v>
      </c>
      <c r="O9" s="1">
        <v>1</v>
      </c>
    </row>
    <row r="10" spans="1:15" customFormat="1">
      <c r="A10" s="73"/>
      <c r="B10" s="82"/>
      <c r="C10" s="171"/>
      <c r="D10" s="128" t="s">
        <v>307</v>
      </c>
      <c r="E10" s="82" t="s">
        <v>150</v>
      </c>
      <c r="F10" s="157">
        <v>100</v>
      </c>
      <c r="G10" s="1"/>
      <c r="H10" s="181">
        <v>9</v>
      </c>
      <c r="I10" s="18" t="s">
        <v>13</v>
      </c>
      <c r="J10" s="18" t="s">
        <v>109</v>
      </c>
      <c r="K10" s="65">
        <v>1390</v>
      </c>
      <c r="L10" s="65">
        <v>1390</v>
      </c>
      <c r="M10" s="65" t="s">
        <v>135</v>
      </c>
      <c r="N10" s="4">
        <f t="shared" si="0"/>
        <v>0</v>
      </c>
      <c r="O10" s="1">
        <v>1</v>
      </c>
    </row>
    <row r="11" spans="1:15" customFormat="1" ht="14.25" customHeight="1">
      <c r="A11" s="73"/>
      <c r="B11" s="82"/>
      <c r="C11" s="171"/>
      <c r="D11" s="128" t="s">
        <v>306</v>
      </c>
      <c r="E11" s="82" t="s">
        <v>151</v>
      </c>
      <c r="F11" s="158">
        <v>10200</v>
      </c>
      <c r="G11" s="1"/>
      <c r="H11" s="181">
        <v>10</v>
      </c>
      <c r="I11" s="18" t="s">
        <v>21</v>
      </c>
      <c r="J11" s="18" t="s">
        <v>107</v>
      </c>
      <c r="K11" s="65">
        <v>0</v>
      </c>
      <c r="L11" s="65"/>
      <c r="M11" s="65"/>
      <c r="N11" s="4">
        <f t="shared" si="0"/>
        <v>0</v>
      </c>
      <c r="O11" s="1"/>
    </row>
    <row r="12" spans="1:15" customFormat="1">
      <c r="A12" s="51"/>
      <c r="B12" s="4"/>
      <c r="C12" s="172"/>
      <c r="D12" s="128" t="s">
        <v>305</v>
      </c>
      <c r="E12" s="82" t="s">
        <v>151</v>
      </c>
      <c r="F12" s="158">
        <v>7300</v>
      </c>
      <c r="G12" s="1"/>
      <c r="H12" s="181">
        <v>11</v>
      </c>
      <c r="I12" s="18" t="s">
        <v>22</v>
      </c>
      <c r="J12" s="18" t="s">
        <v>98</v>
      </c>
      <c r="K12" s="65">
        <v>1026</v>
      </c>
      <c r="L12" s="65">
        <v>1000</v>
      </c>
      <c r="M12" s="65" t="s">
        <v>135</v>
      </c>
      <c r="N12" s="4">
        <f t="shared" si="0"/>
        <v>26</v>
      </c>
      <c r="O12" s="1">
        <v>1</v>
      </c>
    </row>
    <row r="13" spans="1:15" customFormat="1">
      <c r="A13" s="51"/>
      <c r="B13" s="4"/>
      <c r="C13" s="172"/>
      <c r="D13" s="128"/>
      <c r="E13" s="82"/>
      <c r="F13" s="157"/>
      <c r="G13" s="1"/>
      <c r="H13" s="181">
        <v>12</v>
      </c>
      <c r="I13" s="18" t="s">
        <v>23</v>
      </c>
      <c r="J13" s="18" t="s">
        <v>108</v>
      </c>
      <c r="K13" s="65">
        <v>1000</v>
      </c>
      <c r="L13" s="65">
        <v>1000</v>
      </c>
      <c r="M13" s="65" t="s">
        <v>135</v>
      </c>
      <c r="N13" s="4">
        <f t="shared" si="0"/>
        <v>0</v>
      </c>
      <c r="O13" s="1">
        <v>1</v>
      </c>
    </row>
    <row r="14" spans="1:15" customFormat="1" ht="13.5" customHeight="1">
      <c r="A14" s="51"/>
      <c r="B14" s="7"/>
      <c r="C14" s="172"/>
      <c r="D14" s="128"/>
      <c r="E14" s="82"/>
      <c r="F14" s="157"/>
      <c r="G14" s="1"/>
      <c r="H14" s="181">
        <v>13</v>
      </c>
      <c r="I14" s="18" t="s">
        <v>24</v>
      </c>
      <c r="J14" s="18" t="s">
        <v>33</v>
      </c>
      <c r="K14" s="65">
        <v>1407</v>
      </c>
      <c r="L14" s="65">
        <v>1407</v>
      </c>
      <c r="M14" s="65" t="s">
        <v>135</v>
      </c>
      <c r="N14" s="4">
        <f t="shared" si="0"/>
        <v>0</v>
      </c>
      <c r="O14" s="1">
        <v>1</v>
      </c>
    </row>
    <row r="15" spans="1:15" customFormat="1">
      <c r="A15" s="51"/>
      <c r="B15" s="7"/>
      <c r="C15" s="172"/>
      <c r="D15" s="128"/>
      <c r="E15" s="82"/>
      <c r="F15" s="157"/>
      <c r="G15" s="1"/>
      <c r="H15" s="181">
        <v>14</v>
      </c>
      <c r="I15" s="18" t="s">
        <v>25</v>
      </c>
      <c r="J15" s="18" t="s">
        <v>87</v>
      </c>
      <c r="K15" s="65">
        <v>7714</v>
      </c>
      <c r="L15" s="65">
        <v>7714</v>
      </c>
      <c r="M15" s="65" t="s">
        <v>134</v>
      </c>
      <c r="N15" s="4">
        <f t="shared" si="0"/>
        <v>0</v>
      </c>
      <c r="O15" s="1"/>
    </row>
    <row r="16" spans="1:15" customFormat="1">
      <c r="A16" s="51"/>
      <c r="B16" s="7"/>
      <c r="C16" s="172"/>
      <c r="D16" s="128"/>
      <c r="E16" s="82"/>
      <c r="F16" s="157"/>
      <c r="G16" s="1"/>
      <c r="H16" s="181">
        <v>15</v>
      </c>
      <c r="I16" s="18" t="s">
        <v>26</v>
      </c>
      <c r="J16" s="18" t="s">
        <v>106</v>
      </c>
      <c r="K16" s="65">
        <v>1026</v>
      </c>
      <c r="L16" s="65">
        <v>1026</v>
      </c>
      <c r="M16" s="65" t="s">
        <v>135</v>
      </c>
      <c r="N16" s="4">
        <f t="shared" si="0"/>
        <v>0</v>
      </c>
      <c r="O16" s="1">
        <v>1</v>
      </c>
    </row>
    <row r="17" spans="1:17" customFormat="1" ht="13.5" customHeight="1">
      <c r="A17" s="51"/>
      <c r="B17" s="7"/>
      <c r="C17" s="172"/>
      <c r="D17" s="128"/>
      <c r="E17" s="82"/>
      <c r="F17" s="157"/>
      <c r="G17" s="1"/>
      <c r="H17" s="181">
        <v>16</v>
      </c>
      <c r="I17" s="18" t="s">
        <v>27</v>
      </c>
      <c r="J17" s="18" t="s">
        <v>35</v>
      </c>
      <c r="K17" s="65">
        <v>1000</v>
      </c>
      <c r="L17" s="65">
        <v>1000</v>
      </c>
      <c r="M17" s="65" t="s">
        <v>134</v>
      </c>
      <c r="N17" s="4">
        <f t="shared" si="0"/>
        <v>0</v>
      </c>
      <c r="O17" s="1"/>
      <c r="P17" s="1"/>
      <c r="Q17" s="1"/>
    </row>
    <row r="18" spans="1:17" customFormat="1" ht="13.5" customHeight="1">
      <c r="A18" s="51"/>
      <c r="B18" s="4"/>
      <c r="C18" s="172"/>
      <c r="D18" s="128"/>
      <c r="E18" s="82"/>
      <c r="F18" s="157"/>
      <c r="G18" s="1"/>
      <c r="H18" s="181">
        <v>17</v>
      </c>
      <c r="I18" s="18" t="s">
        <v>28</v>
      </c>
      <c r="J18" s="18" t="s">
        <v>36</v>
      </c>
      <c r="K18" s="65">
        <v>1338</v>
      </c>
      <c r="L18" s="65">
        <v>1338</v>
      </c>
      <c r="M18" s="65" t="s">
        <v>134</v>
      </c>
      <c r="N18" s="4">
        <f t="shared" si="0"/>
        <v>0</v>
      </c>
      <c r="O18" s="1"/>
      <c r="P18" s="1"/>
      <c r="Q18" s="1"/>
    </row>
    <row r="19" spans="1:17" customFormat="1" ht="13.5" customHeight="1">
      <c r="A19" s="51"/>
      <c r="B19" s="4"/>
      <c r="C19" s="172"/>
      <c r="D19" s="128"/>
      <c r="E19" s="82"/>
      <c r="F19" s="157"/>
      <c r="G19" s="1"/>
      <c r="H19" s="181">
        <v>18</v>
      </c>
      <c r="I19" s="18" t="s">
        <v>29</v>
      </c>
      <c r="J19" s="34" t="s">
        <v>117</v>
      </c>
      <c r="K19" s="65">
        <v>1286</v>
      </c>
      <c r="L19" s="65">
        <v>1286</v>
      </c>
      <c r="M19" s="65" t="s">
        <v>135</v>
      </c>
      <c r="N19" s="4">
        <f t="shared" si="0"/>
        <v>0</v>
      </c>
      <c r="O19" s="1">
        <v>1</v>
      </c>
      <c r="P19" s="1"/>
      <c r="Q19" s="1"/>
    </row>
    <row r="20" spans="1:17" customFormat="1" ht="13.5" customHeight="1">
      <c r="A20" s="51"/>
      <c r="B20" s="7"/>
      <c r="C20" s="172"/>
      <c r="D20" s="128"/>
      <c r="E20" s="82"/>
      <c r="F20" s="157"/>
      <c r="G20" s="1"/>
      <c r="H20" s="181">
        <v>19</v>
      </c>
      <c r="I20" s="18" t="s">
        <v>57</v>
      </c>
      <c r="J20" s="18" t="s">
        <v>88</v>
      </c>
      <c r="K20" s="65">
        <v>1728</v>
      </c>
      <c r="L20" s="65">
        <v>1728</v>
      </c>
      <c r="M20" s="65" t="s">
        <v>135</v>
      </c>
      <c r="N20" s="4">
        <f t="shared" si="0"/>
        <v>0</v>
      </c>
      <c r="O20" s="1">
        <v>1</v>
      </c>
      <c r="P20" s="1" t="s">
        <v>136</v>
      </c>
      <c r="Q20" s="1"/>
    </row>
    <row r="21" spans="1:17" customFormat="1" ht="16.5" customHeight="1">
      <c r="A21" s="129" t="s">
        <v>214</v>
      </c>
      <c r="B21" s="119" t="s">
        <v>217</v>
      </c>
      <c r="C21" s="174">
        <v>54000</v>
      </c>
      <c r="D21" s="169" t="s">
        <v>199</v>
      </c>
      <c r="E21" s="119" t="s">
        <v>152</v>
      </c>
      <c r="F21" s="159">
        <v>12109</v>
      </c>
      <c r="G21" s="1"/>
      <c r="H21" s="181">
        <v>20</v>
      </c>
      <c r="I21" s="18" t="s">
        <v>58</v>
      </c>
      <c r="J21" s="18" t="s">
        <v>38</v>
      </c>
      <c r="K21" s="65">
        <v>2000</v>
      </c>
      <c r="L21" s="65">
        <v>2000</v>
      </c>
      <c r="M21" s="65" t="s">
        <v>135</v>
      </c>
      <c r="N21" s="4">
        <f t="shared" si="0"/>
        <v>0</v>
      </c>
      <c r="O21" s="1">
        <v>1</v>
      </c>
      <c r="P21" s="1"/>
      <c r="Q21" s="1"/>
    </row>
    <row r="22" spans="1:17" customFormat="1" ht="15" customHeight="1">
      <c r="A22" s="55" t="s">
        <v>215</v>
      </c>
      <c r="B22" s="119" t="s">
        <v>151</v>
      </c>
      <c r="C22" s="174">
        <v>13392</v>
      </c>
      <c r="D22" s="169" t="s">
        <v>202</v>
      </c>
      <c r="E22" s="119" t="s">
        <v>150</v>
      </c>
      <c r="F22" s="159">
        <f>SUMIF(B4:B20, "Naveen", C4:C20)-SUMIF(E4:E20, "Naveen", F4:F20)</f>
        <v>30558</v>
      </c>
      <c r="G22" s="1"/>
      <c r="H22" s="181">
        <v>21</v>
      </c>
      <c r="I22" s="18" t="s">
        <v>59</v>
      </c>
      <c r="J22" s="18" t="s">
        <v>39</v>
      </c>
      <c r="K22" s="65">
        <v>1261</v>
      </c>
      <c r="L22" s="65">
        <v>1300</v>
      </c>
      <c r="M22" s="65" t="s">
        <v>134</v>
      </c>
      <c r="N22" s="4">
        <f t="shared" si="0"/>
        <v>-39</v>
      </c>
      <c r="O22" s="1"/>
      <c r="P22" s="1"/>
      <c r="Q22" s="1"/>
    </row>
    <row r="23" spans="1:17" customFormat="1" ht="15" customHeight="1">
      <c r="A23" s="51"/>
      <c r="B23" s="7"/>
      <c r="C23" s="172"/>
      <c r="D23" s="169" t="s">
        <v>203</v>
      </c>
      <c r="E23" s="119" t="s">
        <v>151</v>
      </c>
      <c r="F23" s="159">
        <f>SUMIF(B4:B20, "Srinivas", C4:C20)-SUMIF(E4:E20, "Srinivas", F4:F20)</f>
        <v>39999</v>
      </c>
      <c r="G23" s="1"/>
      <c r="H23" s="181">
        <v>22</v>
      </c>
      <c r="I23" s="18" t="s">
        <v>60</v>
      </c>
      <c r="J23" s="34" t="s">
        <v>118</v>
      </c>
      <c r="K23" s="65">
        <v>1442</v>
      </c>
      <c r="L23" s="65">
        <v>1442</v>
      </c>
      <c r="M23" s="65" t="s">
        <v>135</v>
      </c>
      <c r="N23" s="4">
        <f t="shared" si="0"/>
        <v>0</v>
      </c>
      <c r="O23" s="1">
        <v>1</v>
      </c>
      <c r="P23" s="1"/>
      <c r="Q23" s="1"/>
    </row>
    <row r="24" spans="1:17" customFormat="1" ht="15" customHeight="1">
      <c r="A24" s="51"/>
      <c r="B24" s="7"/>
      <c r="C24" s="172"/>
      <c r="D24" s="110" t="s">
        <v>214</v>
      </c>
      <c r="E24" s="57" t="s">
        <v>217</v>
      </c>
      <c r="F24" s="154">
        <v>54000</v>
      </c>
      <c r="G24" s="1"/>
      <c r="H24" s="181">
        <v>23</v>
      </c>
      <c r="I24" s="18" t="s">
        <v>61</v>
      </c>
      <c r="J24" s="34" t="s">
        <v>121</v>
      </c>
      <c r="K24" s="65">
        <v>1208</v>
      </c>
      <c r="L24" s="65">
        <v>1208</v>
      </c>
      <c r="M24" s="65" t="s">
        <v>135</v>
      </c>
      <c r="N24" s="4">
        <f t="shared" si="0"/>
        <v>0</v>
      </c>
      <c r="O24" s="1">
        <v>1</v>
      </c>
      <c r="P24" s="1"/>
      <c r="Q24" s="1"/>
    </row>
    <row r="25" spans="1:17" customFormat="1" ht="16.5" customHeight="1">
      <c r="A25" s="51"/>
      <c r="B25" s="7"/>
      <c r="C25" s="172"/>
      <c r="D25" s="169" t="s">
        <v>215</v>
      </c>
      <c r="E25" s="119" t="s">
        <v>151</v>
      </c>
      <c r="F25" s="154">
        <v>13392</v>
      </c>
      <c r="G25" s="1"/>
      <c r="H25" s="181">
        <v>24</v>
      </c>
      <c r="I25" s="18" t="s">
        <v>62</v>
      </c>
      <c r="J25" s="18" t="s">
        <v>42</v>
      </c>
      <c r="K25" s="65">
        <v>1030</v>
      </c>
      <c r="L25" s="65"/>
      <c r="M25" s="65"/>
      <c r="N25" s="4">
        <f t="shared" si="0"/>
        <v>1030</v>
      </c>
      <c r="O25" s="1"/>
      <c r="P25" s="1"/>
      <c r="Q25" s="1"/>
    </row>
    <row r="26" spans="1:17" customFormat="1" ht="15.75" customHeight="1" thickBot="1">
      <c r="A26" s="252" t="s">
        <v>159</v>
      </c>
      <c r="B26" s="253"/>
      <c r="C26" s="175">
        <f>SUM(C4:C25)</f>
        <v>187416</v>
      </c>
      <c r="D26" s="284" t="s">
        <v>159</v>
      </c>
      <c r="E26" s="253"/>
      <c r="F26" s="155">
        <f>SUM(F4:F25)</f>
        <v>187416</v>
      </c>
      <c r="G26" s="1"/>
      <c r="H26" s="181">
        <v>25</v>
      </c>
      <c r="I26" s="18" t="s">
        <v>63</v>
      </c>
      <c r="J26" s="18" t="s">
        <v>43</v>
      </c>
      <c r="K26" s="65">
        <v>1338</v>
      </c>
      <c r="L26" s="65">
        <v>1338</v>
      </c>
      <c r="M26" s="65" t="s">
        <v>135</v>
      </c>
      <c r="N26" s="4">
        <f t="shared" si="0"/>
        <v>0</v>
      </c>
      <c r="O26" s="1">
        <v>1</v>
      </c>
      <c r="P26" s="1"/>
      <c r="Q26" s="1"/>
    </row>
    <row r="27" spans="1:17" customFormat="1">
      <c r="A27" s="1"/>
      <c r="B27" s="1"/>
      <c r="C27" s="1"/>
      <c r="D27" s="1"/>
      <c r="E27" s="1"/>
      <c r="F27" s="1"/>
      <c r="G27" s="1"/>
      <c r="H27" s="181">
        <v>26</v>
      </c>
      <c r="I27" s="18" t="s">
        <v>64</v>
      </c>
      <c r="J27" s="18" t="s">
        <v>98</v>
      </c>
      <c r="K27" s="65">
        <v>1000</v>
      </c>
      <c r="L27" s="65">
        <v>1000</v>
      </c>
      <c r="M27" s="65" t="s">
        <v>135</v>
      </c>
      <c r="N27" s="4">
        <f t="shared" si="0"/>
        <v>0</v>
      </c>
      <c r="O27" s="1">
        <v>1</v>
      </c>
      <c r="P27" s="1"/>
      <c r="Q27" s="1"/>
    </row>
    <row r="28" spans="1:17" customFormat="1" ht="14.25" customHeight="1">
      <c r="A28" s="110" t="s">
        <v>184</v>
      </c>
      <c r="B28" s="111">
        <f>K43</f>
        <v>57870</v>
      </c>
      <c r="C28" s="1"/>
      <c r="D28" s="114" t="s">
        <v>176</v>
      </c>
      <c r="E28" s="115" t="s">
        <v>164</v>
      </c>
      <c r="F28" s="115" t="s">
        <v>86</v>
      </c>
      <c r="G28" s="1"/>
      <c r="H28" s="181">
        <v>27</v>
      </c>
      <c r="I28" s="34" t="s">
        <v>65</v>
      </c>
      <c r="J28" s="34" t="s">
        <v>45</v>
      </c>
      <c r="K28" s="65">
        <v>1572</v>
      </c>
      <c r="L28" s="65">
        <v>1572</v>
      </c>
      <c r="M28" s="65" t="s">
        <v>135</v>
      </c>
      <c r="N28" s="4">
        <f>K28-L28</f>
        <v>0</v>
      </c>
      <c r="O28" s="1">
        <v>1</v>
      </c>
      <c r="P28" s="1"/>
      <c r="Q28" s="1"/>
    </row>
    <row r="29" spans="1:17" customFormat="1" ht="13.5" customHeight="1">
      <c r="A29" s="110" t="s">
        <v>185</v>
      </c>
      <c r="B29" s="111">
        <f>L43</f>
        <v>52729</v>
      </c>
      <c r="C29" s="1"/>
      <c r="D29" s="1"/>
      <c r="E29" s="41" t="s">
        <v>62</v>
      </c>
      <c r="F29" s="65">
        <v>1030</v>
      </c>
      <c r="G29" s="1"/>
      <c r="H29" s="181">
        <v>28</v>
      </c>
      <c r="I29" s="18" t="s">
        <v>66</v>
      </c>
      <c r="J29" s="18" t="s">
        <v>46</v>
      </c>
      <c r="K29" s="65">
        <v>1286</v>
      </c>
      <c r="L29" s="65">
        <v>1300</v>
      </c>
      <c r="M29" s="65" t="s">
        <v>134</v>
      </c>
      <c r="N29" s="4">
        <f t="shared" si="0"/>
        <v>-14</v>
      </c>
      <c r="O29" s="1"/>
      <c r="P29" s="1"/>
      <c r="Q29" s="1"/>
    </row>
    <row r="30" spans="1:17" customFormat="1" ht="12.75" customHeight="1">
      <c r="A30" s="110" t="s">
        <v>175</v>
      </c>
      <c r="B30" s="111">
        <f>SUM(F4:F20)</f>
        <v>37358</v>
      </c>
      <c r="C30" s="1"/>
      <c r="D30" s="1"/>
      <c r="E30" s="41" t="s">
        <v>69</v>
      </c>
      <c r="F30" s="65">
        <v>2210</v>
      </c>
      <c r="G30" s="1"/>
      <c r="H30" s="181">
        <v>29</v>
      </c>
      <c r="I30" s="18" t="s">
        <v>67</v>
      </c>
      <c r="J30" s="18" t="s">
        <v>47</v>
      </c>
      <c r="K30" s="65">
        <v>1598</v>
      </c>
      <c r="L30" s="65">
        <v>1598</v>
      </c>
      <c r="M30" s="65" t="s">
        <v>135</v>
      </c>
      <c r="N30" s="4">
        <f t="shared" si="0"/>
        <v>0</v>
      </c>
      <c r="O30" s="1">
        <v>1</v>
      </c>
      <c r="P30" s="1"/>
      <c r="Q30" s="1"/>
    </row>
    <row r="31" spans="1:17" customFormat="1" ht="12.75" customHeight="1">
      <c r="A31" s="110" t="s">
        <v>162</v>
      </c>
      <c r="B31" s="112">
        <f>SUM(F21:F25)</f>
        <v>150058</v>
      </c>
      <c r="C31" s="1"/>
      <c r="D31" s="1"/>
      <c r="E31" s="41" t="s">
        <v>75</v>
      </c>
      <c r="F31" s="65">
        <v>2000</v>
      </c>
      <c r="G31" s="1"/>
      <c r="H31" s="181">
        <v>30</v>
      </c>
      <c r="I31" s="18" t="s">
        <v>68</v>
      </c>
      <c r="J31" s="18" t="s">
        <v>48</v>
      </c>
      <c r="K31" s="65">
        <v>1000</v>
      </c>
      <c r="L31" s="65">
        <v>1000</v>
      </c>
      <c r="M31" s="65" t="s">
        <v>135</v>
      </c>
      <c r="N31" s="4">
        <f t="shared" si="0"/>
        <v>0</v>
      </c>
      <c r="O31" s="1"/>
      <c r="P31" s="1"/>
      <c r="Q31" s="1"/>
    </row>
    <row r="32" spans="1:17" customFormat="1" ht="14.25" customHeight="1">
      <c r="A32" s="110" t="s">
        <v>218</v>
      </c>
      <c r="B32" s="112">
        <f>SUM(F21:F23)</f>
        <v>82666</v>
      </c>
      <c r="C32" s="1"/>
      <c r="D32" s="1"/>
      <c r="E32" s="183"/>
      <c r="F32" s="65"/>
      <c r="G32" s="1"/>
      <c r="H32" s="181">
        <v>31</v>
      </c>
      <c r="I32" s="18" t="s">
        <v>69</v>
      </c>
      <c r="J32" s="18" t="s">
        <v>110</v>
      </c>
      <c r="K32" s="65">
        <v>2210</v>
      </c>
      <c r="L32" s="65"/>
      <c r="M32" s="65"/>
      <c r="N32" s="4">
        <f t="shared" si="0"/>
        <v>2210</v>
      </c>
      <c r="O32" s="1"/>
      <c r="P32" s="1"/>
      <c r="Q32" s="1" t="s">
        <v>136</v>
      </c>
    </row>
    <row r="33" spans="1:255" ht="13.5" customHeight="1">
      <c r="A33" s="110" t="s">
        <v>268</v>
      </c>
      <c r="B33" s="111">
        <f>N43</f>
        <v>5141</v>
      </c>
      <c r="E33" s="41"/>
      <c r="F33" s="161"/>
      <c r="H33" s="181">
        <v>32</v>
      </c>
      <c r="I33" s="18" t="s">
        <v>70</v>
      </c>
      <c r="J33" s="121" t="s">
        <v>292</v>
      </c>
      <c r="K33" s="65">
        <v>1312</v>
      </c>
      <c r="L33" s="65">
        <v>1312</v>
      </c>
      <c r="M33" s="65" t="s">
        <v>135</v>
      </c>
      <c r="N33" s="4">
        <f t="shared" si="0"/>
        <v>0</v>
      </c>
      <c r="O33" s="1">
        <v>1</v>
      </c>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row>
    <row r="34" spans="1:255" ht="14.25" customHeight="1">
      <c r="A34" s="113" t="s">
        <v>172</v>
      </c>
      <c r="B34" s="110"/>
      <c r="E34" s="183"/>
      <c r="F34" s="160"/>
      <c r="H34" s="181">
        <v>33</v>
      </c>
      <c r="I34" s="18" t="s">
        <v>71</v>
      </c>
      <c r="J34" s="18" t="s">
        <v>51</v>
      </c>
      <c r="K34" s="65">
        <v>1052</v>
      </c>
      <c r="L34" s="65">
        <v>1052</v>
      </c>
      <c r="M34" s="65" t="s">
        <v>134</v>
      </c>
      <c r="N34" s="4">
        <f t="shared" si="0"/>
        <v>0</v>
      </c>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row>
    <row r="35" spans="1:255" ht="14.25" customHeight="1">
      <c r="A35" s="54" t="s">
        <v>167</v>
      </c>
      <c r="B35" s="110"/>
      <c r="E35" s="180"/>
      <c r="F35" s="160"/>
      <c r="H35" s="181">
        <v>34</v>
      </c>
      <c r="I35" s="18" t="s">
        <v>72</v>
      </c>
      <c r="J35" s="18" t="s">
        <v>52</v>
      </c>
      <c r="K35" s="65">
        <v>1338</v>
      </c>
      <c r="L35" s="65">
        <v>1338</v>
      </c>
      <c r="M35" s="65" t="s">
        <v>135</v>
      </c>
      <c r="N35" s="4">
        <f t="shared" si="0"/>
        <v>0</v>
      </c>
      <c r="O35" s="1">
        <v>1</v>
      </c>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row>
    <row r="36" spans="1:255">
      <c r="A36" s="54" t="s">
        <v>182</v>
      </c>
      <c r="E36" s="83" t="s">
        <v>159</v>
      </c>
      <c r="F36" s="162">
        <f>SUM(F29:F35)</f>
        <v>5240</v>
      </c>
      <c r="H36" s="181">
        <v>35</v>
      </c>
      <c r="I36" s="18" t="s">
        <v>73</v>
      </c>
      <c r="J36" s="18" t="s">
        <v>53</v>
      </c>
      <c r="K36" s="65">
        <v>1078</v>
      </c>
      <c r="L36" s="65">
        <v>1078</v>
      </c>
      <c r="M36" s="65" t="s">
        <v>135</v>
      </c>
      <c r="N36" s="4">
        <f t="shared" si="0"/>
        <v>0</v>
      </c>
      <c r="O36" s="1">
        <v>1</v>
      </c>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row>
    <row r="37" spans="1:255">
      <c r="A37" s="54" t="s">
        <v>296</v>
      </c>
      <c r="H37" s="181">
        <v>36</v>
      </c>
      <c r="I37" s="18" t="s">
        <v>74</v>
      </c>
      <c r="J37" s="18" t="s">
        <v>54</v>
      </c>
      <c r="K37" s="65">
        <v>1598</v>
      </c>
      <c r="L37" s="65">
        <v>1598</v>
      </c>
      <c r="M37" s="65" t="s">
        <v>135</v>
      </c>
      <c r="N37" s="4">
        <f t="shared" si="0"/>
        <v>0</v>
      </c>
      <c r="O37" s="1">
        <v>1</v>
      </c>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row>
    <row r="38" spans="1:255">
      <c r="A38" s="54"/>
      <c r="H38" s="181">
        <v>37</v>
      </c>
      <c r="I38" s="18" t="s">
        <v>75</v>
      </c>
      <c r="J38" s="18" t="s">
        <v>55</v>
      </c>
      <c r="K38" s="65">
        <v>2000</v>
      </c>
      <c r="L38" s="65"/>
      <c r="M38" s="65"/>
      <c r="N38" s="4">
        <f t="shared" si="0"/>
        <v>2000</v>
      </c>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row>
    <row r="39" spans="1:255">
      <c r="A39" s="54"/>
      <c r="H39" s="181">
        <v>38</v>
      </c>
      <c r="I39" s="18" t="s">
        <v>76</v>
      </c>
      <c r="J39" s="34" t="s">
        <v>119</v>
      </c>
      <c r="K39" s="65">
        <v>1338</v>
      </c>
      <c r="L39" s="65">
        <v>1338</v>
      </c>
      <c r="M39" s="65" t="s">
        <v>135</v>
      </c>
      <c r="N39" s="4">
        <f t="shared" si="0"/>
        <v>0</v>
      </c>
      <c r="O39" s="1">
        <v>1</v>
      </c>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row>
    <row r="40" spans="1:255">
      <c r="A40" s="54"/>
      <c r="H40" s="181">
        <v>39</v>
      </c>
      <c r="I40" s="18" t="s">
        <v>77</v>
      </c>
      <c r="J40" s="18" t="s">
        <v>56</v>
      </c>
      <c r="K40" s="65">
        <v>1468</v>
      </c>
      <c r="L40" s="65">
        <v>1468</v>
      </c>
      <c r="M40" s="65" t="s">
        <v>134</v>
      </c>
      <c r="N40" s="4">
        <f t="shared" si="0"/>
        <v>0</v>
      </c>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row>
    <row r="41" spans="1:255">
      <c r="H41" s="181">
        <v>40</v>
      </c>
      <c r="I41" s="18" t="s">
        <v>78</v>
      </c>
      <c r="J41" s="34" t="s">
        <v>120</v>
      </c>
      <c r="K41" s="65">
        <v>1156</v>
      </c>
      <c r="L41" s="65">
        <v>1156</v>
      </c>
      <c r="M41" s="65" t="s">
        <v>135</v>
      </c>
      <c r="N41" s="4">
        <f t="shared" si="0"/>
        <v>0</v>
      </c>
      <c r="O41" s="1">
        <v>1</v>
      </c>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row>
    <row r="42" spans="1:255">
      <c r="H42" s="4"/>
      <c r="I42" s="4"/>
      <c r="J42" s="4"/>
      <c r="K42" s="4"/>
      <c r="L42" s="4"/>
      <c r="M42" s="4"/>
      <c r="N42" s="4"/>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row>
    <row r="43" spans="1:255">
      <c r="H43" s="4"/>
      <c r="I43" s="4"/>
      <c r="J43" s="57" t="s">
        <v>137</v>
      </c>
      <c r="K43" s="57">
        <f>SUM(K2:K41)</f>
        <v>57870</v>
      </c>
      <c r="L43" s="57">
        <f>SUM(L2:L41)</f>
        <v>52729</v>
      </c>
      <c r="M43" s="57"/>
      <c r="N43" s="57">
        <f>SUM(N2:N41)</f>
        <v>5141</v>
      </c>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row>
    <row r="47" spans="1:255">
      <c r="H47" s="18" t="s">
        <v>62</v>
      </c>
      <c r="I47" s="65">
        <v>1030</v>
      </c>
    </row>
    <row r="48" spans="1:255">
      <c r="H48" s="18" t="s">
        <v>69</v>
      </c>
      <c r="I48" s="65">
        <v>2210</v>
      </c>
    </row>
    <row r="49" spans="8:9">
      <c r="H49" s="18" t="s">
        <v>75</v>
      </c>
      <c r="I49" s="65">
        <v>2000</v>
      </c>
    </row>
    <row r="50" spans="8:9">
      <c r="H50" s="18"/>
      <c r="I50" s="65"/>
    </row>
  </sheetData>
  <autoFilter ref="L1:N41" xr:uid="{00000000-0009-0000-0000-000010000000}"/>
  <mergeCells count="5">
    <mergeCell ref="A1:F1"/>
    <mergeCell ref="A2:C2"/>
    <mergeCell ref="D2:F2"/>
    <mergeCell ref="A26:B26"/>
    <mergeCell ref="D26:E26"/>
  </mergeCells>
  <dataValidations count="3">
    <dataValidation type="list" allowBlank="1" showInputMessage="1" showErrorMessage="1" sqref="B4:B6 B8:B11 B14:B17 B20 B23:B25" xr:uid="{00000000-0002-0000-1000-000000000000}">
      <formula1>"Naveen,Srinivas,KVB Account"</formula1>
    </dataValidation>
    <dataValidation type="list" allowBlank="1" showInputMessage="1" showErrorMessage="1" sqref="Q4:Q7 M2:M41" xr:uid="{00000000-0002-0000-1000-000001000000}">
      <formula1>"Cash,Online"</formula1>
    </dataValidation>
    <dataValidation type="list" allowBlank="1" showInputMessage="1" showErrorMessage="1" sqref="E4:E23 E25 B22" xr:uid="{00000000-0002-0000-1000-000002000000}">
      <formula1>"Naveen,Srinivas"</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V74"/>
  <sheetViews>
    <sheetView workbookViewId="0">
      <selection activeCell="I15" sqref="I15"/>
    </sheetView>
  </sheetViews>
  <sheetFormatPr defaultColWidth="9" defaultRowHeight="14.5"/>
  <cols>
    <col min="1" max="1" width="3.7265625" style="15" customWidth="1"/>
    <col min="2" max="2" width="5.1796875" style="15" customWidth="1"/>
    <col min="3" max="3" width="22.7265625" style="15" customWidth="1"/>
    <col min="4" max="4" width="14.453125" style="15" customWidth="1"/>
    <col min="5" max="5" width="8.1796875" style="15" customWidth="1"/>
    <col min="6" max="6" width="8.453125" style="15" customWidth="1"/>
    <col min="7" max="8" width="9.7265625" style="15" customWidth="1"/>
    <col min="9" max="9" width="9.26953125" style="91" customWidth="1"/>
    <col min="10" max="10" width="9.7265625" style="15" customWidth="1"/>
    <col min="11" max="11" width="9.1796875" style="15" customWidth="1"/>
    <col min="12" max="12" width="11.1796875" style="15" customWidth="1"/>
    <col min="13" max="13" width="24.81640625" style="15" customWidth="1"/>
    <col min="14" max="15" width="9" style="15" customWidth="1"/>
    <col min="16" max="16" width="10" style="16" customWidth="1"/>
    <col min="17" max="256" width="10" style="15" customWidth="1"/>
    <col min="257" max="16384" width="9" style="17"/>
  </cols>
  <sheetData>
    <row r="1" spans="1:256" ht="28.5" customHeight="1">
      <c r="A1" s="272" t="s">
        <v>308</v>
      </c>
      <c r="B1" s="272"/>
      <c r="C1" s="272"/>
      <c r="D1" s="272"/>
      <c r="E1" s="272"/>
      <c r="F1" s="272"/>
      <c r="G1" s="272"/>
      <c r="H1" s="272"/>
      <c r="I1" s="272"/>
      <c r="J1" s="272"/>
      <c r="K1" s="272"/>
      <c r="L1" s="272"/>
      <c r="M1" s="272"/>
    </row>
    <row r="2" spans="1:256" ht="15" customHeight="1">
      <c r="A2" s="261" t="s">
        <v>124</v>
      </c>
      <c r="B2" s="261"/>
      <c r="C2" s="261"/>
      <c r="D2" s="261"/>
      <c r="E2" s="261"/>
      <c r="F2" s="261"/>
      <c r="G2" s="261"/>
      <c r="H2" s="261"/>
      <c r="I2" s="282" t="s">
        <v>131</v>
      </c>
      <c r="J2" s="283"/>
      <c r="K2" s="283"/>
      <c r="L2" s="283"/>
      <c r="M2" s="283"/>
    </row>
    <row r="3" spans="1:256" s="40" customFormat="1" ht="15" customHeight="1">
      <c r="A3" s="256" t="s">
        <v>130</v>
      </c>
      <c r="B3" s="256"/>
      <c r="C3" s="256"/>
      <c r="D3" s="256" t="s">
        <v>129</v>
      </c>
      <c r="E3" s="256"/>
      <c r="F3" s="256" t="s">
        <v>127</v>
      </c>
      <c r="G3" s="256"/>
      <c r="H3" s="37" t="s">
        <v>86</v>
      </c>
      <c r="I3" s="258" t="s">
        <v>216</v>
      </c>
      <c r="J3" s="258"/>
      <c r="K3" s="258"/>
      <c r="L3" s="258"/>
      <c r="M3" s="258"/>
      <c r="N3" s="38"/>
      <c r="O3" s="38"/>
      <c r="P3" s="39"/>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row>
    <row r="4" spans="1:256">
      <c r="A4" s="275" t="s">
        <v>125</v>
      </c>
      <c r="B4" s="276"/>
      <c r="C4" s="276"/>
      <c r="D4" s="257">
        <v>0</v>
      </c>
      <c r="E4" s="257"/>
      <c r="F4" s="257"/>
      <c r="G4" s="257"/>
      <c r="H4" s="44">
        <f>D4*F4</f>
        <v>0</v>
      </c>
      <c r="I4" s="258"/>
      <c r="J4" s="258"/>
      <c r="K4" s="258"/>
      <c r="L4" s="258"/>
      <c r="M4" s="258"/>
    </row>
    <row r="5" spans="1:256">
      <c r="A5" s="273" t="s">
        <v>126</v>
      </c>
      <c r="B5" s="274"/>
      <c r="C5" s="274"/>
      <c r="D5" s="264">
        <v>39</v>
      </c>
      <c r="E5" s="264"/>
      <c r="F5" s="264">
        <v>600</v>
      </c>
      <c r="G5" s="264"/>
      <c r="H5" s="41">
        <f>D5*F5</f>
        <v>23400</v>
      </c>
      <c r="I5" s="258"/>
      <c r="J5" s="258"/>
      <c r="K5" s="258"/>
      <c r="L5" s="258"/>
      <c r="M5" s="258"/>
    </row>
    <row r="6" spans="1:256">
      <c r="A6" s="273" t="s">
        <v>186</v>
      </c>
      <c r="B6" s="274"/>
      <c r="C6" s="274"/>
      <c r="D6" s="264"/>
      <c r="E6" s="264"/>
      <c r="F6" s="264"/>
      <c r="G6" s="264"/>
      <c r="H6" s="44">
        <f>D6*F6</f>
        <v>0</v>
      </c>
      <c r="I6" s="258"/>
      <c r="J6" s="258"/>
      <c r="K6" s="258"/>
      <c r="L6" s="258"/>
      <c r="M6" s="258"/>
    </row>
    <row r="7" spans="1:256" ht="15" customHeight="1">
      <c r="A7" s="268" t="s">
        <v>128</v>
      </c>
      <c r="B7" s="269"/>
      <c r="C7" s="269"/>
      <c r="D7" s="269"/>
      <c r="E7" s="269"/>
      <c r="F7" s="269"/>
      <c r="G7" s="270"/>
      <c r="H7" s="41">
        <f>SUM(H4:H6)</f>
        <v>23400</v>
      </c>
      <c r="I7" s="258"/>
      <c r="J7" s="258"/>
      <c r="K7" s="258"/>
      <c r="L7" s="258"/>
      <c r="M7" s="258"/>
    </row>
    <row r="8" spans="1:256">
      <c r="A8" s="277" t="s">
        <v>82</v>
      </c>
      <c r="B8" s="277"/>
      <c r="C8" s="277"/>
      <c r="D8" s="42">
        <f>SUM(G13:G29:G32:G54)</f>
        <v>429</v>
      </c>
      <c r="E8" s="278" t="s">
        <v>204</v>
      </c>
      <c r="F8" s="279"/>
      <c r="G8" s="279"/>
      <c r="H8" s="33"/>
      <c r="I8" s="258"/>
      <c r="J8" s="258"/>
      <c r="K8" s="258"/>
      <c r="L8" s="258"/>
      <c r="M8" s="258"/>
    </row>
    <row r="9" spans="1:256" ht="15" customHeight="1">
      <c r="A9" s="262" t="s">
        <v>83</v>
      </c>
      <c r="B9" s="263"/>
      <c r="C9" s="263"/>
      <c r="D9" s="19">
        <f>ROUND(H7/D8,0)</f>
        <v>55</v>
      </c>
      <c r="E9" s="280"/>
      <c r="F9" s="281"/>
      <c r="G9" s="281"/>
      <c r="H9" s="120">
        <f>SUM(J13:J29:J32:J54)</f>
        <v>68736</v>
      </c>
      <c r="I9" s="258"/>
      <c r="J9" s="258"/>
      <c r="K9" s="258"/>
      <c r="L9" s="258"/>
      <c r="M9" s="258"/>
    </row>
    <row r="10" spans="1:256">
      <c r="A10" s="20"/>
      <c r="B10" s="20"/>
      <c r="C10" s="20"/>
      <c r="D10" s="21"/>
      <c r="E10" s="33"/>
      <c r="F10" s="33"/>
      <c r="G10" s="33"/>
      <c r="H10" s="33"/>
      <c r="I10" s="259"/>
      <c r="J10" s="259"/>
      <c r="K10" s="259"/>
      <c r="L10" s="259"/>
      <c r="M10" s="259"/>
    </row>
    <row r="11" spans="1:256" ht="22.5" customHeight="1">
      <c r="A11" s="267" t="s">
        <v>0</v>
      </c>
      <c r="B11" s="266" t="s">
        <v>115</v>
      </c>
      <c r="C11" s="267" t="s">
        <v>2</v>
      </c>
      <c r="D11" s="266" t="s">
        <v>111</v>
      </c>
      <c r="E11" s="271" t="s">
        <v>122</v>
      </c>
      <c r="F11" s="267"/>
      <c r="G11" s="267"/>
      <c r="H11" s="267"/>
      <c r="I11" s="266" t="s">
        <v>163</v>
      </c>
      <c r="J11" s="267" t="s">
        <v>3</v>
      </c>
      <c r="K11" s="266" t="s">
        <v>114</v>
      </c>
      <c r="L11" s="267" t="s">
        <v>4</v>
      </c>
      <c r="M11" s="266" t="s">
        <v>113</v>
      </c>
    </row>
    <row r="12" spans="1:256" ht="17.25" customHeight="1">
      <c r="A12" s="267"/>
      <c r="B12" s="267"/>
      <c r="C12" s="267"/>
      <c r="D12" s="267"/>
      <c r="E12" s="32" t="s">
        <v>112</v>
      </c>
      <c r="F12" s="14" t="s">
        <v>79</v>
      </c>
      <c r="G12" s="178" t="s">
        <v>123</v>
      </c>
      <c r="H12" s="32" t="s">
        <v>86</v>
      </c>
      <c r="I12" s="266"/>
      <c r="J12" s="267"/>
      <c r="K12" s="267"/>
      <c r="L12" s="267"/>
      <c r="M12" s="267"/>
    </row>
    <row r="13" spans="1:256" ht="20.149999999999999" customHeight="1">
      <c r="A13" s="182">
        <v>1</v>
      </c>
      <c r="B13" s="36" t="s">
        <v>5</v>
      </c>
      <c r="C13" s="36" t="s">
        <v>14</v>
      </c>
      <c r="D13" s="44">
        <v>1000</v>
      </c>
      <c r="E13" s="136">
        <v>429</v>
      </c>
      <c r="F13" s="136">
        <v>432</v>
      </c>
      <c r="G13" s="44">
        <f>F13-E13</f>
        <v>3</v>
      </c>
      <c r="H13" s="45">
        <f>G13*D9</f>
        <v>165</v>
      </c>
      <c r="I13" s="179">
        <v>0</v>
      </c>
      <c r="J13" s="45">
        <f>I13+H13+D13</f>
        <v>1165</v>
      </c>
      <c r="K13" s="45"/>
      <c r="L13" s="46"/>
      <c r="M13" s="36"/>
    </row>
    <row r="14" spans="1:256" ht="20.149999999999999" customHeight="1">
      <c r="A14" s="181">
        <v>2</v>
      </c>
      <c r="B14" s="18" t="s">
        <v>6</v>
      </c>
      <c r="C14" s="18" t="s">
        <v>15</v>
      </c>
      <c r="D14" s="41">
        <v>1000</v>
      </c>
      <c r="E14" s="136">
        <v>503</v>
      </c>
      <c r="F14" s="136">
        <v>510</v>
      </c>
      <c r="G14" s="41">
        <f>F14-E14</f>
        <v>7</v>
      </c>
      <c r="H14" s="24">
        <f>G14*D9</f>
        <v>385</v>
      </c>
      <c r="I14" s="180">
        <v>0</v>
      </c>
      <c r="J14" s="24">
        <f t="shared" ref="J14:J29" si="0">I14+H14+D14</f>
        <v>1385</v>
      </c>
      <c r="K14" s="24"/>
      <c r="L14" s="25"/>
      <c r="M14" s="18"/>
    </row>
    <row r="15" spans="1:256" ht="20.149999999999999" customHeight="1">
      <c r="A15" s="181">
        <v>3</v>
      </c>
      <c r="B15" s="18" t="s">
        <v>7</v>
      </c>
      <c r="C15" s="18" t="s">
        <v>16</v>
      </c>
      <c r="D15" s="41">
        <v>1000</v>
      </c>
      <c r="E15" s="136">
        <v>5</v>
      </c>
      <c r="F15" s="136">
        <v>6</v>
      </c>
      <c r="G15" s="177">
        <f>F15-E15</f>
        <v>1</v>
      </c>
      <c r="H15" s="45">
        <f>G15*D9</f>
        <v>55</v>
      </c>
      <c r="I15" s="180">
        <v>-72</v>
      </c>
      <c r="J15" s="24">
        <f t="shared" si="0"/>
        <v>983</v>
      </c>
      <c r="K15" s="24"/>
      <c r="L15" s="25"/>
      <c r="M15" s="121"/>
    </row>
    <row r="16" spans="1:256" ht="20.149999999999999" customHeight="1">
      <c r="A16" s="181">
        <v>4</v>
      </c>
      <c r="B16" s="18" t="s">
        <v>8</v>
      </c>
      <c r="C16" s="18" t="s">
        <v>84</v>
      </c>
      <c r="D16" s="41">
        <v>1000</v>
      </c>
      <c r="E16" s="136">
        <v>334</v>
      </c>
      <c r="F16" s="136">
        <v>354</v>
      </c>
      <c r="G16" s="44">
        <f t="shared" ref="G16:G29" si="1">F16-E16</f>
        <v>20</v>
      </c>
      <c r="H16" s="45">
        <f>G16*D9</f>
        <v>1100</v>
      </c>
      <c r="I16" s="180">
        <v>0</v>
      </c>
      <c r="J16" s="45">
        <f t="shared" si="0"/>
        <v>2100</v>
      </c>
      <c r="K16" s="24"/>
      <c r="L16" s="25"/>
      <c r="M16" s="18"/>
    </row>
    <row r="17" spans="1:13" s="17" customFormat="1" ht="20.149999999999999" customHeight="1">
      <c r="A17" s="181">
        <v>5</v>
      </c>
      <c r="B17" s="18" t="s">
        <v>9</v>
      </c>
      <c r="C17" s="18" t="s">
        <v>97</v>
      </c>
      <c r="D17" s="41">
        <v>1000</v>
      </c>
      <c r="E17" s="136">
        <v>223</v>
      </c>
      <c r="F17" s="136">
        <v>236</v>
      </c>
      <c r="G17" s="41">
        <f t="shared" si="1"/>
        <v>13</v>
      </c>
      <c r="H17" s="24">
        <f>G17*D9</f>
        <v>715</v>
      </c>
      <c r="I17" s="180">
        <v>0</v>
      </c>
      <c r="J17" s="24">
        <f t="shared" si="0"/>
        <v>1715</v>
      </c>
      <c r="K17" s="24"/>
      <c r="L17" s="25"/>
      <c r="M17" s="18"/>
    </row>
    <row r="18" spans="1:13" s="17" customFormat="1" ht="20.149999999999999" customHeight="1">
      <c r="A18" s="181">
        <v>6</v>
      </c>
      <c r="B18" s="18" t="s">
        <v>10</v>
      </c>
      <c r="C18" s="34" t="s">
        <v>116</v>
      </c>
      <c r="D18" s="41">
        <v>1000</v>
      </c>
      <c r="E18" s="136">
        <v>68</v>
      </c>
      <c r="F18" s="136">
        <v>84</v>
      </c>
      <c r="G18" s="177">
        <f t="shared" si="1"/>
        <v>16</v>
      </c>
      <c r="H18" s="45">
        <f>G18*D9</f>
        <v>880</v>
      </c>
      <c r="I18" s="180">
        <v>0</v>
      </c>
      <c r="J18" s="24">
        <f t="shared" si="0"/>
        <v>1880</v>
      </c>
      <c r="K18" s="24"/>
      <c r="L18" s="25"/>
      <c r="M18" s="18"/>
    </row>
    <row r="19" spans="1:13" s="17" customFormat="1" ht="20.149999999999999" customHeight="1">
      <c r="A19" s="181">
        <v>7</v>
      </c>
      <c r="B19" s="18" t="s">
        <v>11</v>
      </c>
      <c r="C19" s="18" t="s">
        <v>19</v>
      </c>
      <c r="D19" s="41">
        <v>1000</v>
      </c>
      <c r="E19" s="136">
        <v>738</v>
      </c>
      <c r="F19" s="136">
        <v>750</v>
      </c>
      <c r="G19" s="44">
        <f t="shared" si="1"/>
        <v>12</v>
      </c>
      <c r="H19" s="45">
        <f>G19*D9</f>
        <v>660</v>
      </c>
      <c r="I19" s="180">
        <v>0</v>
      </c>
      <c r="J19" s="45">
        <f t="shared" si="0"/>
        <v>1660</v>
      </c>
      <c r="K19" s="24"/>
      <c r="L19" s="25"/>
      <c r="M19" s="18"/>
    </row>
    <row r="20" spans="1:13" s="17" customFormat="1" ht="20.149999999999999" customHeight="1">
      <c r="A20" s="181">
        <v>8</v>
      </c>
      <c r="B20" s="18" t="s">
        <v>12</v>
      </c>
      <c r="C20" s="18" t="s">
        <v>19</v>
      </c>
      <c r="D20" s="41">
        <v>1000</v>
      </c>
      <c r="E20" s="136">
        <v>280</v>
      </c>
      <c r="F20" s="136">
        <v>288</v>
      </c>
      <c r="G20" s="41">
        <f t="shared" si="1"/>
        <v>8</v>
      </c>
      <c r="H20" s="24">
        <f>G20*D9</f>
        <v>440</v>
      </c>
      <c r="I20" s="180">
        <v>0</v>
      </c>
      <c r="J20" s="24">
        <f t="shared" si="0"/>
        <v>1440</v>
      </c>
      <c r="K20" s="24"/>
      <c r="L20" s="25"/>
      <c r="M20" s="18"/>
    </row>
    <row r="21" spans="1:13" s="17" customFormat="1" ht="20.149999999999999" customHeight="1">
      <c r="A21" s="181">
        <v>9</v>
      </c>
      <c r="B21" s="18" t="s">
        <v>13</v>
      </c>
      <c r="C21" s="18" t="s">
        <v>109</v>
      </c>
      <c r="D21" s="41">
        <v>1000</v>
      </c>
      <c r="E21" s="136">
        <v>672</v>
      </c>
      <c r="F21" s="136">
        <v>684</v>
      </c>
      <c r="G21" s="177">
        <f t="shared" si="1"/>
        <v>12</v>
      </c>
      <c r="H21" s="45">
        <f>G21*D9</f>
        <v>660</v>
      </c>
      <c r="I21" s="180">
        <v>0</v>
      </c>
      <c r="J21" s="24">
        <f t="shared" si="0"/>
        <v>1660</v>
      </c>
      <c r="K21" s="24"/>
      <c r="L21" s="25"/>
      <c r="M21" s="18"/>
    </row>
    <row r="22" spans="1:13" s="17" customFormat="1" ht="20.149999999999999" customHeight="1">
      <c r="A22" s="181">
        <v>10</v>
      </c>
      <c r="B22" s="18" t="s">
        <v>21</v>
      </c>
      <c r="C22" s="18" t="s">
        <v>107</v>
      </c>
      <c r="D22" s="41">
        <v>1000</v>
      </c>
      <c r="E22" s="136">
        <v>393</v>
      </c>
      <c r="F22" s="136">
        <v>393</v>
      </c>
      <c r="G22" s="44">
        <f t="shared" si="1"/>
        <v>0</v>
      </c>
      <c r="H22" s="45">
        <f>G22*D9</f>
        <v>0</v>
      </c>
      <c r="I22" s="180">
        <v>0</v>
      </c>
      <c r="J22" s="45">
        <f t="shared" si="0"/>
        <v>1000</v>
      </c>
      <c r="K22" s="24"/>
      <c r="L22" s="25"/>
      <c r="M22" s="18"/>
    </row>
    <row r="23" spans="1:13" s="17" customFormat="1" ht="20.149999999999999" customHeight="1">
      <c r="A23" s="181">
        <v>11</v>
      </c>
      <c r="B23" s="18" t="s">
        <v>22</v>
      </c>
      <c r="C23" s="18" t="s">
        <v>98</v>
      </c>
      <c r="D23" s="41">
        <v>1000</v>
      </c>
      <c r="E23" s="136">
        <v>619</v>
      </c>
      <c r="F23" s="136">
        <v>619</v>
      </c>
      <c r="G23" s="41">
        <f t="shared" si="1"/>
        <v>0</v>
      </c>
      <c r="H23" s="24">
        <f>G23*D9</f>
        <v>0</v>
      </c>
      <c r="I23" s="180">
        <v>26</v>
      </c>
      <c r="J23" s="24">
        <f t="shared" si="0"/>
        <v>1026</v>
      </c>
      <c r="K23" s="24"/>
      <c r="L23" s="25"/>
      <c r="M23" s="18"/>
    </row>
    <row r="24" spans="1:13" s="17" customFormat="1" ht="20.149999999999999" customHeight="1">
      <c r="A24" s="181">
        <v>12</v>
      </c>
      <c r="B24" s="18" t="s">
        <v>23</v>
      </c>
      <c r="C24" s="18" t="s">
        <v>108</v>
      </c>
      <c r="D24" s="41">
        <v>1000</v>
      </c>
      <c r="E24" s="136">
        <v>480</v>
      </c>
      <c r="F24" s="136">
        <v>480</v>
      </c>
      <c r="G24" s="177">
        <f t="shared" si="1"/>
        <v>0</v>
      </c>
      <c r="H24" s="45">
        <f>G24*D9</f>
        <v>0</v>
      </c>
      <c r="I24" s="180">
        <v>0</v>
      </c>
      <c r="J24" s="24">
        <f t="shared" si="0"/>
        <v>1000</v>
      </c>
      <c r="K24" s="24"/>
      <c r="L24" s="25"/>
      <c r="M24" s="18"/>
    </row>
    <row r="25" spans="1:13" s="17" customFormat="1" ht="20.149999999999999" customHeight="1">
      <c r="A25" s="181">
        <v>13</v>
      </c>
      <c r="B25" s="18" t="s">
        <v>24</v>
      </c>
      <c r="C25" s="18" t="s">
        <v>33</v>
      </c>
      <c r="D25" s="41">
        <v>1000</v>
      </c>
      <c r="E25" s="136">
        <v>1229</v>
      </c>
      <c r="F25" s="136">
        <v>1247</v>
      </c>
      <c r="G25" s="44">
        <f t="shared" si="1"/>
        <v>18</v>
      </c>
      <c r="H25" s="45">
        <f>G25*D9</f>
        <v>990</v>
      </c>
      <c r="I25" s="180">
        <v>0</v>
      </c>
      <c r="J25" s="45">
        <f t="shared" si="0"/>
        <v>1990</v>
      </c>
      <c r="K25" s="24"/>
      <c r="L25" s="25"/>
      <c r="M25" s="18"/>
    </row>
    <row r="26" spans="1:13" s="17" customFormat="1" ht="20.149999999999999" customHeight="1">
      <c r="A26" s="181">
        <v>14</v>
      </c>
      <c r="B26" s="18" t="s">
        <v>25</v>
      </c>
      <c r="C26" s="18" t="s">
        <v>87</v>
      </c>
      <c r="D26" s="41">
        <v>1000</v>
      </c>
      <c r="E26" s="136">
        <v>825</v>
      </c>
      <c r="F26" s="136">
        <v>876</v>
      </c>
      <c r="G26" s="41">
        <f t="shared" si="1"/>
        <v>51</v>
      </c>
      <c r="H26" s="24">
        <f>G26*D9</f>
        <v>2805</v>
      </c>
      <c r="I26" s="180">
        <v>0</v>
      </c>
      <c r="J26" s="24">
        <f t="shared" si="0"/>
        <v>3805</v>
      </c>
      <c r="K26" s="24"/>
      <c r="L26" s="25"/>
      <c r="M26" s="18"/>
    </row>
    <row r="27" spans="1:13" s="17" customFormat="1" ht="20.149999999999999" customHeight="1">
      <c r="A27" s="181">
        <v>15</v>
      </c>
      <c r="B27" s="18" t="s">
        <v>26</v>
      </c>
      <c r="C27" s="18" t="s">
        <v>106</v>
      </c>
      <c r="D27" s="41">
        <v>1000</v>
      </c>
      <c r="E27" s="136">
        <v>326</v>
      </c>
      <c r="F27" s="136">
        <v>350</v>
      </c>
      <c r="G27" s="177">
        <f t="shared" si="1"/>
        <v>24</v>
      </c>
      <c r="H27" s="45">
        <f>G27*D9</f>
        <v>1320</v>
      </c>
      <c r="I27" s="180">
        <v>0</v>
      </c>
      <c r="J27" s="24">
        <f t="shared" si="0"/>
        <v>2320</v>
      </c>
      <c r="K27" s="24"/>
      <c r="L27" s="25"/>
      <c r="M27" s="18"/>
    </row>
    <row r="28" spans="1:13" s="17" customFormat="1" ht="20.149999999999999" customHeight="1">
      <c r="A28" s="181">
        <v>16</v>
      </c>
      <c r="B28" s="18" t="s">
        <v>27</v>
      </c>
      <c r="C28" s="18" t="s">
        <v>35</v>
      </c>
      <c r="D28" s="41">
        <v>1000</v>
      </c>
      <c r="E28" s="136">
        <v>636</v>
      </c>
      <c r="F28" s="136">
        <v>636</v>
      </c>
      <c r="G28" s="44">
        <f t="shared" si="1"/>
        <v>0</v>
      </c>
      <c r="H28" s="45">
        <f>G28*D9</f>
        <v>0</v>
      </c>
      <c r="I28" s="180">
        <v>0</v>
      </c>
      <c r="J28" s="45">
        <f t="shared" si="0"/>
        <v>1000</v>
      </c>
      <c r="K28" s="24"/>
      <c r="L28" s="25"/>
      <c r="M28" s="18"/>
    </row>
    <row r="29" spans="1:13" s="17" customFormat="1" ht="20.149999999999999" customHeight="1">
      <c r="A29" s="181">
        <v>17</v>
      </c>
      <c r="B29" s="18" t="s">
        <v>28</v>
      </c>
      <c r="C29" s="18" t="s">
        <v>36</v>
      </c>
      <c r="D29" s="41">
        <v>1000</v>
      </c>
      <c r="E29" s="136">
        <v>40</v>
      </c>
      <c r="F29" s="136">
        <v>54</v>
      </c>
      <c r="G29" s="41">
        <f t="shared" si="1"/>
        <v>14</v>
      </c>
      <c r="H29" s="24">
        <f>G29*D9</f>
        <v>770</v>
      </c>
      <c r="I29" s="180">
        <v>0</v>
      </c>
      <c r="J29" s="24">
        <f t="shared" si="0"/>
        <v>1770</v>
      </c>
      <c r="K29" s="24"/>
      <c r="L29" s="25"/>
      <c r="M29" s="18"/>
    </row>
    <row r="30" spans="1:13" s="17" customFormat="1" ht="19.5" customHeight="1">
      <c r="A30" s="267" t="s">
        <v>0</v>
      </c>
      <c r="B30" s="266" t="s">
        <v>115</v>
      </c>
      <c r="C30" s="267" t="s">
        <v>2</v>
      </c>
      <c r="D30" s="266" t="s">
        <v>111</v>
      </c>
      <c r="E30" s="271" t="s">
        <v>122</v>
      </c>
      <c r="F30" s="267"/>
      <c r="G30" s="267"/>
      <c r="H30" s="267"/>
      <c r="I30" s="266" t="s">
        <v>163</v>
      </c>
      <c r="J30" s="267" t="s">
        <v>3</v>
      </c>
      <c r="K30" s="266" t="s">
        <v>114</v>
      </c>
      <c r="L30" s="267" t="s">
        <v>4</v>
      </c>
      <c r="M30" s="266" t="s">
        <v>113</v>
      </c>
    </row>
    <row r="31" spans="1:13" s="17" customFormat="1" ht="16.5" customHeight="1">
      <c r="A31" s="267"/>
      <c r="B31" s="267"/>
      <c r="C31" s="267"/>
      <c r="D31" s="267"/>
      <c r="E31" s="32" t="s">
        <v>112</v>
      </c>
      <c r="F31" s="14" t="s">
        <v>79</v>
      </c>
      <c r="G31" s="178" t="s">
        <v>123</v>
      </c>
      <c r="H31" s="32" t="s">
        <v>86</v>
      </c>
      <c r="I31" s="266"/>
      <c r="J31" s="267"/>
      <c r="K31" s="267"/>
      <c r="L31" s="267"/>
      <c r="M31" s="267"/>
    </row>
    <row r="32" spans="1:13" s="17" customFormat="1" ht="20.149999999999999" customHeight="1">
      <c r="A32" s="182">
        <v>18</v>
      </c>
      <c r="B32" s="36" t="s">
        <v>29</v>
      </c>
      <c r="C32" s="47" t="s">
        <v>117</v>
      </c>
      <c r="D32" s="44">
        <v>1000</v>
      </c>
      <c r="E32" s="136">
        <v>618</v>
      </c>
      <c r="F32" s="136">
        <v>631</v>
      </c>
      <c r="G32" s="44">
        <f>F32-E32</f>
        <v>13</v>
      </c>
      <c r="H32" s="45">
        <f>G32*D9</f>
        <v>715</v>
      </c>
      <c r="I32" s="179">
        <v>0</v>
      </c>
      <c r="J32" s="45">
        <f>I32+H32+D32</f>
        <v>1715</v>
      </c>
      <c r="K32" s="45"/>
      <c r="L32" s="46"/>
      <c r="M32" s="36"/>
    </row>
    <row r="33" spans="1:14" s="17" customFormat="1" ht="20.149999999999999" customHeight="1">
      <c r="A33" s="181">
        <v>19</v>
      </c>
      <c r="B33" s="18" t="s">
        <v>57</v>
      </c>
      <c r="C33" s="18" t="s">
        <v>88</v>
      </c>
      <c r="D33" s="41">
        <v>1000</v>
      </c>
      <c r="E33" s="136">
        <v>647</v>
      </c>
      <c r="F33" s="136">
        <v>677</v>
      </c>
      <c r="G33" s="41">
        <f>F33-E33</f>
        <v>30</v>
      </c>
      <c r="H33" s="24">
        <f>G33*D9</f>
        <v>1650</v>
      </c>
      <c r="I33" s="97">
        <v>0</v>
      </c>
      <c r="J33" s="24">
        <f t="shared" ref="J33:J54" si="2">I33+H33+D33</f>
        <v>2650</v>
      </c>
      <c r="K33" s="24"/>
      <c r="L33" s="25"/>
      <c r="M33" s="18"/>
      <c r="N33" s="15"/>
    </row>
    <row r="34" spans="1:14" s="17" customFormat="1" ht="20.149999999999999" customHeight="1">
      <c r="A34" s="181">
        <v>20</v>
      </c>
      <c r="B34" s="18" t="s">
        <v>58</v>
      </c>
      <c r="C34" s="18" t="s">
        <v>38</v>
      </c>
      <c r="D34" s="41">
        <v>1000</v>
      </c>
      <c r="E34" s="136">
        <v>533</v>
      </c>
      <c r="F34" s="136">
        <v>538</v>
      </c>
      <c r="G34" s="44">
        <f t="shared" ref="G34:G54" si="3">F34-E34</f>
        <v>5</v>
      </c>
      <c r="H34" s="24">
        <f>G34*D9</f>
        <v>275</v>
      </c>
      <c r="I34" s="180">
        <v>0</v>
      </c>
      <c r="J34" s="24">
        <f t="shared" si="2"/>
        <v>1275</v>
      </c>
      <c r="K34" s="24"/>
      <c r="L34" s="25"/>
      <c r="M34" s="18"/>
      <c r="N34" s="15"/>
    </row>
    <row r="35" spans="1:14" s="17" customFormat="1" ht="20.149999999999999" customHeight="1">
      <c r="A35" s="181">
        <v>21</v>
      </c>
      <c r="B35" s="18" t="s">
        <v>59</v>
      </c>
      <c r="C35" s="18" t="s">
        <v>39</v>
      </c>
      <c r="D35" s="41">
        <v>1000</v>
      </c>
      <c r="E35" s="136">
        <v>1458</v>
      </c>
      <c r="F35" s="136">
        <v>1459</v>
      </c>
      <c r="G35" s="41">
        <f t="shared" si="3"/>
        <v>1</v>
      </c>
      <c r="H35" s="45">
        <f>G35*D9</f>
        <v>55</v>
      </c>
      <c r="I35" s="180">
        <v>-39</v>
      </c>
      <c r="J35" s="24">
        <f t="shared" si="2"/>
        <v>1016</v>
      </c>
      <c r="K35" s="24"/>
      <c r="L35" s="25"/>
      <c r="M35" s="18"/>
      <c r="N35" s="15"/>
    </row>
    <row r="36" spans="1:14" s="17" customFormat="1" ht="20.149999999999999" customHeight="1">
      <c r="A36" s="181">
        <v>22</v>
      </c>
      <c r="B36" s="18" t="s">
        <v>60</v>
      </c>
      <c r="C36" s="34" t="s">
        <v>118</v>
      </c>
      <c r="D36" s="41">
        <v>1000</v>
      </c>
      <c r="E36" s="136">
        <v>293</v>
      </c>
      <c r="F36" s="136">
        <v>308</v>
      </c>
      <c r="G36" s="44">
        <f t="shared" si="3"/>
        <v>15</v>
      </c>
      <c r="H36" s="24">
        <f>G36*D9</f>
        <v>825</v>
      </c>
      <c r="I36" s="180">
        <v>0</v>
      </c>
      <c r="J36" s="24">
        <f t="shared" si="2"/>
        <v>1825</v>
      </c>
      <c r="K36" s="24"/>
      <c r="L36" s="25"/>
      <c r="M36" s="18"/>
      <c r="N36" s="15"/>
    </row>
    <row r="37" spans="1:14" s="17" customFormat="1" ht="20.149999999999999" customHeight="1">
      <c r="A37" s="181">
        <v>23</v>
      </c>
      <c r="B37" s="18" t="s">
        <v>61</v>
      </c>
      <c r="C37" s="34" t="s">
        <v>121</v>
      </c>
      <c r="D37" s="41">
        <v>1000</v>
      </c>
      <c r="E37" s="136">
        <v>21</v>
      </c>
      <c r="F37" s="136">
        <v>31</v>
      </c>
      <c r="G37" s="41">
        <f t="shared" si="3"/>
        <v>10</v>
      </c>
      <c r="H37" s="24">
        <f>G37*D9</f>
        <v>550</v>
      </c>
      <c r="I37" s="180">
        <v>0</v>
      </c>
      <c r="J37" s="24">
        <f t="shared" si="2"/>
        <v>1550</v>
      </c>
      <c r="K37" s="24"/>
      <c r="L37" s="25"/>
      <c r="M37" s="18"/>
      <c r="N37" s="15"/>
    </row>
    <row r="38" spans="1:14" s="17" customFormat="1" ht="20.149999999999999" customHeight="1">
      <c r="A38" s="181">
        <v>24</v>
      </c>
      <c r="B38" s="18" t="s">
        <v>62</v>
      </c>
      <c r="C38" s="18" t="s">
        <v>42</v>
      </c>
      <c r="D38" s="41">
        <v>1000</v>
      </c>
      <c r="E38" s="136">
        <v>331</v>
      </c>
      <c r="F38" s="136">
        <v>331</v>
      </c>
      <c r="G38" s="44">
        <f t="shared" si="3"/>
        <v>0</v>
      </c>
      <c r="H38" s="45">
        <f>G38*D9</f>
        <v>0</v>
      </c>
      <c r="I38" s="180">
        <v>1030</v>
      </c>
      <c r="J38" s="24">
        <f t="shared" si="2"/>
        <v>2030</v>
      </c>
      <c r="K38" s="24"/>
      <c r="L38" s="25"/>
      <c r="M38" s="18"/>
      <c r="N38" s="15"/>
    </row>
    <row r="39" spans="1:14" s="17" customFormat="1" ht="20.149999999999999" customHeight="1">
      <c r="A39" s="181">
        <v>25</v>
      </c>
      <c r="B39" s="18" t="s">
        <v>63</v>
      </c>
      <c r="C39" s="18" t="s">
        <v>43</v>
      </c>
      <c r="D39" s="41">
        <v>1000</v>
      </c>
      <c r="E39" s="136">
        <v>88</v>
      </c>
      <c r="F39" s="136">
        <v>101</v>
      </c>
      <c r="G39" s="41">
        <f t="shared" si="3"/>
        <v>13</v>
      </c>
      <c r="H39" s="24">
        <f>G39*D9</f>
        <v>715</v>
      </c>
      <c r="I39" s="180">
        <v>0</v>
      </c>
      <c r="J39" s="24">
        <f t="shared" si="2"/>
        <v>1715</v>
      </c>
      <c r="K39" s="24"/>
      <c r="L39" s="25"/>
      <c r="M39" s="18"/>
      <c r="N39" s="15"/>
    </row>
    <row r="40" spans="1:14" s="17" customFormat="1" ht="20.149999999999999" customHeight="1">
      <c r="A40" s="181">
        <v>26</v>
      </c>
      <c r="B40" s="18" t="s">
        <v>64</v>
      </c>
      <c r="C40" s="18" t="s">
        <v>98</v>
      </c>
      <c r="D40" s="41">
        <v>1000</v>
      </c>
      <c r="E40" s="136">
        <v>1201</v>
      </c>
      <c r="F40" s="136">
        <v>1204</v>
      </c>
      <c r="G40" s="44">
        <f t="shared" si="3"/>
        <v>3</v>
      </c>
      <c r="H40" s="24">
        <f>G40*D9</f>
        <v>165</v>
      </c>
      <c r="I40" s="97">
        <v>0</v>
      </c>
      <c r="J40" s="24">
        <f t="shared" si="2"/>
        <v>1165</v>
      </c>
      <c r="K40" s="24"/>
      <c r="L40" s="25"/>
      <c r="M40" s="18"/>
      <c r="N40" s="15"/>
    </row>
    <row r="41" spans="1:14" s="17" customFormat="1" ht="20.149999999999999" customHeight="1">
      <c r="A41" s="181">
        <v>27</v>
      </c>
      <c r="B41" s="18" t="s">
        <v>65</v>
      </c>
      <c r="C41" s="34" t="s">
        <v>45</v>
      </c>
      <c r="D41" s="41">
        <v>1000</v>
      </c>
      <c r="E41" s="136">
        <v>313</v>
      </c>
      <c r="F41" s="136">
        <v>329</v>
      </c>
      <c r="G41" s="41">
        <f t="shared" si="3"/>
        <v>16</v>
      </c>
      <c r="H41" s="45">
        <f>G41*D9</f>
        <v>880</v>
      </c>
      <c r="I41" s="180">
        <v>0</v>
      </c>
      <c r="J41" s="24">
        <f t="shared" si="2"/>
        <v>1880</v>
      </c>
      <c r="K41" s="24"/>
      <c r="L41" s="25"/>
      <c r="M41" s="18"/>
      <c r="N41" s="15"/>
    </row>
    <row r="42" spans="1:14" s="17" customFormat="1" ht="20.149999999999999" customHeight="1">
      <c r="A42" s="181">
        <v>28</v>
      </c>
      <c r="B42" s="18" t="s">
        <v>66</v>
      </c>
      <c r="C42" s="18" t="s">
        <v>46</v>
      </c>
      <c r="D42" s="41">
        <v>1000</v>
      </c>
      <c r="E42" s="136">
        <v>44</v>
      </c>
      <c r="F42" s="136">
        <v>55</v>
      </c>
      <c r="G42" s="44">
        <f t="shared" si="3"/>
        <v>11</v>
      </c>
      <c r="H42" s="24">
        <f>G42*D9</f>
        <v>605</v>
      </c>
      <c r="I42" s="180">
        <v>-14</v>
      </c>
      <c r="J42" s="24">
        <f t="shared" si="2"/>
        <v>1591</v>
      </c>
      <c r="K42" s="24"/>
      <c r="L42" s="25"/>
      <c r="M42" s="18"/>
      <c r="N42" s="26"/>
    </row>
    <row r="43" spans="1:14" s="17" customFormat="1" ht="20.149999999999999" customHeight="1">
      <c r="A43" s="181">
        <v>29</v>
      </c>
      <c r="B43" s="18" t="s">
        <v>67</v>
      </c>
      <c r="C43" s="18" t="s">
        <v>47</v>
      </c>
      <c r="D43" s="41">
        <v>1000</v>
      </c>
      <c r="E43" s="136">
        <v>353</v>
      </c>
      <c r="F43" s="136">
        <v>377</v>
      </c>
      <c r="G43" s="41">
        <f t="shared" si="3"/>
        <v>24</v>
      </c>
      <c r="H43" s="24">
        <f>G43*D9</f>
        <v>1320</v>
      </c>
      <c r="I43" s="97">
        <v>0</v>
      </c>
      <c r="J43" s="24">
        <f t="shared" si="2"/>
        <v>2320</v>
      </c>
      <c r="K43" s="24"/>
      <c r="L43" s="25"/>
      <c r="M43" s="18"/>
      <c r="N43" s="15"/>
    </row>
    <row r="44" spans="1:14" s="17" customFormat="1" ht="20.149999999999999" customHeight="1">
      <c r="A44" s="181">
        <v>30</v>
      </c>
      <c r="B44" s="18" t="s">
        <v>68</v>
      </c>
      <c r="C44" s="18" t="s">
        <v>48</v>
      </c>
      <c r="D44" s="41">
        <v>1000</v>
      </c>
      <c r="E44" s="136">
        <v>667</v>
      </c>
      <c r="F44" s="136">
        <v>667</v>
      </c>
      <c r="G44" s="44">
        <f t="shared" si="3"/>
        <v>0</v>
      </c>
      <c r="H44" s="45">
        <f>G44*D9</f>
        <v>0</v>
      </c>
      <c r="I44" s="97">
        <v>0</v>
      </c>
      <c r="J44" s="24">
        <f t="shared" si="2"/>
        <v>1000</v>
      </c>
      <c r="K44" s="24"/>
      <c r="L44" s="25"/>
      <c r="M44" s="18"/>
      <c r="N44" s="15"/>
    </row>
    <row r="45" spans="1:14" s="17" customFormat="1" ht="20.149999999999999" customHeight="1">
      <c r="A45" s="181">
        <v>31</v>
      </c>
      <c r="B45" s="18" t="s">
        <v>69</v>
      </c>
      <c r="C45" s="18" t="s">
        <v>110</v>
      </c>
      <c r="D45" s="41">
        <v>1000</v>
      </c>
      <c r="E45" s="136">
        <v>766</v>
      </c>
      <c r="F45" s="136">
        <v>766</v>
      </c>
      <c r="G45" s="41">
        <f t="shared" si="3"/>
        <v>0</v>
      </c>
      <c r="H45" s="24">
        <f>G45*D9</f>
        <v>0</v>
      </c>
      <c r="I45" s="180">
        <v>2210</v>
      </c>
      <c r="J45" s="24">
        <f t="shared" si="2"/>
        <v>3210</v>
      </c>
      <c r="K45" s="24"/>
      <c r="L45" s="25"/>
      <c r="M45" s="18"/>
      <c r="N45" s="15"/>
    </row>
    <row r="46" spans="1:14" s="17" customFormat="1" ht="20.149999999999999" customHeight="1">
      <c r="A46" s="181">
        <v>32</v>
      </c>
      <c r="B46" s="18" t="s">
        <v>70</v>
      </c>
      <c r="C46" s="121" t="s">
        <v>297</v>
      </c>
      <c r="D46" s="41">
        <v>1000</v>
      </c>
      <c r="E46" s="136">
        <v>87</v>
      </c>
      <c r="F46" s="136">
        <v>109</v>
      </c>
      <c r="G46" s="44">
        <f t="shared" si="3"/>
        <v>22</v>
      </c>
      <c r="H46" s="24">
        <f>G46*D9</f>
        <v>1210</v>
      </c>
      <c r="I46" s="180">
        <v>0</v>
      </c>
      <c r="J46" s="24">
        <f t="shared" si="2"/>
        <v>2210</v>
      </c>
      <c r="K46" s="27"/>
      <c r="L46" s="25"/>
      <c r="M46" s="18"/>
      <c r="N46" s="15"/>
    </row>
    <row r="47" spans="1:14" s="17" customFormat="1" ht="20.149999999999999" customHeight="1">
      <c r="A47" s="181">
        <v>33</v>
      </c>
      <c r="B47" s="18" t="s">
        <v>71</v>
      </c>
      <c r="C47" s="18" t="s">
        <v>51</v>
      </c>
      <c r="D47" s="41">
        <v>1000</v>
      </c>
      <c r="E47" s="136">
        <v>386</v>
      </c>
      <c r="F47" s="136">
        <v>391</v>
      </c>
      <c r="G47" s="41">
        <f t="shared" si="3"/>
        <v>5</v>
      </c>
      <c r="H47" s="45">
        <f>G47*D9</f>
        <v>275</v>
      </c>
      <c r="I47" s="180">
        <v>0</v>
      </c>
      <c r="J47" s="24">
        <f t="shared" si="2"/>
        <v>1275</v>
      </c>
      <c r="K47" s="24"/>
      <c r="L47" s="25"/>
      <c r="M47" s="18"/>
      <c r="N47" s="15"/>
    </row>
    <row r="48" spans="1:14" s="17" customFormat="1" ht="20.149999999999999" customHeight="1">
      <c r="A48" s="181">
        <v>34</v>
      </c>
      <c r="B48" s="18" t="s">
        <v>72</v>
      </c>
      <c r="C48" s="18" t="s">
        <v>52</v>
      </c>
      <c r="D48" s="41">
        <v>1000</v>
      </c>
      <c r="E48" s="136">
        <v>78</v>
      </c>
      <c r="F48" s="136">
        <v>90</v>
      </c>
      <c r="G48" s="44">
        <f t="shared" si="3"/>
        <v>12</v>
      </c>
      <c r="H48" s="24">
        <f>G48*D9</f>
        <v>660</v>
      </c>
      <c r="I48" s="97">
        <v>0</v>
      </c>
      <c r="J48" s="24">
        <f t="shared" si="2"/>
        <v>1660</v>
      </c>
      <c r="K48" s="24"/>
      <c r="L48" s="25"/>
      <c r="M48" s="34"/>
      <c r="N48" s="15"/>
    </row>
    <row r="49" spans="1:14" s="17" customFormat="1" ht="20.149999999999999" customHeight="1">
      <c r="A49" s="181">
        <v>35</v>
      </c>
      <c r="B49" s="18" t="s">
        <v>73</v>
      </c>
      <c r="C49" s="18" t="s">
        <v>53</v>
      </c>
      <c r="D49" s="41">
        <v>1000</v>
      </c>
      <c r="E49" s="136">
        <v>515</v>
      </c>
      <c r="F49" s="136">
        <v>515</v>
      </c>
      <c r="G49" s="41">
        <f t="shared" si="3"/>
        <v>0</v>
      </c>
      <c r="H49" s="24">
        <f>G49*D9</f>
        <v>0</v>
      </c>
      <c r="I49" s="180">
        <v>0</v>
      </c>
      <c r="J49" s="24">
        <f t="shared" si="2"/>
        <v>1000</v>
      </c>
      <c r="K49" s="27"/>
      <c r="L49" s="25"/>
      <c r="M49" s="18"/>
      <c r="N49" s="15"/>
    </row>
    <row r="50" spans="1:14" s="17" customFormat="1" ht="20.149999999999999" customHeight="1">
      <c r="A50" s="181">
        <v>36</v>
      </c>
      <c r="B50" s="18" t="s">
        <v>74</v>
      </c>
      <c r="C50" s="18" t="s">
        <v>54</v>
      </c>
      <c r="D50" s="41">
        <v>1000</v>
      </c>
      <c r="E50" s="136">
        <v>915</v>
      </c>
      <c r="F50" s="136">
        <v>938</v>
      </c>
      <c r="G50" s="44">
        <f t="shared" si="3"/>
        <v>23</v>
      </c>
      <c r="H50" s="45">
        <f>G50*D9</f>
        <v>1265</v>
      </c>
      <c r="I50" s="180">
        <v>0</v>
      </c>
      <c r="J50" s="24">
        <f t="shared" si="2"/>
        <v>2265</v>
      </c>
      <c r="K50" s="24"/>
      <c r="L50" s="25"/>
      <c r="M50" s="18"/>
      <c r="N50" s="15"/>
    </row>
    <row r="51" spans="1:14" s="17" customFormat="1" ht="20.149999999999999" customHeight="1">
      <c r="A51" s="181">
        <v>37</v>
      </c>
      <c r="B51" s="18" t="s">
        <v>75</v>
      </c>
      <c r="C51" s="18" t="s">
        <v>55</v>
      </c>
      <c r="D51" s="41">
        <v>1000</v>
      </c>
      <c r="E51" s="136">
        <v>103</v>
      </c>
      <c r="F51" s="136">
        <v>104</v>
      </c>
      <c r="G51" s="41">
        <f t="shared" si="3"/>
        <v>1</v>
      </c>
      <c r="H51" s="24">
        <f>G51*D9</f>
        <v>55</v>
      </c>
      <c r="I51" s="180">
        <v>2000</v>
      </c>
      <c r="J51" s="24">
        <f t="shared" si="2"/>
        <v>3055</v>
      </c>
      <c r="K51" s="24"/>
      <c r="L51" s="25"/>
      <c r="M51" s="18"/>
      <c r="N51" s="15"/>
    </row>
    <row r="52" spans="1:14" s="17" customFormat="1" ht="20.149999999999999" customHeight="1">
      <c r="A52" s="181">
        <v>38</v>
      </c>
      <c r="B52" s="18" t="s">
        <v>76</v>
      </c>
      <c r="C52" s="34" t="s">
        <v>119</v>
      </c>
      <c r="D52" s="41">
        <v>1000</v>
      </c>
      <c r="E52" s="136">
        <v>215</v>
      </c>
      <c r="F52" s="136">
        <v>220</v>
      </c>
      <c r="G52" s="44">
        <f t="shared" si="3"/>
        <v>5</v>
      </c>
      <c r="H52" s="24">
        <f>G52*D9</f>
        <v>275</v>
      </c>
      <c r="I52" s="180">
        <v>0</v>
      </c>
      <c r="J52" s="24">
        <f t="shared" si="2"/>
        <v>1275</v>
      </c>
      <c r="K52" s="24"/>
      <c r="L52" s="25"/>
      <c r="M52" s="18"/>
      <c r="N52" s="15"/>
    </row>
    <row r="53" spans="1:14" s="17" customFormat="1" ht="20.149999999999999" customHeight="1">
      <c r="A53" s="181">
        <v>39</v>
      </c>
      <c r="B53" s="18" t="s">
        <v>77</v>
      </c>
      <c r="C53" s="18" t="s">
        <v>56</v>
      </c>
      <c r="D53" s="41">
        <v>1000</v>
      </c>
      <c r="E53" s="136">
        <v>239</v>
      </c>
      <c r="F53" s="136">
        <v>255</v>
      </c>
      <c r="G53" s="41">
        <f t="shared" si="3"/>
        <v>16</v>
      </c>
      <c r="H53" s="45">
        <f>G53*D9</f>
        <v>880</v>
      </c>
      <c r="I53" s="97">
        <v>0</v>
      </c>
      <c r="J53" s="24">
        <f t="shared" si="2"/>
        <v>1880</v>
      </c>
      <c r="K53" s="24"/>
      <c r="L53" s="25"/>
      <c r="M53" s="18"/>
      <c r="N53" s="15"/>
    </row>
    <row r="54" spans="1:14" s="17" customFormat="1" ht="20.149999999999999" customHeight="1">
      <c r="A54" s="181">
        <v>40</v>
      </c>
      <c r="B54" s="18" t="s">
        <v>78</v>
      </c>
      <c r="C54" s="34" t="s">
        <v>120</v>
      </c>
      <c r="D54" s="41">
        <v>1000</v>
      </c>
      <c r="E54" s="136">
        <v>34</v>
      </c>
      <c r="F54" s="136">
        <v>39</v>
      </c>
      <c r="G54" s="44">
        <f t="shared" si="3"/>
        <v>5</v>
      </c>
      <c r="H54" s="24">
        <f>G54*D9</f>
        <v>275</v>
      </c>
      <c r="I54" s="180">
        <v>0</v>
      </c>
      <c r="J54" s="24">
        <f t="shared" si="2"/>
        <v>1275</v>
      </c>
      <c r="K54" s="24"/>
      <c r="L54" s="25"/>
      <c r="M54" s="18"/>
      <c r="N54" s="15"/>
    </row>
    <row r="55" spans="1:14" s="17" customFormat="1">
      <c r="A55" s="15"/>
      <c r="B55" s="15"/>
      <c r="C55" s="15"/>
      <c r="D55" s="28"/>
      <c r="E55" s="15"/>
      <c r="F55" s="15"/>
      <c r="G55" s="85"/>
      <c r="H55" s="86"/>
      <c r="I55" s="91"/>
      <c r="J55" s="15"/>
      <c r="K55" s="29"/>
      <c r="L55" s="15"/>
      <c r="M55" s="15"/>
      <c r="N55" s="15"/>
    </row>
    <row r="56" spans="1:14" s="17" customFormat="1">
      <c r="A56" s="15"/>
      <c r="B56" s="15"/>
      <c r="C56" s="15"/>
      <c r="D56" s="15"/>
      <c r="E56" s="15"/>
      <c r="F56" s="15"/>
      <c r="G56" s="15"/>
      <c r="H56" s="15"/>
      <c r="I56" s="91"/>
      <c r="J56" s="15"/>
      <c r="K56" s="30"/>
      <c r="L56" s="15"/>
      <c r="M56" s="15"/>
      <c r="N56" s="15"/>
    </row>
    <row r="58" spans="1:14" s="17" customFormat="1">
      <c r="A58" s="15"/>
      <c r="B58" s="15"/>
      <c r="C58" s="15"/>
      <c r="D58" s="15"/>
      <c r="E58" s="15"/>
      <c r="F58" s="15"/>
      <c r="G58" s="15"/>
      <c r="H58" s="15"/>
      <c r="I58" s="91"/>
      <c r="J58" s="15"/>
      <c r="K58" s="15"/>
      <c r="L58" s="15"/>
      <c r="M58" s="15"/>
      <c r="N58" s="29"/>
    </row>
    <row r="60" spans="1:14" s="17" customFormat="1">
      <c r="A60" s="15"/>
      <c r="B60" s="15"/>
      <c r="C60" s="15"/>
      <c r="D60" s="26"/>
      <c r="E60" s="15"/>
      <c r="F60" s="15"/>
      <c r="G60" s="15"/>
      <c r="H60" s="15"/>
      <c r="I60" s="91"/>
      <c r="J60" s="15"/>
      <c r="K60" s="15"/>
      <c r="L60" s="15"/>
      <c r="M60" s="15"/>
      <c r="N60" s="15"/>
    </row>
    <row r="66" spans="4:12" s="17" customFormat="1">
      <c r="D66" s="15"/>
      <c r="E66" s="15"/>
      <c r="F66" s="15"/>
      <c r="G66" s="15"/>
      <c r="H66" s="15"/>
      <c r="I66" s="91"/>
      <c r="J66" s="15"/>
      <c r="K66" s="31"/>
      <c r="L66" s="15"/>
    </row>
    <row r="68" spans="4:12" s="17" customFormat="1">
      <c r="D68" s="15"/>
      <c r="E68" s="15"/>
      <c r="F68" s="15"/>
      <c r="G68" s="15"/>
      <c r="H68" s="15"/>
      <c r="I68" s="91"/>
      <c r="J68" s="15"/>
      <c r="K68" s="15"/>
      <c r="L68" s="26"/>
    </row>
    <row r="71" spans="4:12" s="17" customFormat="1">
      <c r="D71" s="26"/>
      <c r="E71" s="15"/>
      <c r="F71" s="15"/>
      <c r="G71" s="15"/>
      <c r="H71" s="15"/>
      <c r="I71" s="91"/>
      <c r="J71" s="15"/>
      <c r="K71" s="15"/>
      <c r="L71" s="15"/>
    </row>
    <row r="74" spans="4:12" s="17" customFormat="1">
      <c r="D74" s="26"/>
      <c r="E74" s="15"/>
      <c r="F74" s="15"/>
      <c r="G74" s="15"/>
      <c r="H74" s="15"/>
      <c r="I74" s="91"/>
      <c r="J74" s="15"/>
      <c r="K74" s="15"/>
      <c r="L74" s="15"/>
    </row>
  </sheetData>
  <mergeCells count="40">
    <mergeCell ref="A1:M1"/>
    <mergeCell ref="A2:H2"/>
    <mergeCell ref="I2:M2"/>
    <mergeCell ref="A3:C3"/>
    <mergeCell ref="D3:E3"/>
    <mergeCell ref="F3:G3"/>
    <mergeCell ref="I3:M10"/>
    <mergeCell ref="A4:C4"/>
    <mergeCell ref="D4:E4"/>
    <mergeCell ref="F4:G4"/>
    <mergeCell ref="A5:C5"/>
    <mergeCell ref="D5:E5"/>
    <mergeCell ref="F5:G5"/>
    <mergeCell ref="A6:C6"/>
    <mergeCell ref="D6:E6"/>
    <mergeCell ref="F6:G6"/>
    <mergeCell ref="A7:G7"/>
    <mergeCell ref="A8:C8"/>
    <mergeCell ref="E8:G9"/>
    <mergeCell ref="A9:C9"/>
    <mergeCell ref="A11:A12"/>
    <mergeCell ref="B11:B12"/>
    <mergeCell ref="C11:C12"/>
    <mergeCell ref="D11:D12"/>
    <mergeCell ref="E11:H11"/>
    <mergeCell ref="A30:A31"/>
    <mergeCell ref="B30:B31"/>
    <mergeCell ref="C30:C31"/>
    <mergeCell ref="D30:D31"/>
    <mergeCell ref="E30:H30"/>
    <mergeCell ref="I11:I12"/>
    <mergeCell ref="J11:J12"/>
    <mergeCell ref="K11:K12"/>
    <mergeCell ref="L11:L12"/>
    <mergeCell ref="M11:M12"/>
    <mergeCell ref="I30:I31"/>
    <mergeCell ref="J30:J31"/>
    <mergeCell ref="K30:K31"/>
    <mergeCell ref="L30:L31"/>
    <mergeCell ref="M30:M3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U52"/>
  <sheetViews>
    <sheetView workbookViewId="0">
      <selection activeCell="D10" sqref="D10"/>
    </sheetView>
  </sheetViews>
  <sheetFormatPr defaultColWidth="9" defaultRowHeight="14.5"/>
  <cols>
    <col min="1" max="1" width="46.81640625" style="1" customWidth="1"/>
    <col min="2" max="2" width="15.26953125" style="1" customWidth="1"/>
    <col min="3" max="3" width="9.7265625" style="1" customWidth="1"/>
    <col min="4" max="4" width="51" style="1" customWidth="1"/>
    <col min="5" max="5" width="11.7265625" style="1" customWidth="1"/>
    <col min="6" max="6" width="9.81640625" style="1" customWidth="1"/>
    <col min="7" max="9" width="9.1796875" style="1" customWidth="1"/>
    <col min="10" max="10" width="32.81640625" style="1" customWidth="1"/>
    <col min="11" max="11" width="15.54296875" style="1" customWidth="1"/>
    <col min="12" max="12" width="14.453125" style="1" customWidth="1"/>
    <col min="13" max="14" width="14.1796875" style="1" customWidth="1"/>
    <col min="15" max="255" width="9.1796875" style="1" customWidth="1"/>
  </cols>
  <sheetData>
    <row r="1" spans="1:15" customFormat="1" ht="17.25" customHeight="1" thickBot="1">
      <c r="A1" s="246" t="s">
        <v>309</v>
      </c>
      <c r="B1" s="247"/>
      <c r="C1" s="247"/>
      <c r="D1" s="247"/>
      <c r="E1" s="248"/>
      <c r="F1" s="248"/>
      <c r="G1" s="1"/>
      <c r="H1" s="52" t="s">
        <v>0</v>
      </c>
      <c r="I1" s="53" t="s">
        <v>115</v>
      </c>
      <c r="J1" s="52" t="s">
        <v>2</v>
      </c>
      <c r="K1" s="57" t="s">
        <v>3</v>
      </c>
      <c r="L1" s="57" t="s">
        <v>114</v>
      </c>
      <c r="M1" s="57" t="s">
        <v>132</v>
      </c>
      <c r="N1" s="57" t="s">
        <v>133</v>
      </c>
      <c r="O1" s="1"/>
    </row>
    <row r="2" spans="1:15" customFormat="1" ht="15.75" customHeight="1">
      <c r="A2" s="254" t="s">
        <v>148</v>
      </c>
      <c r="B2" s="250"/>
      <c r="C2" s="255"/>
      <c r="D2" s="249" t="s">
        <v>149</v>
      </c>
      <c r="E2" s="250"/>
      <c r="F2" s="251"/>
      <c r="G2" s="1"/>
      <c r="H2" s="187">
        <v>1</v>
      </c>
      <c r="I2" s="18" t="s">
        <v>5</v>
      </c>
      <c r="J2" s="18" t="s">
        <v>14</v>
      </c>
      <c r="K2" s="65">
        <v>1165</v>
      </c>
      <c r="L2" s="65">
        <v>1165</v>
      </c>
      <c r="M2" s="65" t="s">
        <v>134</v>
      </c>
      <c r="N2" s="4">
        <f>K2-L2</f>
        <v>0</v>
      </c>
      <c r="O2" s="1"/>
    </row>
    <row r="3" spans="1:15" customFormat="1" ht="15" customHeight="1" thickBot="1">
      <c r="A3" s="78" t="s">
        <v>85</v>
      </c>
      <c r="B3" s="79" t="s">
        <v>147</v>
      </c>
      <c r="C3" s="80" t="s">
        <v>86</v>
      </c>
      <c r="D3" s="168" t="s">
        <v>85</v>
      </c>
      <c r="E3" s="79" t="s">
        <v>207</v>
      </c>
      <c r="F3" s="80" t="s">
        <v>86</v>
      </c>
      <c r="G3" s="1"/>
      <c r="H3" s="187">
        <v>2</v>
      </c>
      <c r="I3" s="18" t="s">
        <v>6</v>
      </c>
      <c r="J3" s="18" t="s">
        <v>15</v>
      </c>
      <c r="K3" s="65">
        <v>1385</v>
      </c>
      <c r="L3" s="65">
        <v>1385</v>
      </c>
      <c r="M3" s="65" t="s">
        <v>135</v>
      </c>
      <c r="N3" s="4">
        <f t="shared" ref="N3:N41" si="0">K3-L3</f>
        <v>0</v>
      </c>
      <c r="O3" s="1"/>
    </row>
    <row r="4" spans="1:15" customFormat="1" ht="13.5" customHeight="1">
      <c r="A4" s="68" t="s">
        <v>198</v>
      </c>
      <c r="B4" s="116" t="s">
        <v>152</v>
      </c>
      <c r="C4" s="170">
        <v>12109</v>
      </c>
      <c r="D4" s="128" t="s">
        <v>311</v>
      </c>
      <c r="E4" s="118" t="s">
        <v>151</v>
      </c>
      <c r="F4" s="156">
        <v>7850</v>
      </c>
      <c r="G4" s="1"/>
      <c r="H4" s="187">
        <v>3</v>
      </c>
      <c r="I4" s="18" t="s">
        <v>7</v>
      </c>
      <c r="J4" s="18" t="s">
        <v>16</v>
      </c>
      <c r="K4" s="65">
        <v>983</v>
      </c>
      <c r="L4" s="65">
        <v>983</v>
      </c>
      <c r="M4" s="65" t="s">
        <v>134</v>
      </c>
      <c r="N4" s="4">
        <f t="shared" si="0"/>
        <v>0</v>
      </c>
      <c r="O4" s="1"/>
    </row>
    <row r="5" spans="1:15" customFormat="1" ht="13.5" customHeight="1">
      <c r="A5" s="55" t="s">
        <v>200</v>
      </c>
      <c r="B5" s="117" t="s">
        <v>150</v>
      </c>
      <c r="C5" s="171">
        <v>30558</v>
      </c>
      <c r="D5" s="128" t="s">
        <v>312</v>
      </c>
      <c r="E5" s="82" t="s">
        <v>151</v>
      </c>
      <c r="F5" s="157">
        <v>2200</v>
      </c>
      <c r="G5" s="1"/>
      <c r="H5" s="187">
        <v>4</v>
      </c>
      <c r="I5" s="18" t="s">
        <v>8</v>
      </c>
      <c r="J5" s="18" t="s">
        <v>84</v>
      </c>
      <c r="K5" s="65">
        <v>2100</v>
      </c>
      <c r="L5" s="65">
        <v>2100</v>
      </c>
      <c r="M5" s="65" t="s">
        <v>135</v>
      </c>
      <c r="N5" s="4">
        <f t="shared" si="0"/>
        <v>0</v>
      </c>
      <c r="O5" s="1"/>
    </row>
    <row r="6" spans="1:15" customFormat="1">
      <c r="A6" s="55" t="s">
        <v>201</v>
      </c>
      <c r="B6" s="117" t="s">
        <v>151</v>
      </c>
      <c r="C6" s="171">
        <v>39999</v>
      </c>
      <c r="D6" s="128" t="s">
        <v>318</v>
      </c>
      <c r="E6" s="82" t="s">
        <v>151</v>
      </c>
      <c r="F6" s="157">
        <v>5368</v>
      </c>
      <c r="G6" s="1"/>
      <c r="H6" s="187">
        <v>5</v>
      </c>
      <c r="I6" s="18" t="s">
        <v>9</v>
      </c>
      <c r="J6" s="18" t="s">
        <v>97</v>
      </c>
      <c r="K6" s="65">
        <v>1715</v>
      </c>
      <c r="L6" s="65">
        <v>1715</v>
      </c>
      <c r="M6" s="65" t="s">
        <v>135</v>
      </c>
      <c r="N6" s="4">
        <f t="shared" si="0"/>
        <v>0</v>
      </c>
      <c r="O6" s="1"/>
    </row>
    <row r="7" spans="1:15" customFormat="1" ht="12.75" customHeight="1">
      <c r="A7" s="51"/>
      <c r="B7" s="7"/>
      <c r="C7" s="172"/>
      <c r="D7" s="128" t="s">
        <v>313</v>
      </c>
      <c r="E7" s="82" t="s">
        <v>151</v>
      </c>
      <c r="F7" s="157">
        <v>23400</v>
      </c>
      <c r="G7" s="1"/>
      <c r="H7" s="187">
        <v>6</v>
      </c>
      <c r="I7" s="18" t="s">
        <v>10</v>
      </c>
      <c r="J7" s="34" t="s">
        <v>116</v>
      </c>
      <c r="K7" s="65">
        <v>1880</v>
      </c>
      <c r="L7" s="65">
        <v>1880</v>
      </c>
      <c r="M7" s="65" t="s">
        <v>135</v>
      </c>
      <c r="N7" s="4">
        <f t="shared" si="0"/>
        <v>0</v>
      </c>
      <c r="O7" s="1"/>
    </row>
    <row r="8" spans="1:15" customFormat="1">
      <c r="A8" s="49" t="s">
        <v>195</v>
      </c>
      <c r="B8" s="117" t="s">
        <v>150</v>
      </c>
      <c r="C8" s="173">
        <f>SUMIF(M2:M41, "Cash", L2:L41)</f>
        <v>8893</v>
      </c>
      <c r="D8" s="128" t="s">
        <v>314</v>
      </c>
      <c r="E8" s="82" t="s">
        <v>151</v>
      </c>
      <c r="F8" s="157">
        <v>950</v>
      </c>
      <c r="G8" s="1"/>
      <c r="H8" s="187">
        <v>7</v>
      </c>
      <c r="I8" s="18" t="s">
        <v>11</v>
      </c>
      <c r="J8" s="18" t="s">
        <v>19</v>
      </c>
      <c r="K8" s="65">
        <v>1660</v>
      </c>
      <c r="L8" s="65">
        <v>1660</v>
      </c>
      <c r="M8" s="65" t="s">
        <v>135</v>
      </c>
      <c r="N8" s="4">
        <f t="shared" si="0"/>
        <v>0</v>
      </c>
      <c r="O8" s="1"/>
    </row>
    <row r="9" spans="1:15" customFormat="1">
      <c r="A9" s="49" t="s">
        <v>196</v>
      </c>
      <c r="B9" s="117" t="s">
        <v>151</v>
      </c>
      <c r="C9" s="173">
        <f>SUMIF(M2:M41, "Online", L2:L41)</f>
        <v>45976</v>
      </c>
      <c r="D9" s="128" t="s">
        <v>315</v>
      </c>
      <c r="E9" s="82" t="s">
        <v>150</v>
      </c>
      <c r="F9" s="157">
        <v>600</v>
      </c>
      <c r="G9" s="1"/>
      <c r="H9" s="187">
        <v>8</v>
      </c>
      <c r="I9" s="18" t="s">
        <v>12</v>
      </c>
      <c r="J9" s="18" t="s">
        <v>19</v>
      </c>
      <c r="K9" s="65">
        <v>1440</v>
      </c>
      <c r="L9" s="65">
        <v>1440</v>
      </c>
      <c r="M9" s="65" t="s">
        <v>135</v>
      </c>
      <c r="N9" s="4">
        <f t="shared" si="0"/>
        <v>0</v>
      </c>
      <c r="O9" s="1"/>
    </row>
    <row r="10" spans="1:15" customFormat="1">
      <c r="A10" s="73"/>
      <c r="B10" s="82"/>
      <c r="C10" s="171"/>
      <c r="D10" s="128" t="s">
        <v>316</v>
      </c>
      <c r="E10" s="82" t="s">
        <v>150</v>
      </c>
      <c r="F10" s="157">
        <v>7300</v>
      </c>
      <c r="G10" s="1"/>
      <c r="H10" s="187">
        <v>9</v>
      </c>
      <c r="I10" s="18" t="s">
        <v>13</v>
      </c>
      <c r="J10" s="18" t="s">
        <v>109</v>
      </c>
      <c r="K10" s="65">
        <v>1660</v>
      </c>
      <c r="L10" s="65">
        <v>1660</v>
      </c>
      <c r="M10" s="65" t="s">
        <v>135</v>
      </c>
      <c r="N10" s="4">
        <f t="shared" si="0"/>
        <v>0</v>
      </c>
      <c r="O10" s="1"/>
    </row>
    <row r="11" spans="1:15" customFormat="1" ht="14.25" customHeight="1">
      <c r="A11" s="73"/>
      <c r="B11" s="82"/>
      <c r="C11" s="171"/>
      <c r="D11" s="128"/>
      <c r="E11" s="82"/>
      <c r="F11" s="158"/>
      <c r="G11" s="1"/>
      <c r="H11" s="187">
        <v>10</v>
      </c>
      <c r="I11" s="18" t="s">
        <v>21</v>
      </c>
      <c r="J11" s="18" t="s">
        <v>107</v>
      </c>
      <c r="K11" s="65">
        <v>1000</v>
      </c>
      <c r="L11" s="65"/>
      <c r="M11" s="65"/>
      <c r="N11" s="4">
        <f t="shared" si="0"/>
        <v>1000</v>
      </c>
      <c r="O11" s="1"/>
    </row>
    <row r="12" spans="1:15" customFormat="1">
      <c r="A12" s="51"/>
      <c r="B12" s="4"/>
      <c r="C12" s="172"/>
      <c r="D12" s="128"/>
      <c r="E12" s="82"/>
      <c r="F12" s="158"/>
      <c r="G12" s="1"/>
      <c r="H12" s="187">
        <v>11</v>
      </c>
      <c r="I12" s="18" t="s">
        <v>22</v>
      </c>
      <c r="J12" s="18" t="s">
        <v>98</v>
      </c>
      <c r="K12" s="65">
        <v>1026</v>
      </c>
      <c r="L12" s="65">
        <v>1026</v>
      </c>
      <c r="M12" s="65" t="s">
        <v>135</v>
      </c>
      <c r="N12" s="4">
        <f t="shared" si="0"/>
        <v>0</v>
      </c>
      <c r="O12" s="1"/>
    </row>
    <row r="13" spans="1:15" customFormat="1">
      <c r="A13" s="51"/>
      <c r="B13" s="4"/>
      <c r="C13" s="172"/>
      <c r="D13" s="128"/>
      <c r="E13" s="82"/>
      <c r="F13" s="157"/>
      <c r="G13" s="1"/>
      <c r="H13" s="187">
        <v>12</v>
      </c>
      <c r="I13" s="18" t="s">
        <v>23</v>
      </c>
      <c r="J13" s="18" t="s">
        <v>108</v>
      </c>
      <c r="K13" s="65">
        <v>1000</v>
      </c>
      <c r="L13" s="65">
        <v>1000</v>
      </c>
      <c r="M13" s="65" t="s">
        <v>135</v>
      </c>
      <c r="N13" s="4">
        <f t="shared" si="0"/>
        <v>0</v>
      </c>
      <c r="O13" s="1"/>
    </row>
    <row r="14" spans="1:15" customFormat="1" ht="13.5" customHeight="1">
      <c r="A14" s="51"/>
      <c r="B14" s="7"/>
      <c r="C14" s="172"/>
      <c r="D14" s="128"/>
      <c r="E14" s="82"/>
      <c r="F14" s="157"/>
      <c r="G14" s="1"/>
      <c r="H14" s="187">
        <v>13</v>
      </c>
      <c r="I14" s="18" t="s">
        <v>24</v>
      </c>
      <c r="J14" s="18" t="s">
        <v>33</v>
      </c>
      <c r="K14" s="65">
        <v>1990</v>
      </c>
      <c r="L14" s="65">
        <v>1990</v>
      </c>
      <c r="M14" s="65" t="s">
        <v>135</v>
      </c>
      <c r="N14" s="4">
        <f t="shared" si="0"/>
        <v>0</v>
      </c>
      <c r="O14" s="1"/>
    </row>
    <row r="15" spans="1:15" customFormat="1">
      <c r="A15" s="51"/>
      <c r="B15" s="7"/>
      <c r="C15" s="172"/>
      <c r="D15" s="128"/>
      <c r="E15" s="82"/>
      <c r="F15" s="157"/>
      <c r="G15" s="1"/>
      <c r="H15" s="187">
        <v>14</v>
      </c>
      <c r="I15" s="18" t="s">
        <v>25</v>
      </c>
      <c r="J15" s="18" t="s">
        <v>87</v>
      </c>
      <c r="K15" s="65">
        <v>3805</v>
      </c>
      <c r="L15" s="65"/>
      <c r="M15" s="65"/>
      <c r="N15" s="4">
        <f t="shared" si="0"/>
        <v>3805</v>
      </c>
      <c r="O15" s="1"/>
    </row>
    <row r="16" spans="1:15" customFormat="1">
      <c r="A16" s="51"/>
      <c r="B16" s="7"/>
      <c r="C16" s="172"/>
      <c r="D16" s="128"/>
      <c r="E16" s="82"/>
      <c r="F16" s="157"/>
      <c r="G16" s="1"/>
      <c r="H16" s="187">
        <v>15</v>
      </c>
      <c r="I16" s="18" t="s">
        <v>26</v>
      </c>
      <c r="J16" s="18" t="s">
        <v>106</v>
      </c>
      <c r="K16" s="65">
        <v>2320</v>
      </c>
      <c r="L16" s="65">
        <v>2320</v>
      </c>
      <c r="M16" s="65" t="s">
        <v>135</v>
      </c>
      <c r="N16" s="4">
        <f t="shared" si="0"/>
        <v>0</v>
      </c>
      <c r="O16" s="1"/>
    </row>
    <row r="17" spans="1:17" customFormat="1" ht="13.5" customHeight="1">
      <c r="A17" s="51"/>
      <c r="B17" s="7"/>
      <c r="C17" s="172"/>
      <c r="D17" s="128"/>
      <c r="E17" s="82"/>
      <c r="F17" s="157"/>
      <c r="G17" s="1"/>
      <c r="H17" s="187">
        <v>16</v>
      </c>
      <c r="I17" s="18" t="s">
        <v>27</v>
      </c>
      <c r="J17" s="18" t="s">
        <v>35</v>
      </c>
      <c r="K17" s="65">
        <v>1000</v>
      </c>
      <c r="L17" s="65">
        <v>1000</v>
      </c>
      <c r="M17" s="65" t="s">
        <v>134</v>
      </c>
      <c r="N17" s="4">
        <f t="shared" si="0"/>
        <v>0</v>
      </c>
      <c r="O17" s="1"/>
      <c r="P17" s="1"/>
      <c r="Q17" s="1"/>
    </row>
    <row r="18" spans="1:17" customFormat="1" ht="13.5" customHeight="1">
      <c r="A18" s="51"/>
      <c r="B18" s="4"/>
      <c r="C18" s="172"/>
      <c r="D18" s="128"/>
      <c r="E18" s="82"/>
      <c r="F18" s="157"/>
      <c r="G18" s="1"/>
      <c r="H18" s="187">
        <v>17</v>
      </c>
      <c r="I18" s="18" t="s">
        <v>28</v>
      </c>
      <c r="J18" s="18" t="s">
        <v>36</v>
      </c>
      <c r="K18" s="65">
        <v>1770</v>
      </c>
      <c r="L18" s="65">
        <v>1770</v>
      </c>
      <c r="M18" s="65" t="s">
        <v>134</v>
      </c>
      <c r="N18" s="4">
        <f t="shared" si="0"/>
        <v>0</v>
      </c>
      <c r="O18" s="1"/>
      <c r="P18" s="1"/>
      <c r="Q18" s="1"/>
    </row>
    <row r="19" spans="1:17" customFormat="1" ht="13.5" customHeight="1">
      <c r="A19" s="51"/>
      <c r="B19" s="4"/>
      <c r="C19" s="172"/>
      <c r="D19" s="128"/>
      <c r="E19" s="82"/>
      <c r="F19" s="157"/>
      <c r="G19" s="1"/>
      <c r="H19" s="187">
        <v>18</v>
      </c>
      <c r="I19" s="18" t="s">
        <v>29</v>
      </c>
      <c r="J19" s="34" t="s">
        <v>117</v>
      </c>
      <c r="K19" s="65">
        <v>1715</v>
      </c>
      <c r="L19" s="65">
        <v>1715</v>
      </c>
      <c r="M19" s="65" t="s">
        <v>135</v>
      </c>
      <c r="N19" s="4">
        <f t="shared" si="0"/>
        <v>0</v>
      </c>
      <c r="O19" s="1"/>
      <c r="P19" s="1"/>
      <c r="Q19" s="1"/>
    </row>
    <row r="20" spans="1:17" customFormat="1" ht="13.5" customHeight="1">
      <c r="A20" s="51"/>
      <c r="B20" s="7"/>
      <c r="C20" s="172"/>
      <c r="D20" s="128"/>
      <c r="E20" s="82"/>
      <c r="F20" s="157"/>
      <c r="G20" s="1"/>
      <c r="H20" s="187">
        <v>19</v>
      </c>
      <c r="I20" s="18" t="s">
        <v>57</v>
      </c>
      <c r="J20" s="18" t="s">
        <v>88</v>
      </c>
      <c r="K20" s="65">
        <v>2650</v>
      </c>
      <c r="L20" s="65">
        <v>2650</v>
      </c>
      <c r="M20" s="65" t="s">
        <v>135</v>
      </c>
      <c r="N20" s="4">
        <f t="shared" si="0"/>
        <v>0</v>
      </c>
      <c r="O20" s="1"/>
      <c r="P20" s="1" t="s">
        <v>136</v>
      </c>
      <c r="Q20" s="1"/>
    </row>
    <row r="21" spans="1:17" customFormat="1" ht="16.5" customHeight="1">
      <c r="A21" s="129" t="s">
        <v>214</v>
      </c>
      <c r="B21" s="119" t="s">
        <v>217</v>
      </c>
      <c r="C21" s="174">
        <v>54000</v>
      </c>
      <c r="D21" s="169" t="s">
        <v>199</v>
      </c>
      <c r="E21" s="119" t="s">
        <v>152</v>
      </c>
      <c r="F21" s="159">
        <v>12109</v>
      </c>
      <c r="G21" s="1"/>
      <c r="H21" s="187">
        <v>20</v>
      </c>
      <c r="I21" s="18" t="s">
        <v>58</v>
      </c>
      <c r="J21" s="18" t="s">
        <v>38</v>
      </c>
      <c r="K21" s="65">
        <v>1275</v>
      </c>
      <c r="L21" s="65">
        <v>1275</v>
      </c>
      <c r="M21" s="65" t="s">
        <v>135</v>
      </c>
      <c r="N21" s="4">
        <f t="shared" si="0"/>
        <v>0</v>
      </c>
      <c r="O21" s="1"/>
      <c r="P21" s="1"/>
      <c r="Q21" s="1"/>
    </row>
    <row r="22" spans="1:17" customFormat="1" ht="15" customHeight="1">
      <c r="A22" s="55" t="s">
        <v>215</v>
      </c>
      <c r="B22" s="119" t="s">
        <v>151</v>
      </c>
      <c r="C22" s="174">
        <v>13392</v>
      </c>
      <c r="D22" s="169" t="s">
        <v>202</v>
      </c>
      <c r="E22" s="119" t="s">
        <v>150</v>
      </c>
      <c r="F22" s="159">
        <f>SUMIF(B4:B20, "Naveen", C4:C20)-SUMIF(E4:E20, "Naveen", F4:F20)</f>
        <v>31551</v>
      </c>
      <c r="G22" s="1"/>
      <c r="H22" s="187">
        <v>21</v>
      </c>
      <c r="I22" s="18" t="s">
        <v>59</v>
      </c>
      <c r="J22" s="18" t="s">
        <v>39</v>
      </c>
      <c r="K22" s="65">
        <v>1016</v>
      </c>
      <c r="L22" s="65">
        <v>1100</v>
      </c>
      <c r="M22" s="65" t="s">
        <v>134</v>
      </c>
      <c r="N22" s="4">
        <f t="shared" si="0"/>
        <v>-84</v>
      </c>
      <c r="O22" s="1"/>
      <c r="P22" s="1"/>
      <c r="Q22" s="1"/>
    </row>
    <row r="23" spans="1:17" customFormat="1" ht="15" customHeight="1">
      <c r="A23" s="51"/>
      <c r="B23" s="7"/>
      <c r="C23" s="172"/>
      <c r="D23" s="169" t="s">
        <v>203</v>
      </c>
      <c r="E23" s="119" t="s">
        <v>151</v>
      </c>
      <c r="F23" s="159">
        <f>SUMIF(B4:B20, "Srinivas", C4:C20)-SUMIF(E4:E20, "Srinivas", F4:F20)</f>
        <v>46207</v>
      </c>
      <c r="G23" s="1"/>
      <c r="H23" s="187">
        <v>22</v>
      </c>
      <c r="I23" s="18" t="s">
        <v>60</v>
      </c>
      <c r="J23" s="34" t="s">
        <v>118</v>
      </c>
      <c r="K23" s="65">
        <v>1825</v>
      </c>
      <c r="L23" s="65">
        <v>1825</v>
      </c>
      <c r="M23" s="65" t="s">
        <v>135</v>
      </c>
      <c r="N23" s="4">
        <f t="shared" si="0"/>
        <v>0</v>
      </c>
      <c r="O23" s="1"/>
      <c r="P23" s="1"/>
      <c r="Q23" s="1"/>
    </row>
    <row r="24" spans="1:17" customFormat="1" ht="15" customHeight="1">
      <c r="A24" s="51"/>
      <c r="B24" s="7"/>
      <c r="C24" s="172"/>
      <c r="D24" s="110" t="s">
        <v>214</v>
      </c>
      <c r="E24" s="57" t="s">
        <v>217</v>
      </c>
      <c r="F24" s="154">
        <v>54000</v>
      </c>
      <c r="G24" s="1"/>
      <c r="H24" s="187">
        <v>23</v>
      </c>
      <c r="I24" s="18" t="s">
        <v>61</v>
      </c>
      <c r="J24" s="34" t="s">
        <v>121</v>
      </c>
      <c r="K24" s="65">
        <v>1550</v>
      </c>
      <c r="L24" s="65">
        <v>1550</v>
      </c>
      <c r="M24" s="65" t="s">
        <v>135</v>
      </c>
      <c r="N24" s="4">
        <f t="shared" si="0"/>
        <v>0</v>
      </c>
      <c r="O24" s="1"/>
      <c r="P24" s="1"/>
      <c r="Q24" s="1"/>
    </row>
    <row r="25" spans="1:17" customFormat="1" ht="16.5" customHeight="1">
      <c r="A25" s="51"/>
      <c r="B25" s="7"/>
      <c r="C25" s="172"/>
      <c r="D25" s="169" t="s">
        <v>215</v>
      </c>
      <c r="E25" s="119" t="s">
        <v>151</v>
      </c>
      <c r="F25" s="154">
        <v>13392</v>
      </c>
      <c r="G25" s="1"/>
      <c r="H25" s="187">
        <v>24</v>
      </c>
      <c r="I25" s="18" t="s">
        <v>62</v>
      </c>
      <c r="J25" s="18" t="s">
        <v>42</v>
      </c>
      <c r="K25" s="65">
        <v>2030</v>
      </c>
      <c r="L25" s="65">
        <v>2030</v>
      </c>
      <c r="M25" s="65" t="s">
        <v>135</v>
      </c>
      <c r="N25" s="4">
        <f t="shared" si="0"/>
        <v>0</v>
      </c>
      <c r="O25" s="1"/>
      <c r="P25" s="1"/>
      <c r="Q25" s="1"/>
    </row>
    <row r="26" spans="1:17" customFormat="1" ht="15.75" customHeight="1" thickBot="1">
      <c r="A26" s="252" t="s">
        <v>159</v>
      </c>
      <c r="B26" s="253"/>
      <c r="C26" s="175">
        <f>SUM(C4:C25)</f>
        <v>204927</v>
      </c>
      <c r="D26" s="284" t="s">
        <v>159</v>
      </c>
      <c r="E26" s="253"/>
      <c r="F26" s="155">
        <f>SUM(F4:F25)</f>
        <v>204927</v>
      </c>
      <c r="G26" s="1"/>
      <c r="H26" s="187">
        <v>25</v>
      </c>
      <c r="I26" s="18" t="s">
        <v>63</v>
      </c>
      <c r="J26" s="18" t="s">
        <v>43</v>
      </c>
      <c r="K26" s="65">
        <v>1715</v>
      </c>
      <c r="L26" s="65">
        <v>1715</v>
      </c>
      <c r="M26" s="65" t="s">
        <v>135</v>
      </c>
      <c r="N26" s="4">
        <f t="shared" si="0"/>
        <v>0</v>
      </c>
      <c r="O26" s="1"/>
      <c r="P26" s="1"/>
      <c r="Q26" s="1"/>
    </row>
    <row r="27" spans="1:17" customFormat="1">
      <c r="A27" s="1"/>
      <c r="B27" s="1"/>
      <c r="C27" s="1"/>
      <c r="D27" s="1"/>
      <c r="E27" s="1"/>
      <c r="F27" s="1"/>
      <c r="G27" s="1"/>
      <c r="H27" s="187">
        <v>26</v>
      </c>
      <c r="I27" s="18" t="s">
        <v>64</v>
      </c>
      <c r="J27" s="18" t="s">
        <v>98</v>
      </c>
      <c r="K27" s="65">
        <v>1165</v>
      </c>
      <c r="L27" s="65">
        <v>1165</v>
      </c>
      <c r="M27" s="65" t="s">
        <v>135</v>
      </c>
      <c r="N27" s="4">
        <f t="shared" si="0"/>
        <v>0</v>
      </c>
      <c r="O27" s="1"/>
      <c r="P27" s="1"/>
      <c r="Q27" s="1"/>
    </row>
    <row r="28" spans="1:17" customFormat="1" ht="14.25" customHeight="1">
      <c r="A28" s="110" t="s">
        <v>184</v>
      </c>
      <c r="B28" s="111">
        <f>K43</f>
        <v>68736</v>
      </c>
      <c r="C28" s="1"/>
      <c r="D28" s="114" t="s">
        <v>176</v>
      </c>
      <c r="E28" s="115" t="s">
        <v>164</v>
      </c>
      <c r="F28" s="115" t="s">
        <v>86</v>
      </c>
      <c r="G28" s="1"/>
      <c r="H28" s="187">
        <v>27</v>
      </c>
      <c r="I28" s="34" t="s">
        <v>65</v>
      </c>
      <c r="J28" s="34" t="s">
        <v>45</v>
      </c>
      <c r="K28" s="65">
        <v>1880</v>
      </c>
      <c r="L28" s="65">
        <v>1880</v>
      </c>
      <c r="M28" s="65" t="s">
        <v>135</v>
      </c>
      <c r="N28" s="4">
        <f>K28-L28</f>
        <v>0</v>
      </c>
      <c r="O28" s="1"/>
      <c r="P28" s="1"/>
      <c r="Q28" s="1"/>
    </row>
    <row r="29" spans="1:17" customFormat="1" ht="13.5" customHeight="1">
      <c r="A29" s="110" t="s">
        <v>185</v>
      </c>
      <c r="B29" s="111">
        <f>L43</f>
        <v>54869</v>
      </c>
      <c r="C29" s="1"/>
      <c r="D29" s="1"/>
      <c r="E29" s="41" t="s">
        <v>21</v>
      </c>
      <c r="F29" s="65">
        <v>1000</v>
      </c>
      <c r="G29" s="1"/>
      <c r="H29" s="187">
        <v>28</v>
      </c>
      <c r="I29" s="18" t="s">
        <v>66</v>
      </c>
      <c r="J29" s="18" t="s">
        <v>46</v>
      </c>
      <c r="K29" s="65">
        <v>1591</v>
      </c>
      <c r="L29" s="65">
        <v>1600</v>
      </c>
      <c r="M29" s="65" t="s">
        <v>134</v>
      </c>
      <c r="N29" s="4">
        <f t="shared" si="0"/>
        <v>-9</v>
      </c>
      <c r="O29" s="1"/>
      <c r="P29" s="1"/>
      <c r="Q29" s="1"/>
    </row>
    <row r="30" spans="1:17" customFormat="1" ht="12.75" customHeight="1">
      <c r="A30" s="110" t="s">
        <v>175</v>
      </c>
      <c r="B30" s="111">
        <f>SUM(F4:F20)</f>
        <v>47668</v>
      </c>
      <c r="C30" s="1"/>
      <c r="D30" s="1"/>
      <c r="E30" s="41" t="s">
        <v>25</v>
      </c>
      <c r="F30" s="65">
        <v>3805</v>
      </c>
      <c r="G30" s="1"/>
      <c r="H30" s="187">
        <v>29</v>
      </c>
      <c r="I30" s="18" t="s">
        <v>67</v>
      </c>
      <c r="J30" s="18" t="s">
        <v>47</v>
      </c>
      <c r="K30" s="65">
        <v>2320</v>
      </c>
      <c r="L30" s="65">
        <v>2320</v>
      </c>
      <c r="M30" s="65" t="s">
        <v>135</v>
      </c>
      <c r="N30" s="4">
        <f t="shared" si="0"/>
        <v>0</v>
      </c>
      <c r="O30" s="1"/>
      <c r="P30" s="1"/>
      <c r="Q30" s="1"/>
    </row>
    <row r="31" spans="1:17" customFormat="1" ht="12.75" customHeight="1">
      <c r="A31" s="110" t="s">
        <v>162</v>
      </c>
      <c r="B31" s="112">
        <f>SUM(F21:F25)</f>
        <v>157259</v>
      </c>
      <c r="C31" s="1"/>
      <c r="D31" s="1"/>
      <c r="E31" s="41" t="s">
        <v>69</v>
      </c>
      <c r="F31" s="65">
        <v>3210</v>
      </c>
      <c r="G31" s="1"/>
      <c r="H31" s="187">
        <v>30</v>
      </c>
      <c r="I31" s="18" t="s">
        <v>68</v>
      </c>
      <c r="J31" s="18" t="s">
        <v>48</v>
      </c>
      <c r="K31" s="65">
        <v>1000</v>
      </c>
      <c r="L31" s="65">
        <v>1000</v>
      </c>
      <c r="M31" s="65" t="s">
        <v>135</v>
      </c>
      <c r="N31" s="4">
        <f t="shared" si="0"/>
        <v>0</v>
      </c>
      <c r="O31" s="1"/>
      <c r="P31" s="1"/>
      <c r="Q31" s="1"/>
    </row>
    <row r="32" spans="1:17" customFormat="1" ht="14.25" customHeight="1">
      <c r="A32" s="110" t="s">
        <v>218</v>
      </c>
      <c r="B32" s="112">
        <f>SUM(F21:F23)</f>
        <v>89867</v>
      </c>
      <c r="C32" s="1"/>
      <c r="D32" s="1"/>
      <c r="E32" s="41" t="s">
        <v>73</v>
      </c>
      <c r="F32" s="65">
        <v>1000</v>
      </c>
      <c r="G32" s="1"/>
      <c r="H32" s="187">
        <v>31</v>
      </c>
      <c r="I32" s="18" t="s">
        <v>69</v>
      </c>
      <c r="J32" s="18" t="s">
        <v>110</v>
      </c>
      <c r="K32" s="65">
        <v>3210</v>
      </c>
      <c r="L32" s="65"/>
      <c r="M32" s="65"/>
      <c r="N32" s="4">
        <f t="shared" si="0"/>
        <v>3210</v>
      </c>
      <c r="O32" s="1"/>
      <c r="P32" s="1"/>
      <c r="Q32" s="1" t="s">
        <v>136</v>
      </c>
    </row>
    <row r="33" spans="1:255" ht="13.5" customHeight="1">
      <c r="A33" s="110" t="s">
        <v>317</v>
      </c>
      <c r="B33" s="111">
        <f>N43</f>
        <v>13867</v>
      </c>
      <c r="E33" s="41" t="s">
        <v>75</v>
      </c>
      <c r="F33" s="65">
        <v>3055</v>
      </c>
      <c r="H33" s="187">
        <v>32</v>
      </c>
      <c r="I33" s="18" t="s">
        <v>70</v>
      </c>
      <c r="J33" s="121" t="s">
        <v>292</v>
      </c>
      <c r="K33" s="65">
        <v>2210</v>
      </c>
      <c r="L33" s="65">
        <v>2210</v>
      </c>
      <c r="M33" s="65" t="s">
        <v>135</v>
      </c>
      <c r="N33" s="4">
        <f t="shared" si="0"/>
        <v>0</v>
      </c>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row>
    <row r="34" spans="1:255" ht="14.25" customHeight="1">
      <c r="A34" s="113" t="s">
        <v>172</v>
      </c>
      <c r="B34" s="110"/>
      <c r="E34" s="41" t="s">
        <v>77</v>
      </c>
      <c r="F34" s="65">
        <v>1880</v>
      </c>
      <c r="H34" s="187">
        <v>33</v>
      </c>
      <c r="I34" s="18" t="s">
        <v>71</v>
      </c>
      <c r="J34" s="18" t="s">
        <v>51</v>
      </c>
      <c r="K34" s="65">
        <v>1275</v>
      </c>
      <c r="L34" s="65">
        <v>1275</v>
      </c>
      <c r="M34" s="65" t="s">
        <v>134</v>
      </c>
      <c r="N34" s="4">
        <f t="shared" si="0"/>
        <v>0</v>
      </c>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row>
    <row r="35" spans="1:255" ht="14.25" customHeight="1">
      <c r="A35" s="54" t="s">
        <v>167</v>
      </c>
      <c r="B35" s="110"/>
      <c r="E35" s="186"/>
      <c r="F35" s="160"/>
      <c r="H35" s="187">
        <v>34</v>
      </c>
      <c r="I35" s="18" t="s">
        <v>72</v>
      </c>
      <c r="J35" s="18" t="s">
        <v>52</v>
      </c>
      <c r="K35" s="65">
        <v>1660</v>
      </c>
      <c r="L35" s="65">
        <v>1650</v>
      </c>
      <c r="M35" s="65" t="s">
        <v>135</v>
      </c>
      <c r="N35" s="4">
        <f t="shared" si="0"/>
        <v>10</v>
      </c>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row>
    <row r="36" spans="1:255">
      <c r="A36" s="54" t="s">
        <v>182</v>
      </c>
      <c r="E36" s="83" t="s">
        <v>159</v>
      </c>
      <c r="F36" s="162">
        <f>SUM(F29:F35)</f>
        <v>13950</v>
      </c>
      <c r="H36" s="187">
        <v>35</v>
      </c>
      <c r="I36" s="18" t="s">
        <v>73</v>
      </c>
      <c r="J36" s="18" t="s">
        <v>53</v>
      </c>
      <c r="K36" s="65">
        <v>1000</v>
      </c>
      <c r="L36" s="65"/>
      <c r="M36" s="65"/>
      <c r="N36" s="4">
        <f t="shared" si="0"/>
        <v>1000</v>
      </c>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row>
    <row r="37" spans="1:255">
      <c r="A37" s="54" t="s">
        <v>296</v>
      </c>
      <c r="H37" s="187">
        <v>36</v>
      </c>
      <c r="I37" s="18" t="s">
        <v>74</v>
      </c>
      <c r="J37" s="18" t="s">
        <v>54</v>
      </c>
      <c r="K37" s="65">
        <v>2265</v>
      </c>
      <c r="L37" s="65">
        <v>2265</v>
      </c>
      <c r="M37" s="65" t="s">
        <v>135</v>
      </c>
      <c r="N37" s="4">
        <f t="shared" si="0"/>
        <v>0</v>
      </c>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row>
    <row r="38" spans="1:255">
      <c r="A38" s="54"/>
      <c r="H38" s="187">
        <v>37</v>
      </c>
      <c r="I38" s="18" t="s">
        <v>75</v>
      </c>
      <c r="J38" s="18" t="s">
        <v>55</v>
      </c>
      <c r="K38" s="65">
        <v>3055</v>
      </c>
      <c r="L38" s="65"/>
      <c r="M38" s="65"/>
      <c r="N38" s="4">
        <f t="shared" si="0"/>
        <v>3055</v>
      </c>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row>
    <row r="39" spans="1:255">
      <c r="A39" s="54"/>
      <c r="H39" s="187">
        <v>38</v>
      </c>
      <c r="I39" s="18" t="s">
        <v>76</v>
      </c>
      <c r="J39" s="34" t="s">
        <v>119</v>
      </c>
      <c r="K39" s="65">
        <v>1275</v>
      </c>
      <c r="L39" s="65">
        <v>1275</v>
      </c>
      <c r="M39" s="65" t="s">
        <v>135</v>
      </c>
      <c r="N39" s="4">
        <f t="shared" si="0"/>
        <v>0</v>
      </c>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row>
    <row r="40" spans="1:255">
      <c r="A40" s="54"/>
      <c r="H40" s="187">
        <v>39</v>
      </c>
      <c r="I40" s="18" t="s">
        <v>77</v>
      </c>
      <c r="J40" s="18" t="s">
        <v>56</v>
      </c>
      <c r="K40" s="65">
        <v>1880</v>
      </c>
      <c r="L40" s="65"/>
      <c r="M40" s="65"/>
      <c r="N40" s="4">
        <f t="shared" si="0"/>
        <v>1880</v>
      </c>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row>
    <row r="41" spans="1:255">
      <c r="H41" s="187">
        <v>40</v>
      </c>
      <c r="I41" s="18" t="s">
        <v>78</v>
      </c>
      <c r="J41" s="34" t="s">
        <v>120</v>
      </c>
      <c r="K41" s="65">
        <v>1275</v>
      </c>
      <c r="L41" s="65">
        <v>1275</v>
      </c>
      <c r="M41" s="65" t="s">
        <v>135</v>
      </c>
      <c r="N41" s="4">
        <f t="shared" si="0"/>
        <v>0</v>
      </c>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row>
    <row r="42" spans="1:255">
      <c r="H42" s="4"/>
      <c r="I42" s="4"/>
      <c r="J42" s="4"/>
      <c r="K42" s="4"/>
      <c r="L42" s="4"/>
      <c r="M42" s="4"/>
      <c r="N42" s="4"/>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row>
    <row r="43" spans="1:255">
      <c r="H43" s="4"/>
      <c r="I43" s="4"/>
      <c r="J43" s="57" t="s">
        <v>137</v>
      </c>
      <c r="K43" s="57">
        <f>SUM(K2:K41)</f>
        <v>68736</v>
      </c>
      <c r="L43" s="57">
        <f>SUM(L2:L41)</f>
        <v>54869</v>
      </c>
      <c r="M43" s="57"/>
      <c r="N43" s="57">
        <f>SUM(N2:N41)</f>
        <v>13867</v>
      </c>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row>
    <row r="47" spans="1:255">
      <c r="H47" s="18" t="s">
        <v>21</v>
      </c>
      <c r="I47" s="65">
        <v>1000</v>
      </c>
    </row>
    <row r="48" spans="1:255">
      <c r="H48" s="18" t="s">
        <v>25</v>
      </c>
      <c r="I48" s="65">
        <v>3805</v>
      </c>
    </row>
    <row r="49" spans="8:9">
      <c r="H49" s="18" t="s">
        <v>69</v>
      </c>
      <c r="I49" s="65">
        <v>3210</v>
      </c>
    </row>
    <row r="50" spans="8:9">
      <c r="H50" s="18" t="s">
        <v>73</v>
      </c>
      <c r="I50" s="65">
        <v>1000</v>
      </c>
    </row>
    <row r="51" spans="8:9">
      <c r="H51" s="18" t="s">
        <v>75</v>
      </c>
      <c r="I51" s="65">
        <v>3055</v>
      </c>
    </row>
    <row r="52" spans="8:9">
      <c r="H52" s="18" t="s">
        <v>77</v>
      </c>
      <c r="I52" s="65">
        <v>1880</v>
      </c>
    </row>
  </sheetData>
  <autoFilter ref="M1:O50" xr:uid="{00000000-0009-0000-0000-000012000000}"/>
  <mergeCells count="5">
    <mergeCell ref="A1:F1"/>
    <mergeCell ref="A2:C2"/>
    <mergeCell ref="D2:F2"/>
    <mergeCell ref="A26:B26"/>
    <mergeCell ref="D26:E26"/>
  </mergeCells>
  <dataValidations count="3">
    <dataValidation type="list" allowBlank="1" showInputMessage="1" showErrorMessage="1" sqref="E4:E23 E25 B22" xr:uid="{00000000-0002-0000-1200-000000000000}">
      <formula1>"Naveen,Srinivas"</formula1>
    </dataValidation>
    <dataValidation type="list" allowBlank="1" showInputMessage="1" showErrorMessage="1" sqref="Q4:Q7 M2:M41" xr:uid="{00000000-0002-0000-1200-000001000000}">
      <formula1>"Cash,Online"</formula1>
    </dataValidation>
    <dataValidation type="list" allowBlank="1" showInputMessage="1" showErrorMessage="1" sqref="B4:B6 B8:B11 B14:B17 B20 B23:B25" xr:uid="{00000000-0002-0000-1200-000002000000}">
      <formula1>"Naveen,Srinivas,KVB Account"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57"/>
  <sheetViews>
    <sheetView workbookViewId="0">
      <selection activeCell="C13" sqref="C13"/>
    </sheetView>
  </sheetViews>
  <sheetFormatPr defaultColWidth="9" defaultRowHeight="14.5"/>
  <cols>
    <col min="1" max="1" width="3.7265625" style="1" customWidth="1"/>
    <col min="2" max="2" width="5.81640625" style="1" customWidth="1"/>
    <col min="3" max="3" width="54" style="1" customWidth="1"/>
    <col min="4" max="4" width="15.453125" style="1" customWidth="1"/>
    <col min="5" max="5" width="10.7265625" style="1" customWidth="1"/>
    <col min="6" max="6" width="12.54296875" style="1" customWidth="1"/>
    <col min="7" max="7" width="13.1796875" style="1" customWidth="1"/>
    <col min="8" max="8" width="21" style="1" customWidth="1"/>
    <col min="9" max="256" width="9.1796875" style="1" customWidth="1"/>
  </cols>
  <sheetData>
    <row r="1" spans="1:8" ht="28.5">
      <c r="A1" s="233" t="s">
        <v>80</v>
      </c>
      <c r="B1" s="233"/>
      <c r="C1" s="233"/>
    </row>
    <row r="2" spans="1:8" ht="18.5">
      <c r="A2" s="234" t="s">
        <v>81</v>
      </c>
      <c r="B2" s="234"/>
      <c r="C2" s="234"/>
    </row>
    <row r="3" spans="1:8" ht="23.5">
      <c r="A3" s="235" t="s">
        <v>105</v>
      </c>
      <c r="B3" s="235"/>
      <c r="C3" s="235"/>
    </row>
    <row r="4" spans="1:8">
      <c r="A4" s="237"/>
      <c r="B4" s="237"/>
      <c r="C4" s="237"/>
    </row>
    <row r="5" spans="1:8">
      <c r="A5" s="240"/>
      <c r="B5" s="240"/>
      <c r="C5" s="240"/>
    </row>
    <row r="6" spans="1:8">
      <c r="A6" s="240"/>
      <c r="B6" s="240"/>
      <c r="C6" s="240"/>
    </row>
    <row r="7" spans="1:8">
      <c r="A7" s="240"/>
      <c r="B7" s="240"/>
      <c r="C7" s="240"/>
    </row>
    <row r="8" spans="1:8">
      <c r="A8" s="241"/>
      <c r="B8" s="241"/>
      <c r="C8" s="241"/>
    </row>
    <row r="9" spans="1:8">
      <c r="A9" s="11"/>
      <c r="B9" s="11"/>
      <c r="C9" s="11"/>
    </row>
    <row r="10" spans="1:8" ht="22.5" customHeight="1">
      <c r="A10" s="242" t="s">
        <v>0</v>
      </c>
      <c r="B10" s="242" t="s">
        <v>1</v>
      </c>
      <c r="C10" s="244" t="s">
        <v>2</v>
      </c>
      <c r="D10" s="239" t="s">
        <v>101</v>
      </c>
      <c r="E10" s="239" t="s">
        <v>102</v>
      </c>
      <c r="F10" s="239" t="s">
        <v>95</v>
      </c>
      <c r="G10" s="239" t="s">
        <v>103</v>
      </c>
      <c r="H10" s="239" t="s">
        <v>104</v>
      </c>
    </row>
    <row r="11" spans="1:8" ht="27" customHeight="1">
      <c r="A11" s="243"/>
      <c r="B11" s="243"/>
      <c r="C11" s="245"/>
      <c r="D11" s="239"/>
      <c r="E11" s="239"/>
      <c r="F11" s="239"/>
      <c r="G11" s="239"/>
      <c r="H11" s="239"/>
    </row>
    <row r="12" spans="1:8" ht="20.149999999999999" customHeight="1">
      <c r="A12" s="13">
        <v>1</v>
      </c>
      <c r="B12" s="3" t="s">
        <v>5</v>
      </c>
      <c r="C12" s="3" t="s">
        <v>14</v>
      </c>
      <c r="D12" s="3">
        <v>60000</v>
      </c>
      <c r="E12" s="3"/>
      <c r="F12" s="3"/>
      <c r="G12" s="3"/>
      <c r="H12" s="3"/>
    </row>
    <row r="13" spans="1:8" ht="20.149999999999999" customHeight="1">
      <c r="A13" s="13">
        <v>2</v>
      </c>
      <c r="B13" s="3" t="s">
        <v>6</v>
      </c>
      <c r="C13" s="3" t="s">
        <v>15</v>
      </c>
      <c r="D13" s="3">
        <v>60000</v>
      </c>
      <c r="E13" s="3"/>
      <c r="F13" s="3"/>
      <c r="G13" s="3"/>
      <c r="H13" s="3"/>
    </row>
    <row r="14" spans="1:8" ht="20.149999999999999" customHeight="1">
      <c r="A14" s="13">
        <v>3</v>
      </c>
      <c r="B14" s="3" t="s">
        <v>7</v>
      </c>
      <c r="C14" s="3" t="s">
        <v>16</v>
      </c>
      <c r="D14" s="3">
        <v>60000</v>
      </c>
      <c r="E14" s="3"/>
      <c r="F14" s="3"/>
      <c r="G14" s="3"/>
      <c r="H14" s="3"/>
    </row>
    <row r="15" spans="1:8" ht="20.149999999999999" customHeight="1">
      <c r="A15" s="13">
        <v>4</v>
      </c>
      <c r="B15" s="3" t="s">
        <v>8</v>
      </c>
      <c r="C15" s="3" t="s">
        <v>84</v>
      </c>
      <c r="D15" s="3">
        <v>60000</v>
      </c>
      <c r="E15" s="3"/>
      <c r="F15" s="3"/>
      <c r="G15" s="3"/>
      <c r="H15" s="3"/>
    </row>
    <row r="16" spans="1:8" ht="20.149999999999999" customHeight="1">
      <c r="A16" s="13">
        <v>5</v>
      </c>
      <c r="B16" s="3" t="s">
        <v>9</v>
      </c>
      <c r="C16" s="3" t="s">
        <v>97</v>
      </c>
      <c r="D16" s="3">
        <v>60000</v>
      </c>
      <c r="E16" s="3"/>
      <c r="F16" s="3"/>
      <c r="G16" s="3"/>
      <c r="H16" s="3"/>
    </row>
    <row r="17" spans="1:8" ht="20.149999999999999" customHeight="1">
      <c r="A17" s="13">
        <v>6</v>
      </c>
      <c r="B17" s="3" t="s">
        <v>10</v>
      </c>
      <c r="C17" s="3" t="s">
        <v>18</v>
      </c>
      <c r="D17" s="3">
        <v>60000</v>
      </c>
      <c r="E17" s="3"/>
      <c r="F17" s="3"/>
      <c r="G17" s="3"/>
      <c r="H17" s="3"/>
    </row>
    <row r="18" spans="1:8" ht="20.149999999999999" customHeight="1">
      <c r="A18" s="13">
        <v>7</v>
      </c>
      <c r="B18" s="3" t="s">
        <v>11</v>
      </c>
      <c r="C18" s="3" t="s">
        <v>19</v>
      </c>
      <c r="D18" s="3">
        <v>60000</v>
      </c>
      <c r="E18" s="3"/>
      <c r="F18" s="3"/>
      <c r="G18" s="3"/>
      <c r="H18" s="3"/>
    </row>
    <row r="19" spans="1:8" ht="20.149999999999999" customHeight="1">
      <c r="A19" s="13">
        <v>8</v>
      </c>
      <c r="B19" s="3" t="s">
        <v>12</v>
      </c>
      <c r="C19" s="3" t="s">
        <v>19</v>
      </c>
      <c r="D19" s="3">
        <v>60000</v>
      </c>
      <c r="E19" s="3"/>
      <c r="F19" s="3"/>
      <c r="G19" s="3"/>
      <c r="H19" s="3"/>
    </row>
    <row r="20" spans="1:8" ht="20.149999999999999" customHeight="1">
      <c r="A20" s="13">
        <v>9</v>
      </c>
      <c r="B20" s="3" t="s">
        <v>13</v>
      </c>
      <c r="C20" s="3" t="s">
        <v>100</v>
      </c>
      <c r="D20" s="3">
        <v>60000</v>
      </c>
      <c r="E20" s="3"/>
      <c r="F20" s="3"/>
      <c r="G20" s="3"/>
      <c r="H20" s="3"/>
    </row>
    <row r="21" spans="1:8" ht="20.149999999999999" customHeight="1">
      <c r="A21" s="13">
        <v>10</v>
      </c>
      <c r="B21" s="3" t="s">
        <v>21</v>
      </c>
      <c r="C21" s="3" t="s">
        <v>30</v>
      </c>
      <c r="D21" s="3">
        <v>60000</v>
      </c>
      <c r="E21" s="3"/>
      <c r="F21" s="3"/>
      <c r="G21" s="3"/>
      <c r="H21" s="3"/>
    </row>
    <row r="22" spans="1:8" ht="20.149999999999999" customHeight="1">
      <c r="A22" s="13">
        <v>11</v>
      </c>
      <c r="B22" s="3" t="s">
        <v>22</v>
      </c>
      <c r="C22" s="3" t="s">
        <v>98</v>
      </c>
      <c r="D22" s="3">
        <v>60000</v>
      </c>
      <c r="E22" s="3"/>
      <c r="F22" s="3"/>
      <c r="G22" s="3"/>
      <c r="H22" s="3"/>
    </row>
    <row r="23" spans="1:8" ht="20.149999999999999" customHeight="1">
      <c r="A23" s="13">
        <v>12</v>
      </c>
      <c r="B23" s="3" t="s">
        <v>23</v>
      </c>
      <c r="C23" s="3" t="s">
        <v>99</v>
      </c>
      <c r="D23" s="3">
        <v>60000</v>
      </c>
      <c r="E23" s="3"/>
      <c r="F23" s="3"/>
      <c r="G23" s="3"/>
      <c r="H23" s="3"/>
    </row>
    <row r="24" spans="1:8" ht="20.149999999999999" customHeight="1">
      <c r="A24" s="13">
        <v>13</v>
      </c>
      <c r="B24" s="3" t="s">
        <v>24</v>
      </c>
      <c r="C24" s="3" t="s">
        <v>33</v>
      </c>
      <c r="D24" s="3">
        <v>60000</v>
      </c>
      <c r="E24" s="3"/>
      <c r="F24" s="3"/>
      <c r="G24" s="3"/>
      <c r="H24" s="3"/>
    </row>
    <row r="25" spans="1:8" ht="20.149999999999999" customHeight="1">
      <c r="A25" s="13">
        <v>14</v>
      </c>
      <c r="B25" s="3" t="s">
        <v>25</v>
      </c>
      <c r="C25" s="3" t="s">
        <v>87</v>
      </c>
      <c r="D25" s="3">
        <v>60000</v>
      </c>
      <c r="E25" s="3"/>
      <c r="F25" s="3"/>
      <c r="G25" s="3"/>
      <c r="H25" s="3"/>
    </row>
    <row r="26" spans="1:8" ht="20.149999999999999" customHeight="1">
      <c r="A26" s="13">
        <v>15</v>
      </c>
      <c r="B26" s="3" t="s">
        <v>26</v>
      </c>
      <c r="C26" s="3" t="s">
        <v>34</v>
      </c>
      <c r="D26" s="3">
        <v>60000</v>
      </c>
      <c r="E26" s="3"/>
      <c r="F26" s="3"/>
      <c r="G26" s="3"/>
      <c r="H26" s="3"/>
    </row>
    <row r="27" spans="1:8" ht="20.149999999999999" customHeight="1">
      <c r="A27" s="13">
        <v>16</v>
      </c>
      <c r="B27" s="3" t="s">
        <v>27</v>
      </c>
      <c r="C27" s="3" t="s">
        <v>35</v>
      </c>
      <c r="D27" s="3">
        <v>60000</v>
      </c>
      <c r="E27" s="3"/>
      <c r="F27" s="3"/>
      <c r="G27" s="3"/>
      <c r="H27" s="3"/>
    </row>
    <row r="28" spans="1:8" ht="20.149999999999999" customHeight="1">
      <c r="A28" s="13">
        <v>17</v>
      </c>
      <c r="B28" s="3" t="s">
        <v>28</v>
      </c>
      <c r="C28" s="3" t="s">
        <v>36</v>
      </c>
      <c r="D28" s="3">
        <v>60000</v>
      </c>
      <c r="E28" s="3"/>
      <c r="F28" s="3"/>
      <c r="G28" s="3"/>
      <c r="H28" s="3"/>
    </row>
    <row r="29" spans="1:8" ht="15" customHeight="1">
      <c r="A29" s="236" t="s">
        <v>0</v>
      </c>
      <c r="B29" s="238" t="s">
        <v>1</v>
      </c>
      <c r="C29" s="236" t="s">
        <v>2</v>
      </c>
      <c r="D29" s="239" t="s">
        <v>101</v>
      </c>
      <c r="E29" s="239" t="s">
        <v>102</v>
      </c>
      <c r="F29" s="239" t="s">
        <v>95</v>
      </c>
      <c r="G29" s="239" t="s">
        <v>103</v>
      </c>
      <c r="H29" s="239" t="s">
        <v>104</v>
      </c>
    </row>
    <row r="30" spans="1:8" ht="30.75" customHeight="1">
      <c r="A30" s="236"/>
      <c r="B30" s="238"/>
      <c r="C30" s="236"/>
      <c r="D30" s="239"/>
      <c r="E30" s="239"/>
      <c r="F30" s="239"/>
      <c r="G30" s="239"/>
      <c r="H30" s="239"/>
    </row>
    <row r="31" spans="1:8" ht="20.149999999999999" customHeight="1">
      <c r="A31" s="13">
        <v>18</v>
      </c>
      <c r="B31" s="3" t="s">
        <v>29</v>
      </c>
      <c r="C31" s="3" t="s">
        <v>37</v>
      </c>
      <c r="D31" s="3">
        <v>60000</v>
      </c>
      <c r="E31" s="3"/>
      <c r="F31" s="3"/>
      <c r="G31" s="3"/>
      <c r="H31" s="3"/>
    </row>
    <row r="32" spans="1:8" ht="20.149999999999999" customHeight="1">
      <c r="A32" s="13">
        <v>19</v>
      </c>
      <c r="B32" s="3" t="s">
        <v>57</v>
      </c>
      <c r="C32" s="3" t="s">
        <v>88</v>
      </c>
      <c r="D32" s="3">
        <v>60000</v>
      </c>
      <c r="E32" s="3"/>
      <c r="F32" s="3"/>
      <c r="G32" s="3"/>
      <c r="H32" s="3"/>
    </row>
    <row r="33" spans="1:8" ht="20.149999999999999" customHeight="1">
      <c r="A33" s="13">
        <v>20</v>
      </c>
      <c r="B33" s="3" t="s">
        <v>58</v>
      </c>
      <c r="C33" s="3" t="s">
        <v>38</v>
      </c>
      <c r="D33" s="3">
        <v>60000</v>
      </c>
      <c r="E33" s="3"/>
      <c r="F33" s="3"/>
      <c r="G33" s="3"/>
      <c r="H33" s="3"/>
    </row>
    <row r="34" spans="1:8" ht="20.149999999999999" customHeight="1">
      <c r="A34" s="13">
        <v>21</v>
      </c>
      <c r="B34" s="3" t="s">
        <v>59</v>
      </c>
      <c r="C34" s="3" t="s">
        <v>39</v>
      </c>
      <c r="D34" s="3">
        <v>60000</v>
      </c>
      <c r="E34" s="3"/>
      <c r="F34" s="3"/>
      <c r="G34" s="3"/>
      <c r="H34" s="3"/>
    </row>
    <row r="35" spans="1:8" ht="20.149999999999999" customHeight="1">
      <c r="A35" s="13">
        <v>22</v>
      </c>
      <c r="B35" s="3" t="s">
        <v>60</v>
      </c>
      <c r="C35" s="3" t="s">
        <v>40</v>
      </c>
      <c r="D35" s="3">
        <v>60000</v>
      </c>
      <c r="E35" s="3"/>
      <c r="F35" s="3"/>
      <c r="G35" s="3"/>
      <c r="H35" s="3"/>
    </row>
    <row r="36" spans="1:8" ht="20.149999999999999" customHeight="1">
      <c r="A36" s="13">
        <v>23</v>
      </c>
      <c r="B36" s="3" t="s">
        <v>61</v>
      </c>
      <c r="C36" s="3" t="s">
        <v>41</v>
      </c>
      <c r="D36" s="3">
        <v>60000</v>
      </c>
      <c r="E36" s="3"/>
      <c r="F36" s="3"/>
      <c r="G36" s="3"/>
      <c r="H36" s="3"/>
    </row>
    <row r="37" spans="1:8" ht="20.149999999999999" customHeight="1">
      <c r="A37" s="13">
        <v>24</v>
      </c>
      <c r="B37" s="3" t="s">
        <v>62</v>
      </c>
      <c r="C37" s="3" t="s">
        <v>42</v>
      </c>
      <c r="D37" s="3">
        <v>60000</v>
      </c>
      <c r="E37" s="3"/>
      <c r="F37" s="3"/>
      <c r="G37" s="3"/>
      <c r="H37" s="3"/>
    </row>
    <row r="38" spans="1:8" ht="20.149999999999999" customHeight="1">
      <c r="A38" s="13">
        <v>25</v>
      </c>
      <c r="B38" s="3" t="s">
        <v>63</v>
      </c>
      <c r="C38" s="3" t="s">
        <v>43</v>
      </c>
      <c r="D38" s="3">
        <v>60000</v>
      </c>
      <c r="E38" s="3"/>
      <c r="F38" s="3"/>
      <c r="G38" s="3"/>
      <c r="H38" s="3"/>
    </row>
    <row r="39" spans="1:8" ht="20.149999999999999" customHeight="1">
      <c r="A39" s="13">
        <v>26</v>
      </c>
      <c r="B39" s="3" t="s">
        <v>64</v>
      </c>
      <c r="C39" s="3" t="s">
        <v>98</v>
      </c>
      <c r="D39" s="3">
        <v>60000</v>
      </c>
      <c r="E39" s="3"/>
      <c r="F39" s="3"/>
      <c r="G39" s="3"/>
      <c r="H39" s="3"/>
    </row>
    <row r="40" spans="1:8" ht="20.149999999999999" customHeight="1">
      <c r="A40" s="13">
        <v>27</v>
      </c>
      <c r="B40" s="3" t="s">
        <v>65</v>
      </c>
      <c r="C40" s="3" t="s">
        <v>45</v>
      </c>
      <c r="D40" s="3">
        <v>60000</v>
      </c>
      <c r="E40" s="3"/>
      <c r="F40" s="3"/>
      <c r="G40" s="3"/>
      <c r="H40" s="3"/>
    </row>
    <row r="41" spans="1:8" ht="20.149999999999999" customHeight="1">
      <c r="A41" s="13">
        <v>28</v>
      </c>
      <c r="B41" s="3" t="s">
        <v>66</v>
      </c>
      <c r="C41" s="3" t="s">
        <v>46</v>
      </c>
      <c r="D41" s="3">
        <v>60000</v>
      </c>
      <c r="E41" s="2"/>
      <c r="F41" s="3"/>
      <c r="G41" s="3"/>
      <c r="H41" s="3"/>
    </row>
    <row r="42" spans="1:8" ht="20.149999999999999" customHeight="1">
      <c r="A42" s="13">
        <v>29</v>
      </c>
      <c r="B42" s="3" t="s">
        <v>67</v>
      </c>
      <c r="C42" s="3" t="s">
        <v>47</v>
      </c>
      <c r="D42" s="3">
        <v>60000</v>
      </c>
      <c r="E42" s="3"/>
      <c r="F42" s="3"/>
      <c r="G42" s="3"/>
      <c r="H42" s="3"/>
    </row>
    <row r="43" spans="1:8" ht="20.149999999999999" customHeight="1">
      <c r="A43" s="13">
        <v>30</v>
      </c>
      <c r="B43" s="3" t="s">
        <v>68</v>
      </c>
      <c r="C43" s="3" t="s">
        <v>48</v>
      </c>
      <c r="D43" s="3">
        <v>60000</v>
      </c>
      <c r="E43" s="3"/>
      <c r="F43" s="3"/>
      <c r="G43" s="3"/>
      <c r="H43" s="3"/>
    </row>
    <row r="44" spans="1:8" ht="20.149999999999999" customHeight="1">
      <c r="A44" s="13">
        <v>31</v>
      </c>
      <c r="B44" s="3" t="s">
        <v>69</v>
      </c>
      <c r="C44" s="3" t="s">
        <v>49</v>
      </c>
      <c r="D44" s="3">
        <v>60000</v>
      </c>
      <c r="E44" s="3"/>
      <c r="F44" s="3"/>
      <c r="G44" s="3"/>
      <c r="H44" s="3"/>
    </row>
    <row r="45" spans="1:8" ht="20.149999999999999" customHeight="1">
      <c r="A45" s="13">
        <v>32</v>
      </c>
      <c r="B45" s="3" t="s">
        <v>70</v>
      </c>
      <c r="C45" s="3" t="s">
        <v>50</v>
      </c>
      <c r="D45" s="3">
        <v>60000</v>
      </c>
      <c r="E45" s="3"/>
      <c r="F45" s="3"/>
      <c r="G45" s="3"/>
      <c r="H45" s="3"/>
    </row>
    <row r="46" spans="1:8" ht="20.149999999999999" customHeight="1">
      <c r="A46" s="13">
        <v>33</v>
      </c>
      <c r="B46" s="3" t="s">
        <v>71</v>
      </c>
      <c r="C46" s="3" t="s">
        <v>51</v>
      </c>
      <c r="D46" s="3">
        <v>60000</v>
      </c>
      <c r="E46" s="3"/>
      <c r="F46" s="3"/>
      <c r="G46" s="3"/>
      <c r="H46" s="3"/>
    </row>
    <row r="47" spans="1:8" ht="20.149999999999999" customHeight="1">
      <c r="A47" s="13">
        <v>34</v>
      </c>
      <c r="B47" s="3" t="s">
        <v>72</v>
      </c>
      <c r="C47" s="3" t="s">
        <v>52</v>
      </c>
      <c r="D47" s="3">
        <v>60000</v>
      </c>
      <c r="E47" s="3"/>
      <c r="F47" s="3"/>
      <c r="G47" s="3"/>
      <c r="H47" s="3"/>
    </row>
    <row r="48" spans="1:8" ht="20.149999999999999" customHeight="1">
      <c r="A48" s="13">
        <v>35</v>
      </c>
      <c r="B48" s="3" t="s">
        <v>73</v>
      </c>
      <c r="C48" s="3" t="s">
        <v>53</v>
      </c>
      <c r="D48" s="3">
        <v>60000</v>
      </c>
      <c r="E48" s="3"/>
      <c r="F48" s="3"/>
      <c r="G48" s="3"/>
      <c r="H48" s="3"/>
    </row>
    <row r="49" spans="1:8" ht="20.149999999999999" customHeight="1">
      <c r="A49" s="13">
        <v>36</v>
      </c>
      <c r="B49" s="3" t="s">
        <v>74</v>
      </c>
      <c r="C49" s="3" t="s">
        <v>54</v>
      </c>
      <c r="D49" s="3">
        <v>60000</v>
      </c>
      <c r="E49" s="3"/>
      <c r="F49" s="3"/>
      <c r="G49" s="3"/>
      <c r="H49" s="3"/>
    </row>
    <row r="50" spans="1:8" ht="20.149999999999999" customHeight="1">
      <c r="A50" s="13">
        <v>37</v>
      </c>
      <c r="B50" s="3" t="s">
        <v>75</v>
      </c>
      <c r="C50" s="3" t="s">
        <v>55</v>
      </c>
      <c r="D50" s="3">
        <v>60000</v>
      </c>
      <c r="E50" s="3"/>
      <c r="F50" s="3"/>
      <c r="G50" s="3"/>
      <c r="H50" s="3"/>
    </row>
    <row r="51" spans="1:8" ht="20.149999999999999" customHeight="1">
      <c r="A51" s="13">
        <v>38</v>
      </c>
      <c r="B51" s="3" t="s">
        <v>76</v>
      </c>
      <c r="C51" s="3" t="s">
        <v>96</v>
      </c>
      <c r="D51" s="3">
        <v>60000</v>
      </c>
      <c r="E51" s="3"/>
      <c r="F51" s="3"/>
      <c r="G51" s="3"/>
      <c r="H51" s="3"/>
    </row>
    <row r="52" spans="1:8" ht="20.149999999999999" customHeight="1">
      <c r="A52" s="13">
        <v>39</v>
      </c>
      <c r="B52" s="3" t="s">
        <v>77</v>
      </c>
      <c r="C52" s="3" t="s">
        <v>56</v>
      </c>
      <c r="D52" s="3">
        <v>60000</v>
      </c>
      <c r="E52" s="3"/>
      <c r="F52" s="3"/>
      <c r="G52" s="3"/>
      <c r="H52" s="3"/>
    </row>
    <row r="53" spans="1:8" ht="20.149999999999999" customHeight="1">
      <c r="A53" s="13">
        <v>40</v>
      </c>
      <c r="B53" s="3" t="s">
        <v>78</v>
      </c>
      <c r="C53" s="3" t="s">
        <v>18</v>
      </c>
      <c r="D53" s="3">
        <v>60000</v>
      </c>
      <c r="E53" s="3"/>
      <c r="F53" s="3"/>
      <c r="G53" s="3"/>
      <c r="H53" s="3"/>
    </row>
    <row r="57" spans="1:8">
      <c r="E57" s="12"/>
    </row>
  </sheetData>
  <autoFilter ref="A10:E53" xr:uid="{00000000-0009-0000-0000-000001000000}"/>
  <mergeCells count="24">
    <mergeCell ref="A1:C1"/>
    <mergeCell ref="F10:F11"/>
    <mergeCell ref="G10:G11"/>
    <mergeCell ref="A4:C4"/>
    <mergeCell ref="A3:C3"/>
    <mergeCell ref="D10:D11"/>
    <mergeCell ref="E10:E11"/>
    <mergeCell ref="A5:C5"/>
    <mergeCell ref="A6:C6"/>
    <mergeCell ref="A7:C7"/>
    <mergeCell ref="A8:C8"/>
    <mergeCell ref="A10:A11"/>
    <mergeCell ref="B10:B11"/>
    <mergeCell ref="C10:C11"/>
    <mergeCell ref="A29:A30"/>
    <mergeCell ref="B29:B30"/>
    <mergeCell ref="C29:C30"/>
    <mergeCell ref="H10:H11"/>
    <mergeCell ref="A2:C2"/>
    <mergeCell ref="G29:G30"/>
    <mergeCell ref="H29:H30"/>
    <mergeCell ref="E29:E30"/>
    <mergeCell ref="F29:F30"/>
    <mergeCell ref="D29:D30"/>
  </mergeCells>
  <pageMargins left="0" right="0" top="0.59055118110236227" bottom="0.19685039370078741" header="0" footer="0"/>
  <pageSetup paperSize="9" fitToWidth="0" fitToHeight="0"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V74"/>
  <sheetViews>
    <sheetView workbookViewId="0">
      <selection activeCell="I3" sqref="I3:M10"/>
    </sheetView>
  </sheetViews>
  <sheetFormatPr defaultColWidth="9" defaultRowHeight="14.5"/>
  <cols>
    <col min="1" max="1" width="3.7265625" style="15" customWidth="1"/>
    <col min="2" max="2" width="5.1796875" style="15" customWidth="1"/>
    <col min="3" max="3" width="22.7265625" style="15" customWidth="1"/>
    <col min="4" max="4" width="14.453125" style="15" customWidth="1"/>
    <col min="5" max="5" width="8.1796875" style="15" customWidth="1"/>
    <col min="6" max="6" width="8.453125" style="15" customWidth="1"/>
    <col min="7" max="8" width="9.7265625" style="15" customWidth="1"/>
    <col min="9" max="9" width="9.26953125" style="91" customWidth="1"/>
    <col min="10" max="10" width="9.7265625" style="15" customWidth="1"/>
    <col min="11" max="11" width="9.1796875" style="15" customWidth="1"/>
    <col min="12" max="12" width="11.1796875" style="15" customWidth="1"/>
    <col min="13" max="13" width="24.81640625" style="15" customWidth="1"/>
    <col min="14" max="15" width="9" style="15" customWidth="1"/>
    <col min="16" max="16" width="10" style="16" customWidth="1"/>
    <col min="17" max="256" width="10" style="15" customWidth="1"/>
    <col min="257" max="16384" width="9" style="17"/>
  </cols>
  <sheetData>
    <row r="1" spans="1:256" ht="28.5" customHeight="1">
      <c r="A1" s="272" t="s">
        <v>310</v>
      </c>
      <c r="B1" s="272"/>
      <c r="C1" s="272"/>
      <c r="D1" s="272"/>
      <c r="E1" s="272"/>
      <c r="F1" s="272"/>
      <c r="G1" s="272"/>
      <c r="H1" s="272"/>
      <c r="I1" s="272"/>
      <c r="J1" s="272"/>
      <c r="K1" s="272"/>
      <c r="L1" s="272"/>
      <c r="M1" s="272"/>
    </row>
    <row r="2" spans="1:256" ht="15" customHeight="1">
      <c r="A2" s="261" t="s">
        <v>124</v>
      </c>
      <c r="B2" s="261"/>
      <c r="C2" s="261"/>
      <c r="D2" s="261"/>
      <c r="E2" s="261"/>
      <c r="F2" s="261"/>
      <c r="G2" s="261"/>
      <c r="H2" s="261"/>
      <c r="I2" s="282" t="s">
        <v>131</v>
      </c>
      <c r="J2" s="283"/>
      <c r="K2" s="283"/>
      <c r="L2" s="283"/>
      <c r="M2" s="283"/>
    </row>
    <row r="3" spans="1:256" s="40" customFormat="1" ht="15" customHeight="1">
      <c r="A3" s="256" t="s">
        <v>130</v>
      </c>
      <c r="B3" s="256"/>
      <c r="C3" s="256"/>
      <c r="D3" s="256" t="s">
        <v>129</v>
      </c>
      <c r="E3" s="256"/>
      <c r="F3" s="256" t="s">
        <v>127</v>
      </c>
      <c r="G3" s="256"/>
      <c r="H3" s="37" t="s">
        <v>86</v>
      </c>
      <c r="I3" s="258" t="s">
        <v>216</v>
      </c>
      <c r="J3" s="258"/>
      <c r="K3" s="258"/>
      <c r="L3" s="258"/>
      <c r="M3" s="258"/>
      <c r="N3" s="38"/>
      <c r="O3" s="38"/>
      <c r="P3" s="39"/>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row>
    <row r="4" spans="1:256">
      <c r="A4" s="275" t="s">
        <v>125</v>
      </c>
      <c r="B4" s="276"/>
      <c r="C4" s="276"/>
      <c r="D4" s="257">
        <v>0</v>
      </c>
      <c r="E4" s="257"/>
      <c r="F4" s="257"/>
      <c r="G4" s="257"/>
      <c r="H4" s="44">
        <f>D4*F4</f>
        <v>0</v>
      </c>
      <c r="I4" s="258"/>
      <c r="J4" s="258"/>
      <c r="K4" s="258"/>
      <c r="L4" s="258"/>
      <c r="M4" s="258"/>
    </row>
    <row r="5" spans="1:256">
      <c r="A5" s="273" t="s">
        <v>126</v>
      </c>
      <c r="B5" s="274"/>
      <c r="C5" s="274"/>
      <c r="D5" s="264">
        <v>39</v>
      </c>
      <c r="E5" s="264"/>
      <c r="F5" s="264">
        <v>600</v>
      </c>
      <c r="G5" s="264"/>
      <c r="H5" s="41">
        <f>D5*F5</f>
        <v>23400</v>
      </c>
      <c r="I5" s="258"/>
      <c r="J5" s="258"/>
      <c r="K5" s="258"/>
      <c r="L5" s="258"/>
      <c r="M5" s="258"/>
    </row>
    <row r="6" spans="1:256">
      <c r="A6" s="273" t="s">
        <v>186</v>
      </c>
      <c r="B6" s="274"/>
      <c r="C6" s="274"/>
      <c r="D6" s="264"/>
      <c r="E6" s="264"/>
      <c r="F6" s="264"/>
      <c r="G6" s="264"/>
      <c r="H6" s="44">
        <f>D6*F6</f>
        <v>0</v>
      </c>
      <c r="I6" s="258"/>
      <c r="J6" s="258"/>
      <c r="K6" s="258"/>
      <c r="L6" s="258"/>
      <c r="M6" s="258"/>
    </row>
    <row r="7" spans="1:256" ht="15" customHeight="1">
      <c r="A7" s="268" t="s">
        <v>128</v>
      </c>
      <c r="B7" s="269"/>
      <c r="C7" s="269"/>
      <c r="D7" s="269"/>
      <c r="E7" s="269"/>
      <c r="F7" s="269"/>
      <c r="G7" s="270"/>
      <c r="H7" s="41">
        <f>SUM(H4:H6)</f>
        <v>23400</v>
      </c>
      <c r="I7" s="258"/>
      <c r="J7" s="258"/>
      <c r="K7" s="258"/>
      <c r="L7" s="258"/>
      <c r="M7" s="258"/>
    </row>
    <row r="8" spans="1:256">
      <c r="A8" s="277" t="s">
        <v>82</v>
      </c>
      <c r="B8" s="277"/>
      <c r="C8" s="277"/>
      <c r="D8" s="42">
        <f>SUM(G13:G29:G32:G54)</f>
        <v>443</v>
      </c>
      <c r="E8" s="278" t="s">
        <v>204</v>
      </c>
      <c r="F8" s="279"/>
      <c r="G8" s="279"/>
      <c r="H8" s="33"/>
      <c r="I8" s="258"/>
      <c r="J8" s="258"/>
      <c r="K8" s="258"/>
      <c r="L8" s="258"/>
      <c r="M8" s="258"/>
    </row>
    <row r="9" spans="1:256" ht="15" customHeight="1">
      <c r="A9" s="262" t="s">
        <v>83</v>
      </c>
      <c r="B9" s="263"/>
      <c r="C9" s="263"/>
      <c r="D9" s="19">
        <f>ROUND(H7/D8,0)</f>
        <v>53</v>
      </c>
      <c r="E9" s="280"/>
      <c r="F9" s="281"/>
      <c r="G9" s="281"/>
      <c r="H9" s="120">
        <f>SUM(J13:J29:J32:J54)</f>
        <v>77346</v>
      </c>
      <c r="I9" s="258"/>
      <c r="J9" s="258"/>
      <c r="K9" s="258"/>
      <c r="L9" s="258"/>
      <c r="M9" s="258"/>
    </row>
    <row r="10" spans="1:256">
      <c r="A10" s="20"/>
      <c r="B10" s="20"/>
      <c r="C10" s="20"/>
      <c r="D10" s="21"/>
      <c r="E10" s="33"/>
      <c r="F10" s="33"/>
      <c r="G10" s="33"/>
      <c r="H10" s="33"/>
      <c r="I10" s="259"/>
      <c r="J10" s="259"/>
      <c r="K10" s="259"/>
      <c r="L10" s="259"/>
      <c r="M10" s="259"/>
    </row>
    <row r="11" spans="1:256" ht="22.5" customHeight="1">
      <c r="A11" s="267" t="s">
        <v>0</v>
      </c>
      <c r="B11" s="266" t="s">
        <v>115</v>
      </c>
      <c r="C11" s="267" t="s">
        <v>2</v>
      </c>
      <c r="D11" s="266" t="s">
        <v>111</v>
      </c>
      <c r="E11" s="271" t="s">
        <v>122</v>
      </c>
      <c r="F11" s="267"/>
      <c r="G11" s="267"/>
      <c r="H11" s="267"/>
      <c r="I11" s="266" t="s">
        <v>163</v>
      </c>
      <c r="J11" s="267" t="s">
        <v>3</v>
      </c>
      <c r="K11" s="266" t="s">
        <v>114</v>
      </c>
      <c r="L11" s="267" t="s">
        <v>4</v>
      </c>
      <c r="M11" s="266" t="s">
        <v>113</v>
      </c>
    </row>
    <row r="12" spans="1:256" ht="17.25" customHeight="1">
      <c r="A12" s="267"/>
      <c r="B12" s="267"/>
      <c r="C12" s="267"/>
      <c r="D12" s="267"/>
      <c r="E12" s="32" t="s">
        <v>112</v>
      </c>
      <c r="F12" s="14" t="s">
        <v>79</v>
      </c>
      <c r="G12" s="184" t="s">
        <v>123</v>
      </c>
      <c r="H12" s="32" t="s">
        <v>86</v>
      </c>
      <c r="I12" s="266"/>
      <c r="J12" s="267"/>
      <c r="K12" s="267"/>
      <c r="L12" s="267"/>
      <c r="M12" s="267"/>
    </row>
    <row r="13" spans="1:256" ht="20.149999999999999" customHeight="1">
      <c r="A13" s="188">
        <v>1</v>
      </c>
      <c r="B13" s="36" t="s">
        <v>5</v>
      </c>
      <c r="C13" s="36" t="s">
        <v>14</v>
      </c>
      <c r="D13" s="44">
        <v>1000</v>
      </c>
      <c r="E13" s="136">
        <v>432</v>
      </c>
      <c r="F13" s="136">
        <v>437</v>
      </c>
      <c r="G13" s="44">
        <f>F13-E13</f>
        <v>5</v>
      </c>
      <c r="H13" s="45">
        <f>G13*D9</f>
        <v>265</v>
      </c>
      <c r="I13" s="185">
        <v>0</v>
      </c>
      <c r="J13" s="45">
        <f>I13+H13+D13</f>
        <v>1265</v>
      </c>
      <c r="K13" s="45"/>
      <c r="L13" s="46"/>
      <c r="M13" s="36"/>
    </row>
    <row r="14" spans="1:256" ht="20.149999999999999" customHeight="1">
      <c r="A14" s="187">
        <v>2</v>
      </c>
      <c r="B14" s="18" t="s">
        <v>6</v>
      </c>
      <c r="C14" s="18" t="s">
        <v>15</v>
      </c>
      <c r="D14" s="41">
        <v>1000</v>
      </c>
      <c r="E14" s="136">
        <v>510</v>
      </c>
      <c r="F14" s="136">
        <v>517</v>
      </c>
      <c r="G14" s="41">
        <f>F14-E14</f>
        <v>7</v>
      </c>
      <c r="H14" s="24">
        <f>G14*D9</f>
        <v>371</v>
      </c>
      <c r="I14" s="186">
        <v>0</v>
      </c>
      <c r="J14" s="24">
        <f t="shared" ref="J14:J29" si="0">I14+H14+D14</f>
        <v>1371</v>
      </c>
      <c r="K14" s="24"/>
      <c r="L14" s="25"/>
      <c r="M14" s="18"/>
    </row>
    <row r="15" spans="1:256" ht="20.149999999999999" customHeight="1">
      <c r="A15" s="187">
        <v>3</v>
      </c>
      <c r="B15" s="18" t="s">
        <v>7</v>
      </c>
      <c r="C15" s="18" t="s">
        <v>16</v>
      </c>
      <c r="D15" s="41">
        <v>1000</v>
      </c>
      <c r="E15" s="136">
        <v>6</v>
      </c>
      <c r="F15" s="136">
        <v>6</v>
      </c>
      <c r="G15" s="177">
        <f>F15-E15</f>
        <v>0</v>
      </c>
      <c r="H15" s="45">
        <f>G15*D9</f>
        <v>0</v>
      </c>
      <c r="I15" s="186">
        <v>0</v>
      </c>
      <c r="J15" s="24">
        <f t="shared" si="0"/>
        <v>1000</v>
      </c>
      <c r="K15" s="24"/>
      <c r="L15" s="25"/>
      <c r="M15" s="121"/>
    </row>
    <row r="16" spans="1:256" ht="20.149999999999999" customHeight="1">
      <c r="A16" s="187">
        <v>4</v>
      </c>
      <c r="B16" s="18" t="s">
        <v>8</v>
      </c>
      <c r="C16" s="18" t="s">
        <v>84</v>
      </c>
      <c r="D16" s="41">
        <v>1000</v>
      </c>
      <c r="E16" s="136">
        <v>354</v>
      </c>
      <c r="F16" s="136">
        <v>376</v>
      </c>
      <c r="G16" s="44">
        <f t="shared" ref="G16:G29" si="1">F16-E16</f>
        <v>22</v>
      </c>
      <c r="H16" s="45">
        <f>G16*D9</f>
        <v>1166</v>
      </c>
      <c r="I16" s="186">
        <v>0</v>
      </c>
      <c r="J16" s="45">
        <f t="shared" si="0"/>
        <v>2166</v>
      </c>
      <c r="K16" s="24"/>
      <c r="L16" s="25"/>
      <c r="M16" s="18"/>
    </row>
    <row r="17" spans="1:13" s="17" customFormat="1" ht="20.149999999999999" customHeight="1">
      <c r="A17" s="187">
        <v>5</v>
      </c>
      <c r="B17" s="18" t="s">
        <v>9</v>
      </c>
      <c r="C17" s="18" t="s">
        <v>97</v>
      </c>
      <c r="D17" s="41">
        <v>1000</v>
      </c>
      <c r="E17" s="136">
        <v>236</v>
      </c>
      <c r="F17" s="136">
        <v>251</v>
      </c>
      <c r="G17" s="41">
        <f t="shared" si="1"/>
        <v>15</v>
      </c>
      <c r="H17" s="24">
        <f>G17*D9</f>
        <v>795</v>
      </c>
      <c r="I17" s="186">
        <v>0</v>
      </c>
      <c r="J17" s="24">
        <f t="shared" si="0"/>
        <v>1795</v>
      </c>
      <c r="K17" s="24"/>
      <c r="L17" s="25"/>
      <c r="M17" s="18"/>
    </row>
    <row r="18" spans="1:13" s="17" customFormat="1" ht="20.149999999999999" customHeight="1">
      <c r="A18" s="187">
        <v>6</v>
      </c>
      <c r="B18" s="18" t="s">
        <v>10</v>
      </c>
      <c r="C18" s="34" t="s">
        <v>116</v>
      </c>
      <c r="D18" s="41">
        <v>1000</v>
      </c>
      <c r="E18" s="136">
        <v>84</v>
      </c>
      <c r="F18" s="136">
        <v>98</v>
      </c>
      <c r="G18" s="177">
        <f t="shared" si="1"/>
        <v>14</v>
      </c>
      <c r="H18" s="45">
        <f>G18*D9</f>
        <v>742</v>
      </c>
      <c r="I18" s="186">
        <v>0</v>
      </c>
      <c r="J18" s="24">
        <f t="shared" si="0"/>
        <v>1742</v>
      </c>
      <c r="K18" s="24"/>
      <c r="L18" s="25"/>
      <c r="M18" s="18"/>
    </row>
    <row r="19" spans="1:13" s="17" customFormat="1" ht="20.149999999999999" customHeight="1">
      <c r="A19" s="187">
        <v>7</v>
      </c>
      <c r="B19" s="18" t="s">
        <v>11</v>
      </c>
      <c r="C19" s="18" t="s">
        <v>19</v>
      </c>
      <c r="D19" s="41">
        <v>1000</v>
      </c>
      <c r="E19" s="136">
        <v>750</v>
      </c>
      <c r="F19" s="136">
        <v>764</v>
      </c>
      <c r="G19" s="44">
        <f t="shared" si="1"/>
        <v>14</v>
      </c>
      <c r="H19" s="45">
        <f>G19*D9</f>
        <v>742</v>
      </c>
      <c r="I19" s="186">
        <v>0</v>
      </c>
      <c r="J19" s="45">
        <f t="shared" si="0"/>
        <v>1742</v>
      </c>
      <c r="K19" s="24"/>
      <c r="L19" s="25"/>
      <c r="M19" s="18"/>
    </row>
    <row r="20" spans="1:13" s="17" customFormat="1" ht="20.149999999999999" customHeight="1">
      <c r="A20" s="187">
        <v>8</v>
      </c>
      <c r="B20" s="18" t="s">
        <v>12</v>
      </c>
      <c r="C20" s="18" t="s">
        <v>19</v>
      </c>
      <c r="D20" s="41">
        <v>1000</v>
      </c>
      <c r="E20" s="136">
        <v>288</v>
      </c>
      <c r="F20" s="136">
        <v>296</v>
      </c>
      <c r="G20" s="41">
        <f t="shared" si="1"/>
        <v>8</v>
      </c>
      <c r="H20" s="24">
        <f>G20*D9</f>
        <v>424</v>
      </c>
      <c r="I20" s="186">
        <v>0</v>
      </c>
      <c r="J20" s="24">
        <f t="shared" si="0"/>
        <v>1424</v>
      </c>
      <c r="K20" s="24"/>
      <c r="L20" s="25"/>
      <c r="M20" s="18"/>
    </row>
    <row r="21" spans="1:13" s="17" customFormat="1" ht="20.149999999999999" customHeight="1">
      <c r="A21" s="187">
        <v>9</v>
      </c>
      <c r="B21" s="18" t="s">
        <v>13</v>
      </c>
      <c r="C21" s="18" t="s">
        <v>109</v>
      </c>
      <c r="D21" s="41">
        <v>1000</v>
      </c>
      <c r="E21" s="136">
        <v>684</v>
      </c>
      <c r="F21" s="136">
        <v>703</v>
      </c>
      <c r="G21" s="177">
        <f t="shared" si="1"/>
        <v>19</v>
      </c>
      <c r="H21" s="45">
        <f>G21*D9</f>
        <v>1007</v>
      </c>
      <c r="I21" s="186">
        <v>0</v>
      </c>
      <c r="J21" s="24">
        <f t="shared" si="0"/>
        <v>2007</v>
      </c>
      <c r="K21" s="24"/>
      <c r="L21" s="25"/>
      <c r="M21" s="18"/>
    </row>
    <row r="22" spans="1:13" s="17" customFormat="1" ht="20.149999999999999" customHeight="1">
      <c r="A22" s="187">
        <v>10</v>
      </c>
      <c r="B22" s="18" t="s">
        <v>21</v>
      </c>
      <c r="C22" s="18" t="s">
        <v>107</v>
      </c>
      <c r="D22" s="41">
        <v>1000</v>
      </c>
      <c r="E22" s="136">
        <v>393</v>
      </c>
      <c r="F22" s="136">
        <v>393</v>
      </c>
      <c r="G22" s="44">
        <f t="shared" si="1"/>
        <v>0</v>
      </c>
      <c r="H22" s="45">
        <f>G22*D9</f>
        <v>0</v>
      </c>
      <c r="I22" s="186">
        <v>1000</v>
      </c>
      <c r="J22" s="45">
        <f t="shared" si="0"/>
        <v>2000</v>
      </c>
      <c r="K22" s="24"/>
      <c r="L22" s="25"/>
      <c r="M22" s="18"/>
    </row>
    <row r="23" spans="1:13" s="17" customFormat="1" ht="20.149999999999999" customHeight="1">
      <c r="A23" s="187">
        <v>11</v>
      </c>
      <c r="B23" s="18" t="s">
        <v>22</v>
      </c>
      <c r="C23" s="18" t="s">
        <v>98</v>
      </c>
      <c r="D23" s="41">
        <v>1000</v>
      </c>
      <c r="E23" s="136">
        <v>619</v>
      </c>
      <c r="F23" s="136">
        <v>619</v>
      </c>
      <c r="G23" s="41">
        <f t="shared" si="1"/>
        <v>0</v>
      </c>
      <c r="H23" s="24">
        <f>G23*D9</f>
        <v>0</v>
      </c>
      <c r="I23" s="186">
        <v>0</v>
      </c>
      <c r="J23" s="24">
        <f t="shared" si="0"/>
        <v>1000</v>
      </c>
      <c r="K23" s="24"/>
      <c r="L23" s="25"/>
      <c r="M23" s="18"/>
    </row>
    <row r="24" spans="1:13" s="17" customFormat="1" ht="20.149999999999999" customHeight="1">
      <c r="A24" s="187">
        <v>12</v>
      </c>
      <c r="B24" s="18" t="s">
        <v>23</v>
      </c>
      <c r="C24" s="18" t="s">
        <v>108</v>
      </c>
      <c r="D24" s="41">
        <v>1000</v>
      </c>
      <c r="E24" s="136">
        <v>480</v>
      </c>
      <c r="F24" s="136">
        <v>480</v>
      </c>
      <c r="G24" s="177">
        <f t="shared" si="1"/>
        <v>0</v>
      </c>
      <c r="H24" s="45">
        <f>G24*D9</f>
        <v>0</v>
      </c>
      <c r="I24" s="186">
        <v>0</v>
      </c>
      <c r="J24" s="24">
        <f t="shared" si="0"/>
        <v>1000</v>
      </c>
      <c r="K24" s="24"/>
      <c r="L24" s="25"/>
      <c r="M24" s="18"/>
    </row>
    <row r="25" spans="1:13" s="17" customFormat="1" ht="20.149999999999999" customHeight="1">
      <c r="A25" s="187">
        <v>13</v>
      </c>
      <c r="B25" s="18" t="s">
        <v>24</v>
      </c>
      <c r="C25" s="18" t="s">
        <v>33</v>
      </c>
      <c r="D25" s="41">
        <v>1000</v>
      </c>
      <c r="E25" s="136">
        <v>1247</v>
      </c>
      <c r="F25" s="136">
        <v>1270</v>
      </c>
      <c r="G25" s="44">
        <f t="shared" si="1"/>
        <v>23</v>
      </c>
      <c r="H25" s="45">
        <f>G25*D9</f>
        <v>1219</v>
      </c>
      <c r="I25" s="186">
        <v>0</v>
      </c>
      <c r="J25" s="45">
        <f t="shared" si="0"/>
        <v>2219</v>
      </c>
      <c r="K25" s="24"/>
      <c r="L25" s="25"/>
      <c r="M25" s="18"/>
    </row>
    <row r="26" spans="1:13" s="17" customFormat="1" ht="20.149999999999999" customHeight="1">
      <c r="A26" s="187">
        <v>14</v>
      </c>
      <c r="B26" s="18" t="s">
        <v>25</v>
      </c>
      <c r="C26" s="18" t="s">
        <v>87</v>
      </c>
      <c r="D26" s="41">
        <v>1000</v>
      </c>
      <c r="E26" s="136">
        <v>876</v>
      </c>
      <c r="F26" s="136">
        <v>921</v>
      </c>
      <c r="G26" s="41">
        <f t="shared" si="1"/>
        <v>45</v>
      </c>
      <c r="H26" s="24">
        <f>G26*D9</f>
        <v>2385</v>
      </c>
      <c r="I26" s="186">
        <v>3805</v>
      </c>
      <c r="J26" s="24">
        <f t="shared" si="0"/>
        <v>7190</v>
      </c>
      <c r="K26" s="24"/>
      <c r="L26" s="25"/>
      <c r="M26" s="18"/>
    </row>
    <row r="27" spans="1:13" s="17" customFormat="1" ht="20.149999999999999" customHeight="1">
      <c r="A27" s="187">
        <v>15</v>
      </c>
      <c r="B27" s="18" t="s">
        <v>26</v>
      </c>
      <c r="C27" s="18" t="s">
        <v>106</v>
      </c>
      <c r="D27" s="41">
        <v>1000</v>
      </c>
      <c r="E27" s="136">
        <v>350</v>
      </c>
      <c r="F27" s="136">
        <v>376</v>
      </c>
      <c r="G27" s="177">
        <f t="shared" si="1"/>
        <v>26</v>
      </c>
      <c r="H27" s="45">
        <f>G27*D9</f>
        <v>1378</v>
      </c>
      <c r="I27" s="186">
        <v>0</v>
      </c>
      <c r="J27" s="24">
        <f t="shared" si="0"/>
        <v>2378</v>
      </c>
      <c r="K27" s="24"/>
      <c r="L27" s="25"/>
      <c r="M27" s="18"/>
    </row>
    <row r="28" spans="1:13" s="17" customFormat="1" ht="20.149999999999999" customHeight="1">
      <c r="A28" s="187">
        <v>16</v>
      </c>
      <c r="B28" s="18" t="s">
        <v>27</v>
      </c>
      <c r="C28" s="18" t="s">
        <v>35</v>
      </c>
      <c r="D28" s="41">
        <v>1000</v>
      </c>
      <c r="E28" s="136">
        <v>636</v>
      </c>
      <c r="F28" s="136">
        <v>637</v>
      </c>
      <c r="G28" s="44">
        <f t="shared" si="1"/>
        <v>1</v>
      </c>
      <c r="H28" s="45">
        <f>G28*D9</f>
        <v>53</v>
      </c>
      <c r="I28" s="186">
        <v>0</v>
      </c>
      <c r="J28" s="45">
        <f t="shared" si="0"/>
        <v>1053</v>
      </c>
      <c r="K28" s="24"/>
      <c r="L28" s="25"/>
      <c r="M28" s="18"/>
    </row>
    <row r="29" spans="1:13" s="17" customFormat="1" ht="20.149999999999999" customHeight="1">
      <c r="A29" s="187">
        <v>17</v>
      </c>
      <c r="B29" s="18" t="s">
        <v>28</v>
      </c>
      <c r="C29" s="18" t="s">
        <v>36</v>
      </c>
      <c r="D29" s="41">
        <v>1000</v>
      </c>
      <c r="E29" s="136">
        <v>54</v>
      </c>
      <c r="F29" s="136">
        <v>72</v>
      </c>
      <c r="G29" s="41">
        <f t="shared" si="1"/>
        <v>18</v>
      </c>
      <c r="H29" s="24">
        <f>G29*D9</f>
        <v>954</v>
      </c>
      <c r="I29" s="186">
        <v>0</v>
      </c>
      <c r="J29" s="24">
        <f t="shared" si="0"/>
        <v>1954</v>
      </c>
      <c r="K29" s="24"/>
      <c r="L29" s="25"/>
      <c r="M29" s="18"/>
    </row>
    <row r="30" spans="1:13" s="17" customFormat="1" ht="19.5" customHeight="1">
      <c r="A30" s="267" t="s">
        <v>0</v>
      </c>
      <c r="B30" s="266" t="s">
        <v>115</v>
      </c>
      <c r="C30" s="267" t="s">
        <v>2</v>
      </c>
      <c r="D30" s="266" t="s">
        <v>111</v>
      </c>
      <c r="E30" s="271" t="s">
        <v>122</v>
      </c>
      <c r="F30" s="267"/>
      <c r="G30" s="267"/>
      <c r="H30" s="267"/>
      <c r="I30" s="266" t="s">
        <v>163</v>
      </c>
      <c r="J30" s="267" t="s">
        <v>3</v>
      </c>
      <c r="K30" s="266" t="s">
        <v>114</v>
      </c>
      <c r="L30" s="267" t="s">
        <v>4</v>
      </c>
      <c r="M30" s="266" t="s">
        <v>113</v>
      </c>
    </row>
    <row r="31" spans="1:13" s="17" customFormat="1" ht="16.5" customHeight="1">
      <c r="A31" s="267"/>
      <c r="B31" s="267"/>
      <c r="C31" s="267"/>
      <c r="D31" s="267"/>
      <c r="E31" s="32" t="s">
        <v>112</v>
      </c>
      <c r="F31" s="14" t="s">
        <v>79</v>
      </c>
      <c r="G31" s="184" t="s">
        <v>123</v>
      </c>
      <c r="H31" s="32" t="s">
        <v>86</v>
      </c>
      <c r="I31" s="266"/>
      <c r="J31" s="267"/>
      <c r="K31" s="267"/>
      <c r="L31" s="267"/>
      <c r="M31" s="267"/>
    </row>
    <row r="32" spans="1:13" s="17" customFormat="1" ht="20.149999999999999" customHeight="1">
      <c r="A32" s="188">
        <v>18</v>
      </c>
      <c r="B32" s="36" t="s">
        <v>29</v>
      </c>
      <c r="C32" s="47" t="s">
        <v>117</v>
      </c>
      <c r="D32" s="44">
        <v>1000</v>
      </c>
      <c r="E32" s="136">
        <v>631</v>
      </c>
      <c r="F32" s="136">
        <v>644</v>
      </c>
      <c r="G32" s="44">
        <f>F32-E32</f>
        <v>13</v>
      </c>
      <c r="H32" s="45">
        <f>G32*D9</f>
        <v>689</v>
      </c>
      <c r="I32" s="185">
        <v>0</v>
      </c>
      <c r="J32" s="45">
        <f>I32+H32+D32</f>
        <v>1689</v>
      </c>
      <c r="K32" s="45"/>
      <c r="L32" s="46"/>
      <c r="M32" s="36"/>
    </row>
    <row r="33" spans="1:14" s="17" customFormat="1" ht="20.149999999999999" customHeight="1">
      <c r="A33" s="187">
        <v>19</v>
      </c>
      <c r="B33" s="18" t="s">
        <v>57</v>
      </c>
      <c r="C33" s="18" t="s">
        <v>88</v>
      </c>
      <c r="D33" s="41">
        <v>1000</v>
      </c>
      <c r="E33" s="136">
        <v>677</v>
      </c>
      <c r="F33" s="136">
        <v>693</v>
      </c>
      <c r="G33" s="41">
        <f>F33-E33</f>
        <v>16</v>
      </c>
      <c r="H33" s="24">
        <f>G33*D9</f>
        <v>848</v>
      </c>
      <c r="I33" s="97">
        <v>0</v>
      </c>
      <c r="J33" s="24">
        <f t="shared" ref="J33:J54" si="2">I33+H33+D33</f>
        <v>1848</v>
      </c>
      <c r="K33" s="24"/>
      <c r="L33" s="25"/>
      <c r="M33" s="18"/>
      <c r="N33" s="15"/>
    </row>
    <row r="34" spans="1:14" s="17" customFormat="1" ht="20.149999999999999" customHeight="1">
      <c r="A34" s="187">
        <v>20</v>
      </c>
      <c r="B34" s="18" t="s">
        <v>58</v>
      </c>
      <c r="C34" s="18" t="s">
        <v>38</v>
      </c>
      <c r="D34" s="41">
        <v>1000</v>
      </c>
      <c r="E34" s="136">
        <v>538</v>
      </c>
      <c r="F34" s="136">
        <v>546</v>
      </c>
      <c r="G34" s="44">
        <f t="shared" ref="G34:G54" si="3">F34-E34</f>
        <v>8</v>
      </c>
      <c r="H34" s="24">
        <f>G34*D9</f>
        <v>424</v>
      </c>
      <c r="I34" s="186">
        <v>0</v>
      </c>
      <c r="J34" s="24">
        <f t="shared" si="2"/>
        <v>1424</v>
      </c>
      <c r="K34" s="24"/>
      <c r="L34" s="25"/>
      <c r="M34" s="18"/>
      <c r="N34" s="15"/>
    </row>
    <row r="35" spans="1:14" s="17" customFormat="1" ht="20.149999999999999" customHeight="1">
      <c r="A35" s="187">
        <v>21</v>
      </c>
      <c r="B35" s="18" t="s">
        <v>59</v>
      </c>
      <c r="C35" s="18" t="s">
        <v>39</v>
      </c>
      <c r="D35" s="41">
        <v>1000</v>
      </c>
      <c r="E35" s="136">
        <v>1459</v>
      </c>
      <c r="F35" s="136">
        <v>1462</v>
      </c>
      <c r="G35" s="41">
        <f t="shared" si="3"/>
        <v>3</v>
      </c>
      <c r="H35" s="45">
        <f>G35*D9</f>
        <v>159</v>
      </c>
      <c r="I35" s="186">
        <v>-84</v>
      </c>
      <c r="J35" s="24">
        <f t="shared" si="2"/>
        <v>1075</v>
      </c>
      <c r="K35" s="24"/>
      <c r="L35" s="25"/>
      <c r="M35" s="18"/>
      <c r="N35" s="15"/>
    </row>
    <row r="36" spans="1:14" s="17" customFormat="1" ht="20.149999999999999" customHeight="1">
      <c r="A36" s="187">
        <v>22</v>
      </c>
      <c r="B36" s="18" t="s">
        <v>60</v>
      </c>
      <c r="C36" s="34" t="s">
        <v>118</v>
      </c>
      <c r="D36" s="41">
        <v>1000</v>
      </c>
      <c r="E36" s="136">
        <v>308</v>
      </c>
      <c r="F36" s="136">
        <v>332</v>
      </c>
      <c r="G36" s="44">
        <f t="shared" si="3"/>
        <v>24</v>
      </c>
      <c r="H36" s="24">
        <f>G36*D9</f>
        <v>1272</v>
      </c>
      <c r="I36" s="186">
        <v>0</v>
      </c>
      <c r="J36" s="24">
        <f t="shared" si="2"/>
        <v>2272</v>
      </c>
      <c r="K36" s="24"/>
      <c r="L36" s="25"/>
      <c r="M36" s="18"/>
      <c r="N36" s="15"/>
    </row>
    <row r="37" spans="1:14" s="17" customFormat="1" ht="20.149999999999999" customHeight="1">
      <c r="A37" s="187">
        <v>23</v>
      </c>
      <c r="B37" s="18" t="s">
        <v>61</v>
      </c>
      <c r="C37" s="34" t="s">
        <v>121</v>
      </c>
      <c r="D37" s="41">
        <v>1000</v>
      </c>
      <c r="E37" s="136">
        <v>31</v>
      </c>
      <c r="F37" s="136">
        <v>40</v>
      </c>
      <c r="G37" s="41">
        <f t="shared" si="3"/>
        <v>9</v>
      </c>
      <c r="H37" s="24">
        <f>G37*D9</f>
        <v>477</v>
      </c>
      <c r="I37" s="186">
        <v>0</v>
      </c>
      <c r="J37" s="24">
        <f t="shared" si="2"/>
        <v>1477</v>
      </c>
      <c r="K37" s="24"/>
      <c r="L37" s="25"/>
      <c r="M37" s="18"/>
      <c r="N37" s="15"/>
    </row>
    <row r="38" spans="1:14" s="17" customFormat="1" ht="20.149999999999999" customHeight="1">
      <c r="A38" s="187">
        <v>24</v>
      </c>
      <c r="B38" s="18" t="s">
        <v>62</v>
      </c>
      <c r="C38" s="18" t="s">
        <v>42</v>
      </c>
      <c r="D38" s="41">
        <v>1000</v>
      </c>
      <c r="E38" s="136">
        <v>331</v>
      </c>
      <c r="F38" s="136">
        <v>332</v>
      </c>
      <c r="G38" s="44">
        <f t="shared" si="3"/>
        <v>1</v>
      </c>
      <c r="H38" s="45">
        <f>G38*D9</f>
        <v>53</v>
      </c>
      <c r="I38" s="186">
        <v>0</v>
      </c>
      <c r="J38" s="24">
        <f t="shared" si="2"/>
        <v>1053</v>
      </c>
      <c r="K38" s="24"/>
      <c r="L38" s="25"/>
      <c r="M38" s="18"/>
      <c r="N38" s="15"/>
    </row>
    <row r="39" spans="1:14" s="17" customFormat="1" ht="20.149999999999999" customHeight="1">
      <c r="A39" s="187">
        <v>25</v>
      </c>
      <c r="B39" s="18" t="s">
        <v>63</v>
      </c>
      <c r="C39" s="18" t="s">
        <v>43</v>
      </c>
      <c r="D39" s="41">
        <v>1000</v>
      </c>
      <c r="E39" s="136">
        <v>101</v>
      </c>
      <c r="F39" s="136">
        <v>114</v>
      </c>
      <c r="G39" s="41">
        <f t="shared" si="3"/>
        <v>13</v>
      </c>
      <c r="H39" s="24">
        <f>G39*D9</f>
        <v>689</v>
      </c>
      <c r="I39" s="186">
        <v>0</v>
      </c>
      <c r="J39" s="24">
        <f t="shared" si="2"/>
        <v>1689</v>
      </c>
      <c r="K39" s="24"/>
      <c r="L39" s="25"/>
      <c r="M39" s="18"/>
      <c r="N39" s="15"/>
    </row>
    <row r="40" spans="1:14" s="17" customFormat="1" ht="20.149999999999999" customHeight="1">
      <c r="A40" s="187">
        <v>26</v>
      </c>
      <c r="B40" s="18" t="s">
        <v>64</v>
      </c>
      <c r="C40" s="18" t="s">
        <v>98</v>
      </c>
      <c r="D40" s="41">
        <v>1000</v>
      </c>
      <c r="E40" s="136">
        <v>1204</v>
      </c>
      <c r="F40" s="136">
        <v>1213</v>
      </c>
      <c r="G40" s="44">
        <f t="shared" si="3"/>
        <v>9</v>
      </c>
      <c r="H40" s="24">
        <f>G40*D9</f>
        <v>477</v>
      </c>
      <c r="I40" s="97">
        <v>0</v>
      </c>
      <c r="J40" s="24">
        <f t="shared" si="2"/>
        <v>1477</v>
      </c>
      <c r="K40" s="24"/>
      <c r="L40" s="25"/>
      <c r="M40" s="18"/>
      <c r="N40" s="15"/>
    </row>
    <row r="41" spans="1:14" s="17" customFormat="1" ht="20.149999999999999" customHeight="1">
      <c r="A41" s="187">
        <v>27</v>
      </c>
      <c r="B41" s="18" t="s">
        <v>65</v>
      </c>
      <c r="C41" s="34" t="s">
        <v>45</v>
      </c>
      <c r="D41" s="41">
        <v>1000</v>
      </c>
      <c r="E41" s="136">
        <v>329</v>
      </c>
      <c r="F41" s="136">
        <v>348</v>
      </c>
      <c r="G41" s="41">
        <f t="shared" si="3"/>
        <v>19</v>
      </c>
      <c r="H41" s="45">
        <f>G41*D9</f>
        <v>1007</v>
      </c>
      <c r="I41" s="186">
        <v>0</v>
      </c>
      <c r="J41" s="24">
        <f t="shared" si="2"/>
        <v>2007</v>
      </c>
      <c r="K41" s="24"/>
      <c r="L41" s="25"/>
      <c r="M41" s="18"/>
      <c r="N41" s="15"/>
    </row>
    <row r="42" spans="1:14" s="17" customFormat="1" ht="20.149999999999999" customHeight="1">
      <c r="A42" s="187">
        <v>28</v>
      </c>
      <c r="B42" s="18" t="s">
        <v>66</v>
      </c>
      <c r="C42" s="18" t="s">
        <v>46</v>
      </c>
      <c r="D42" s="41">
        <v>1000</v>
      </c>
      <c r="E42" s="136">
        <v>55</v>
      </c>
      <c r="F42" s="136">
        <v>70</v>
      </c>
      <c r="G42" s="44">
        <f t="shared" si="3"/>
        <v>15</v>
      </c>
      <c r="H42" s="24">
        <f>G42*D9</f>
        <v>795</v>
      </c>
      <c r="I42" s="186">
        <v>-9</v>
      </c>
      <c r="J42" s="24">
        <f t="shared" si="2"/>
        <v>1786</v>
      </c>
      <c r="K42" s="24"/>
      <c r="L42" s="25"/>
      <c r="M42" s="18"/>
      <c r="N42" s="26"/>
    </row>
    <row r="43" spans="1:14" s="17" customFormat="1" ht="20.149999999999999" customHeight="1">
      <c r="A43" s="187">
        <v>29</v>
      </c>
      <c r="B43" s="18" t="s">
        <v>67</v>
      </c>
      <c r="C43" s="18" t="s">
        <v>47</v>
      </c>
      <c r="D43" s="41">
        <v>1000</v>
      </c>
      <c r="E43" s="136">
        <v>377</v>
      </c>
      <c r="F43" s="136">
        <v>397</v>
      </c>
      <c r="G43" s="41">
        <f t="shared" si="3"/>
        <v>20</v>
      </c>
      <c r="H43" s="24">
        <f>G43*D9</f>
        <v>1060</v>
      </c>
      <c r="I43" s="97">
        <v>0</v>
      </c>
      <c r="J43" s="24">
        <f t="shared" si="2"/>
        <v>2060</v>
      </c>
      <c r="K43" s="24"/>
      <c r="L43" s="25"/>
      <c r="M43" s="18"/>
      <c r="N43" s="15"/>
    </row>
    <row r="44" spans="1:14" s="17" customFormat="1" ht="20.149999999999999" customHeight="1">
      <c r="A44" s="187">
        <v>30</v>
      </c>
      <c r="B44" s="18" t="s">
        <v>68</v>
      </c>
      <c r="C44" s="18" t="s">
        <v>48</v>
      </c>
      <c r="D44" s="41">
        <v>1000</v>
      </c>
      <c r="E44" s="136">
        <v>667</v>
      </c>
      <c r="F44" s="136">
        <v>667</v>
      </c>
      <c r="G44" s="44">
        <f t="shared" si="3"/>
        <v>0</v>
      </c>
      <c r="H44" s="45">
        <f>G44*D9</f>
        <v>0</v>
      </c>
      <c r="I44" s="97">
        <v>0</v>
      </c>
      <c r="J44" s="24">
        <f t="shared" si="2"/>
        <v>1000</v>
      </c>
      <c r="K44" s="24"/>
      <c r="L44" s="25"/>
      <c r="M44" s="18"/>
      <c r="N44" s="15"/>
    </row>
    <row r="45" spans="1:14" s="17" customFormat="1" ht="20.149999999999999" customHeight="1">
      <c r="A45" s="187">
        <v>31</v>
      </c>
      <c r="B45" s="18" t="s">
        <v>69</v>
      </c>
      <c r="C45" s="18" t="s">
        <v>110</v>
      </c>
      <c r="D45" s="41">
        <v>1000</v>
      </c>
      <c r="E45" s="136">
        <v>766</v>
      </c>
      <c r="F45" s="136">
        <v>767</v>
      </c>
      <c r="G45" s="41">
        <f t="shared" si="3"/>
        <v>1</v>
      </c>
      <c r="H45" s="24">
        <f>G45*D9</f>
        <v>53</v>
      </c>
      <c r="I45" s="186">
        <v>3210</v>
      </c>
      <c r="J45" s="24">
        <f t="shared" si="2"/>
        <v>4263</v>
      </c>
      <c r="K45" s="24"/>
      <c r="L45" s="25"/>
      <c r="M45" s="18"/>
      <c r="N45" s="15"/>
    </row>
    <row r="46" spans="1:14" s="17" customFormat="1" ht="20.149999999999999" customHeight="1">
      <c r="A46" s="187">
        <v>32</v>
      </c>
      <c r="B46" s="18" t="s">
        <v>70</v>
      </c>
      <c r="C46" s="121" t="s">
        <v>297</v>
      </c>
      <c r="D46" s="41">
        <v>1000</v>
      </c>
      <c r="E46" s="136">
        <v>109</v>
      </c>
      <c r="F46" s="136">
        <v>113</v>
      </c>
      <c r="G46" s="44">
        <f t="shared" si="3"/>
        <v>4</v>
      </c>
      <c r="H46" s="24">
        <f>G46*D9</f>
        <v>212</v>
      </c>
      <c r="I46" s="186">
        <v>0</v>
      </c>
      <c r="J46" s="24">
        <f t="shared" si="2"/>
        <v>1212</v>
      </c>
      <c r="K46" s="27"/>
      <c r="L46" s="25"/>
      <c r="M46" s="18"/>
      <c r="N46" s="15"/>
    </row>
    <row r="47" spans="1:14" s="17" customFormat="1" ht="20.149999999999999" customHeight="1">
      <c r="A47" s="187">
        <v>33</v>
      </c>
      <c r="B47" s="18" t="s">
        <v>71</v>
      </c>
      <c r="C47" s="18" t="s">
        <v>51</v>
      </c>
      <c r="D47" s="41">
        <v>1000</v>
      </c>
      <c r="E47" s="136">
        <v>391</v>
      </c>
      <c r="F47" s="136">
        <v>402</v>
      </c>
      <c r="G47" s="41">
        <f t="shared" si="3"/>
        <v>11</v>
      </c>
      <c r="H47" s="45">
        <f>G47*D9</f>
        <v>583</v>
      </c>
      <c r="I47" s="186">
        <v>0</v>
      </c>
      <c r="J47" s="24">
        <f t="shared" si="2"/>
        <v>1583</v>
      </c>
      <c r="K47" s="24"/>
      <c r="L47" s="25"/>
      <c r="M47" s="18"/>
      <c r="N47" s="15"/>
    </row>
    <row r="48" spans="1:14" s="17" customFormat="1" ht="20.149999999999999" customHeight="1">
      <c r="A48" s="187">
        <v>34</v>
      </c>
      <c r="B48" s="18" t="s">
        <v>72</v>
      </c>
      <c r="C48" s="18" t="s">
        <v>52</v>
      </c>
      <c r="D48" s="41">
        <v>1000</v>
      </c>
      <c r="E48" s="136">
        <v>90</v>
      </c>
      <c r="F48" s="136">
        <v>103</v>
      </c>
      <c r="G48" s="44">
        <f t="shared" si="3"/>
        <v>13</v>
      </c>
      <c r="H48" s="24">
        <f>G48*D9</f>
        <v>689</v>
      </c>
      <c r="I48" s="97">
        <v>10</v>
      </c>
      <c r="J48" s="24">
        <f t="shared" si="2"/>
        <v>1699</v>
      </c>
      <c r="K48" s="24"/>
      <c r="L48" s="25"/>
      <c r="M48" s="34"/>
      <c r="N48" s="15"/>
    </row>
    <row r="49" spans="1:14" s="17" customFormat="1" ht="20.149999999999999" customHeight="1">
      <c r="A49" s="187">
        <v>35</v>
      </c>
      <c r="B49" s="18" t="s">
        <v>73</v>
      </c>
      <c r="C49" s="18" t="s">
        <v>53</v>
      </c>
      <c r="D49" s="41">
        <v>1000</v>
      </c>
      <c r="E49" s="136">
        <v>515</v>
      </c>
      <c r="F49" s="136">
        <v>515</v>
      </c>
      <c r="G49" s="41">
        <f t="shared" si="3"/>
        <v>0</v>
      </c>
      <c r="H49" s="24">
        <f>G49*D9</f>
        <v>0</v>
      </c>
      <c r="I49" s="186">
        <v>1000</v>
      </c>
      <c r="J49" s="24">
        <f t="shared" si="2"/>
        <v>2000</v>
      </c>
      <c r="K49" s="27"/>
      <c r="L49" s="25"/>
      <c r="M49" s="18"/>
      <c r="N49" s="15"/>
    </row>
    <row r="50" spans="1:14" s="17" customFormat="1" ht="20.149999999999999" customHeight="1">
      <c r="A50" s="187">
        <v>36</v>
      </c>
      <c r="B50" s="18" t="s">
        <v>74</v>
      </c>
      <c r="C50" s="18" t="s">
        <v>54</v>
      </c>
      <c r="D50" s="41">
        <v>1000</v>
      </c>
      <c r="E50" s="136">
        <v>938</v>
      </c>
      <c r="F50" s="136">
        <v>966</v>
      </c>
      <c r="G50" s="44">
        <f t="shared" si="3"/>
        <v>28</v>
      </c>
      <c r="H50" s="45">
        <f>G50*D9</f>
        <v>1484</v>
      </c>
      <c r="I50" s="186">
        <v>0</v>
      </c>
      <c r="J50" s="24">
        <f t="shared" si="2"/>
        <v>2484</v>
      </c>
      <c r="K50" s="24"/>
      <c r="L50" s="25"/>
      <c r="M50" s="18"/>
      <c r="N50" s="15"/>
    </row>
    <row r="51" spans="1:14" s="17" customFormat="1" ht="20.149999999999999" customHeight="1">
      <c r="A51" s="187">
        <v>37</v>
      </c>
      <c r="B51" s="18" t="s">
        <v>75</v>
      </c>
      <c r="C51" s="18" t="s">
        <v>55</v>
      </c>
      <c r="D51" s="41">
        <v>1000</v>
      </c>
      <c r="E51" s="136">
        <v>104</v>
      </c>
      <c r="F51" s="136">
        <v>104</v>
      </c>
      <c r="G51" s="41">
        <f t="shared" si="3"/>
        <v>0</v>
      </c>
      <c r="H51" s="24">
        <f>G51*D9</f>
        <v>0</v>
      </c>
      <c r="I51" s="186">
        <v>3055</v>
      </c>
      <c r="J51" s="24">
        <f t="shared" si="2"/>
        <v>4055</v>
      </c>
      <c r="K51" s="24"/>
      <c r="L51" s="25"/>
      <c r="M51" s="18"/>
      <c r="N51" s="15"/>
    </row>
    <row r="52" spans="1:14" s="17" customFormat="1" ht="20.149999999999999" customHeight="1">
      <c r="A52" s="187">
        <v>38</v>
      </c>
      <c r="B52" s="18" t="s">
        <v>76</v>
      </c>
      <c r="C52" s="34" t="s">
        <v>119</v>
      </c>
      <c r="D52" s="41">
        <v>1000</v>
      </c>
      <c r="E52" s="136">
        <v>220</v>
      </c>
      <c r="F52" s="136">
        <v>223</v>
      </c>
      <c r="G52" s="44">
        <f t="shared" si="3"/>
        <v>3</v>
      </c>
      <c r="H52" s="24">
        <f>G52*D9</f>
        <v>159</v>
      </c>
      <c r="I52" s="186">
        <v>0</v>
      </c>
      <c r="J52" s="24">
        <f t="shared" si="2"/>
        <v>1159</v>
      </c>
      <c r="K52" s="24"/>
      <c r="L52" s="25"/>
      <c r="M52" s="18"/>
      <c r="N52" s="15"/>
    </row>
    <row r="53" spans="1:14" s="17" customFormat="1" ht="20.149999999999999" customHeight="1">
      <c r="A53" s="187">
        <v>39</v>
      </c>
      <c r="B53" s="18" t="s">
        <v>77</v>
      </c>
      <c r="C53" s="18" t="s">
        <v>56</v>
      </c>
      <c r="D53" s="41">
        <v>1000</v>
      </c>
      <c r="E53" s="136">
        <v>255</v>
      </c>
      <c r="F53" s="136">
        <v>265</v>
      </c>
      <c r="G53" s="41">
        <f t="shared" si="3"/>
        <v>10</v>
      </c>
      <c r="H53" s="45">
        <f>G53*D9</f>
        <v>530</v>
      </c>
      <c r="I53" s="97">
        <v>1880</v>
      </c>
      <c r="J53" s="24">
        <f t="shared" si="2"/>
        <v>3410</v>
      </c>
      <c r="K53" s="24"/>
      <c r="L53" s="25"/>
      <c r="M53" s="18"/>
      <c r="N53" s="15"/>
    </row>
    <row r="54" spans="1:14" s="17" customFormat="1" ht="20.149999999999999" customHeight="1">
      <c r="A54" s="187">
        <v>40</v>
      </c>
      <c r="B54" s="18" t="s">
        <v>78</v>
      </c>
      <c r="C54" s="34" t="s">
        <v>120</v>
      </c>
      <c r="D54" s="41">
        <v>1000</v>
      </c>
      <c r="E54" s="136">
        <v>39</v>
      </c>
      <c r="F54" s="136">
        <v>45</v>
      </c>
      <c r="G54" s="44">
        <f t="shared" si="3"/>
        <v>6</v>
      </c>
      <c r="H54" s="24">
        <f>G54*D9</f>
        <v>318</v>
      </c>
      <c r="I54" s="186">
        <v>0</v>
      </c>
      <c r="J54" s="24">
        <f t="shared" si="2"/>
        <v>1318</v>
      </c>
      <c r="K54" s="24"/>
      <c r="L54" s="25"/>
      <c r="M54" s="18"/>
      <c r="N54" s="15"/>
    </row>
    <row r="55" spans="1:14" s="17" customFormat="1">
      <c r="A55" s="15"/>
      <c r="B55" s="15"/>
      <c r="C55" s="15"/>
      <c r="D55" s="28"/>
      <c r="E55" s="15"/>
      <c r="F55" s="15"/>
      <c r="G55" s="85"/>
      <c r="H55" s="86"/>
      <c r="I55" s="91"/>
      <c r="J55" s="15"/>
      <c r="K55" s="29"/>
      <c r="L55" s="15"/>
      <c r="M55" s="15"/>
      <c r="N55" s="15"/>
    </row>
    <row r="56" spans="1:14" s="17" customFormat="1">
      <c r="A56" s="15"/>
      <c r="B56" s="15"/>
      <c r="C56" s="15"/>
      <c r="D56" s="15"/>
      <c r="E56" s="15"/>
      <c r="F56" s="15"/>
      <c r="G56" s="15"/>
      <c r="H56" s="15"/>
      <c r="I56" s="91"/>
      <c r="J56" s="15"/>
      <c r="K56" s="30"/>
      <c r="L56" s="15"/>
      <c r="M56" s="15"/>
      <c r="N56" s="15"/>
    </row>
    <row r="58" spans="1:14" s="17" customFormat="1">
      <c r="A58" s="15"/>
      <c r="B58" s="15"/>
      <c r="C58" s="15"/>
      <c r="D58" s="15"/>
      <c r="E58" s="15"/>
      <c r="F58" s="15"/>
      <c r="G58" s="15"/>
      <c r="H58" s="15"/>
      <c r="I58" s="91"/>
      <c r="J58" s="15"/>
      <c r="K58" s="15"/>
      <c r="L58" s="15"/>
      <c r="M58" s="15"/>
      <c r="N58" s="29"/>
    </row>
    <row r="60" spans="1:14" s="17" customFormat="1">
      <c r="A60" s="15"/>
      <c r="B60" s="15"/>
      <c r="C60" s="15"/>
      <c r="D60" s="26"/>
      <c r="E60" s="15"/>
      <c r="F60" s="15"/>
      <c r="G60" s="15"/>
      <c r="H60" s="15"/>
      <c r="I60" s="91"/>
      <c r="J60" s="15"/>
      <c r="K60" s="15"/>
      <c r="L60" s="15"/>
      <c r="M60" s="15"/>
      <c r="N60" s="15"/>
    </row>
    <row r="66" spans="4:12" s="17" customFormat="1">
      <c r="D66" s="15"/>
      <c r="E66" s="15"/>
      <c r="F66" s="15"/>
      <c r="G66" s="15"/>
      <c r="H66" s="15"/>
      <c r="I66" s="91"/>
      <c r="J66" s="15"/>
      <c r="K66" s="31"/>
      <c r="L66" s="15"/>
    </row>
    <row r="68" spans="4:12" s="17" customFormat="1">
      <c r="D68" s="15"/>
      <c r="E68" s="15"/>
      <c r="F68" s="15"/>
      <c r="G68" s="15"/>
      <c r="H68" s="15"/>
      <c r="I68" s="91"/>
      <c r="J68" s="15"/>
      <c r="K68" s="15"/>
      <c r="L68" s="26"/>
    </row>
    <row r="71" spans="4:12" s="17" customFormat="1">
      <c r="D71" s="26"/>
      <c r="E71" s="15"/>
      <c r="F71" s="15"/>
      <c r="G71" s="15"/>
      <c r="H71" s="15"/>
      <c r="I71" s="91"/>
      <c r="J71" s="15"/>
      <c r="K71" s="15"/>
      <c r="L71" s="15"/>
    </row>
    <row r="74" spans="4:12" s="17" customFormat="1">
      <c r="D74" s="26"/>
      <c r="E74" s="15"/>
      <c r="F74" s="15"/>
      <c r="G74" s="15"/>
      <c r="H74" s="15"/>
      <c r="I74" s="91"/>
      <c r="J74" s="15"/>
      <c r="K74" s="15"/>
      <c r="L74" s="15"/>
    </row>
  </sheetData>
  <mergeCells count="40">
    <mergeCell ref="A1:M1"/>
    <mergeCell ref="A2:H2"/>
    <mergeCell ref="I2:M2"/>
    <mergeCell ref="A3:C3"/>
    <mergeCell ref="D3:E3"/>
    <mergeCell ref="F3:G3"/>
    <mergeCell ref="I3:M10"/>
    <mergeCell ref="A4:C4"/>
    <mergeCell ref="D4:E4"/>
    <mergeCell ref="F4:G4"/>
    <mergeCell ref="A5:C5"/>
    <mergeCell ref="D5:E5"/>
    <mergeCell ref="F5:G5"/>
    <mergeCell ref="A6:C6"/>
    <mergeCell ref="D6:E6"/>
    <mergeCell ref="F6:G6"/>
    <mergeCell ref="A7:G7"/>
    <mergeCell ref="A8:C8"/>
    <mergeCell ref="E8:G9"/>
    <mergeCell ref="A9:C9"/>
    <mergeCell ref="A11:A12"/>
    <mergeCell ref="B11:B12"/>
    <mergeCell ref="C11:C12"/>
    <mergeCell ref="D11:D12"/>
    <mergeCell ref="E11:H11"/>
    <mergeCell ref="A30:A31"/>
    <mergeCell ref="B30:B31"/>
    <mergeCell ref="C30:C31"/>
    <mergeCell ref="D30:D31"/>
    <mergeCell ref="E30:H30"/>
    <mergeCell ref="I11:I12"/>
    <mergeCell ref="J11:J12"/>
    <mergeCell ref="K11:K12"/>
    <mergeCell ref="L11:L12"/>
    <mergeCell ref="M11:M12"/>
    <mergeCell ref="I30:I31"/>
    <mergeCell ref="J30:J31"/>
    <mergeCell ref="K30:K31"/>
    <mergeCell ref="L30:L31"/>
    <mergeCell ref="M30:M3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U52"/>
  <sheetViews>
    <sheetView topLeftCell="E5" workbookViewId="0">
      <selection activeCell="F11" sqref="F11:F20"/>
    </sheetView>
  </sheetViews>
  <sheetFormatPr defaultColWidth="9" defaultRowHeight="14.5"/>
  <cols>
    <col min="1" max="1" width="46.81640625" style="1" customWidth="1"/>
    <col min="2" max="2" width="15.26953125" style="1" customWidth="1"/>
    <col min="3" max="3" width="9.7265625" style="1" customWidth="1"/>
    <col min="4" max="4" width="51" style="1" customWidth="1"/>
    <col min="5" max="5" width="11.7265625" style="1" customWidth="1"/>
    <col min="6" max="6" width="9.81640625" style="1" customWidth="1"/>
    <col min="7" max="9" width="9.1796875" style="1" customWidth="1"/>
    <col min="10" max="10" width="32.81640625" style="1" customWidth="1"/>
    <col min="11" max="11" width="15.54296875" style="1" customWidth="1"/>
    <col min="12" max="12" width="14.453125" style="1" customWidth="1"/>
    <col min="13" max="14" width="14.1796875" style="1" customWidth="1"/>
    <col min="15" max="255" width="9.1796875" style="1" customWidth="1"/>
  </cols>
  <sheetData>
    <row r="1" spans="1:15" customFormat="1" ht="17.25" customHeight="1" thickBot="1">
      <c r="A1" s="246" t="s">
        <v>319</v>
      </c>
      <c r="B1" s="247"/>
      <c r="C1" s="247"/>
      <c r="D1" s="247"/>
      <c r="E1" s="248"/>
      <c r="F1" s="248"/>
      <c r="G1" s="1"/>
      <c r="H1" s="52" t="s">
        <v>0</v>
      </c>
      <c r="I1" s="53" t="s">
        <v>115</v>
      </c>
      <c r="J1" s="52" t="s">
        <v>2</v>
      </c>
      <c r="K1" s="57" t="s">
        <v>3</v>
      </c>
      <c r="L1" s="57" t="s">
        <v>114</v>
      </c>
      <c r="M1" s="57" t="s">
        <v>132</v>
      </c>
      <c r="N1" s="57" t="s">
        <v>133</v>
      </c>
      <c r="O1" s="1"/>
    </row>
    <row r="2" spans="1:15" customFormat="1" ht="15.75" customHeight="1">
      <c r="A2" s="254" t="s">
        <v>148</v>
      </c>
      <c r="B2" s="250"/>
      <c r="C2" s="255"/>
      <c r="D2" s="249" t="s">
        <v>149</v>
      </c>
      <c r="E2" s="250"/>
      <c r="F2" s="251"/>
      <c r="G2" s="1"/>
      <c r="H2" s="192">
        <v>1</v>
      </c>
      <c r="I2" s="18" t="s">
        <v>5</v>
      </c>
      <c r="J2" s="18" t="s">
        <v>14</v>
      </c>
      <c r="K2" s="65">
        <v>1265</v>
      </c>
      <c r="L2" s="65">
        <v>1265</v>
      </c>
      <c r="M2" s="65" t="s">
        <v>135</v>
      </c>
      <c r="N2" s="4">
        <f>K2-L2</f>
        <v>0</v>
      </c>
      <c r="O2" s="1"/>
    </row>
    <row r="3" spans="1:15" customFormat="1" ht="15" customHeight="1" thickBot="1">
      <c r="A3" s="78" t="s">
        <v>85</v>
      </c>
      <c r="B3" s="79" t="s">
        <v>147</v>
      </c>
      <c r="C3" s="80" t="s">
        <v>86</v>
      </c>
      <c r="D3" s="168" t="s">
        <v>85</v>
      </c>
      <c r="E3" s="79" t="s">
        <v>207</v>
      </c>
      <c r="F3" s="80" t="s">
        <v>86</v>
      </c>
      <c r="G3" s="1"/>
      <c r="H3" s="192">
        <v>2</v>
      </c>
      <c r="I3" s="18" t="s">
        <v>6</v>
      </c>
      <c r="J3" s="18" t="s">
        <v>15</v>
      </c>
      <c r="K3" s="65">
        <v>1371</v>
      </c>
      <c r="L3" s="65">
        <v>1371</v>
      </c>
      <c r="M3" s="65" t="s">
        <v>135</v>
      </c>
      <c r="N3" s="4">
        <f t="shared" ref="N3:N41" si="0">K3-L3</f>
        <v>0</v>
      </c>
      <c r="O3" s="1"/>
    </row>
    <row r="4" spans="1:15" customFormat="1" ht="13.5" customHeight="1">
      <c r="A4" s="68" t="s">
        <v>198</v>
      </c>
      <c r="B4" s="116" t="s">
        <v>152</v>
      </c>
      <c r="C4" s="170">
        <v>12109</v>
      </c>
      <c r="D4" s="128" t="s">
        <v>321</v>
      </c>
      <c r="E4" s="118" t="s">
        <v>151</v>
      </c>
      <c r="F4" s="156">
        <v>9018</v>
      </c>
      <c r="G4" s="1"/>
      <c r="H4" s="192">
        <v>3</v>
      </c>
      <c r="I4" s="18" t="s">
        <v>7</v>
      </c>
      <c r="J4" s="18" t="s">
        <v>16</v>
      </c>
      <c r="K4" s="65">
        <v>1000</v>
      </c>
      <c r="L4" s="65"/>
      <c r="M4" s="65"/>
      <c r="N4" s="4">
        <f t="shared" si="0"/>
        <v>1000</v>
      </c>
      <c r="O4" s="1"/>
    </row>
    <row r="5" spans="1:15" customFormat="1" ht="13.5" customHeight="1">
      <c r="A5" s="55" t="s">
        <v>200</v>
      </c>
      <c r="B5" s="117" t="s">
        <v>150</v>
      </c>
      <c r="C5" s="171">
        <v>31551</v>
      </c>
      <c r="D5" s="128" t="s">
        <v>322</v>
      </c>
      <c r="E5" s="82" t="s">
        <v>151</v>
      </c>
      <c r="F5" s="157">
        <v>2200</v>
      </c>
      <c r="G5" s="1"/>
      <c r="H5" s="192">
        <v>4</v>
      </c>
      <c r="I5" s="18" t="s">
        <v>8</v>
      </c>
      <c r="J5" s="18" t="s">
        <v>84</v>
      </c>
      <c r="K5" s="65">
        <v>2166</v>
      </c>
      <c r="L5" s="65">
        <v>2166</v>
      </c>
      <c r="M5" s="65" t="s">
        <v>135</v>
      </c>
      <c r="N5" s="4">
        <f t="shared" si="0"/>
        <v>0</v>
      </c>
      <c r="O5" s="1"/>
    </row>
    <row r="6" spans="1:15" customFormat="1">
      <c r="A6" s="55" t="s">
        <v>201</v>
      </c>
      <c r="B6" s="117" t="s">
        <v>151</v>
      </c>
      <c r="C6" s="171">
        <v>46207</v>
      </c>
      <c r="D6" s="128" t="s">
        <v>324</v>
      </c>
      <c r="E6" s="82" t="s">
        <v>151</v>
      </c>
      <c r="F6" s="157">
        <v>4915</v>
      </c>
      <c r="G6" s="1"/>
      <c r="H6" s="192">
        <v>5</v>
      </c>
      <c r="I6" s="18" t="s">
        <v>9</v>
      </c>
      <c r="J6" s="18" t="s">
        <v>97</v>
      </c>
      <c r="K6" s="65">
        <v>1795</v>
      </c>
      <c r="L6" s="65">
        <v>1795</v>
      </c>
      <c r="M6" s="65" t="s">
        <v>135</v>
      </c>
      <c r="N6" s="4">
        <f t="shared" si="0"/>
        <v>0</v>
      </c>
      <c r="O6" s="1"/>
    </row>
    <row r="7" spans="1:15" customFormat="1" ht="12.75" customHeight="1">
      <c r="A7" s="51"/>
      <c r="B7" s="7"/>
      <c r="C7" s="172"/>
      <c r="D7" s="128" t="s">
        <v>323</v>
      </c>
      <c r="E7" s="82" t="s">
        <v>151</v>
      </c>
      <c r="F7" s="157">
        <v>31200</v>
      </c>
      <c r="G7" s="1"/>
      <c r="H7" s="192">
        <v>6</v>
      </c>
      <c r="I7" s="18" t="s">
        <v>10</v>
      </c>
      <c r="J7" s="34" t="s">
        <v>116</v>
      </c>
      <c r="K7" s="65">
        <v>1742</v>
      </c>
      <c r="L7" s="65">
        <v>1742</v>
      </c>
      <c r="M7" s="65" t="s">
        <v>135</v>
      </c>
      <c r="N7" s="4">
        <f t="shared" si="0"/>
        <v>0</v>
      </c>
      <c r="O7" s="1"/>
    </row>
    <row r="8" spans="1:15" customFormat="1">
      <c r="A8" s="49" t="s">
        <v>195</v>
      </c>
      <c r="B8" s="117" t="s">
        <v>150</v>
      </c>
      <c r="C8" s="173">
        <f>SUMIF(M2:M41, "Cash", L2:L41)</f>
        <v>11552</v>
      </c>
      <c r="D8" s="128" t="s">
        <v>325</v>
      </c>
      <c r="E8" s="82" t="s">
        <v>151</v>
      </c>
      <c r="F8" s="157">
        <v>7300</v>
      </c>
      <c r="G8" s="1"/>
      <c r="H8" s="192">
        <v>7</v>
      </c>
      <c r="I8" s="18" t="s">
        <v>11</v>
      </c>
      <c r="J8" s="18" t="s">
        <v>19</v>
      </c>
      <c r="K8" s="65">
        <v>1742</v>
      </c>
      <c r="L8" s="65">
        <v>1742</v>
      </c>
      <c r="M8" s="65" t="s">
        <v>135</v>
      </c>
      <c r="N8" s="4">
        <f t="shared" si="0"/>
        <v>0</v>
      </c>
      <c r="O8" s="1"/>
    </row>
    <row r="9" spans="1:15" customFormat="1">
      <c r="A9" s="49" t="s">
        <v>196</v>
      </c>
      <c r="B9" s="117" t="s">
        <v>151</v>
      </c>
      <c r="C9" s="173">
        <f>SUMIF(M2:M41, "Online", L2:L41)</f>
        <v>50546</v>
      </c>
      <c r="D9" s="128" t="s">
        <v>326</v>
      </c>
      <c r="E9" s="82" t="s">
        <v>151</v>
      </c>
      <c r="F9" s="157">
        <v>700</v>
      </c>
      <c r="G9" s="1"/>
      <c r="H9" s="192">
        <v>8</v>
      </c>
      <c r="I9" s="18" t="s">
        <v>12</v>
      </c>
      <c r="J9" s="18" t="s">
        <v>19</v>
      </c>
      <c r="K9" s="65">
        <v>1424</v>
      </c>
      <c r="L9" s="65">
        <v>1424</v>
      </c>
      <c r="M9" s="65" t="s">
        <v>135</v>
      </c>
      <c r="N9" s="4">
        <f t="shared" si="0"/>
        <v>0</v>
      </c>
      <c r="O9" s="1"/>
    </row>
    <row r="10" spans="1:15" customFormat="1">
      <c r="A10" s="73"/>
      <c r="B10" s="82"/>
      <c r="C10" s="171"/>
      <c r="D10" s="128" t="s">
        <v>327</v>
      </c>
      <c r="E10" s="82" t="s">
        <v>151</v>
      </c>
      <c r="F10" s="157">
        <v>400</v>
      </c>
      <c r="G10" s="1"/>
      <c r="H10" s="192">
        <v>9</v>
      </c>
      <c r="I10" s="18" t="s">
        <v>13</v>
      </c>
      <c r="J10" s="18" t="s">
        <v>109</v>
      </c>
      <c r="K10" s="65">
        <v>2007</v>
      </c>
      <c r="L10" s="65">
        <v>2007</v>
      </c>
      <c r="M10" s="65" t="s">
        <v>135</v>
      </c>
      <c r="N10" s="4">
        <f t="shared" si="0"/>
        <v>0</v>
      </c>
      <c r="O10" s="1"/>
    </row>
    <row r="11" spans="1:15" customFormat="1" ht="14.25" customHeight="1">
      <c r="A11" s="73"/>
      <c r="B11" s="82"/>
      <c r="C11" s="171"/>
      <c r="D11" s="128" t="s">
        <v>328</v>
      </c>
      <c r="E11" s="82" t="s">
        <v>151</v>
      </c>
      <c r="F11" s="158">
        <v>50000</v>
      </c>
      <c r="G11" s="1"/>
      <c r="H11" s="192">
        <v>10</v>
      </c>
      <c r="I11" s="18" t="s">
        <v>21</v>
      </c>
      <c r="J11" s="18" t="s">
        <v>107</v>
      </c>
      <c r="K11" s="65">
        <v>2000</v>
      </c>
      <c r="L11" s="65"/>
      <c r="M11" s="65"/>
      <c r="N11" s="4">
        <f t="shared" si="0"/>
        <v>2000</v>
      </c>
      <c r="O11" s="1"/>
    </row>
    <row r="12" spans="1:15" customFormat="1">
      <c r="A12" s="51"/>
      <c r="B12" s="4"/>
      <c r="C12" s="172"/>
      <c r="D12" s="128" t="s">
        <v>329</v>
      </c>
      <c r="E12" s="82" t="s">
        <v>151</v>
      </c>
      <c r="F12" s="158">
        <v>3000</v>
      </c>
      <c r="G12" s="1"/>
      <c r="H12" s="192">
        <v>11</v>
      </c>
      <c r="I12" s="18" t="s">
        <v>22</v>
      </c>
      <c r="J12" s="18" t="s">
        <v>98</v>
      </c>
      <c r="K12" s="65">
        <v>1000</v>
      </c>
      <c r="L12" s="65">
        <v>1000</v>
      </c>
      <c r="M12" s="65" t="s">
        <v>135</v>
      </c>
      <c r="N12" s="4">
        <f t="shared" si="0"/>
        <v>0</v>
      </c>
      <c r="O12" s="1"/>
    </row>
    <row r="13" spans="1:15" customFormat="1">
      <c r="A13" s="51"/>
      <c r="B13" s="4"/>
      <c r="C13" s="172"/>
      <c r="D13" s="128" t="s">
        <v>330</v>
      </c>
      <c r="E13" s="82" t="s">
        <v>151</v>
      </c>
      <c r="F13" s="157">
        <v>1700</v>
      </c>
      <c r="G13" s="1"/>
      <c r="H13" s="192">
        <v>12</v>
      </c>
      <c r="I13" s="18" t="s">
        <v>23</v>
      </c>
      <c r="J13" s="18" t="s">
        <v>108</v>
      </c>
      <c r="K13" s="65">
        <v>1000</v>
      </c>
      <c r="L13" s="65">
        <v>1000</v>
      </c>
      <c r="M13" s="65" t="s">
        <v>135</v>
      </c>
      <c r="N13" s="4">
        <f t="shared" si="0"/>
        <v>0</v>
      </c>
      <c r="O13" s="1"/>
    </row>
    <row r="14" spans="1:15" customFormat="1" ht="13.5" customHeight="1">
      <c r="A14" s="51"/>
      <c r="B14" s="7"/>
      <c r="C14" s="172"/>
      <c r="D14" s="128" t="s">
        <v>332</v>
      </c>
      <c r="E14" s="82" t="s">
        <v>150</v>
      </c>
      <c r="F14" s="157">
        <v>1750</v>
      </c>
      <c r="G14" s="1"/>
      <c r="H14" s="192">
        <v>13</v>
      </c>
      <c r="I14" s="18" t="s">
        <v>24</v>
      </c>
      <c r="J14" s="18" t="s">
        <v>33</v>
      </c>
      <c r="K14" s="65">
        <v>2219</v>
      </c>
      <c r="L14" s="65">
        <v>2219</v>
      </c>
      <c r="M14" s="65" t="s">
        <v>135</v>
      </c>
      <c r="N14" s="4">
        <f t="shared" si="0"/>
        <v>0</v>
      </c>
      <c r="O14" s="1"/>
    </row>
    <row r="15" spans="1:15" customFormat="1">
      <c r="A15" s="51"/>
      <c r="B15" s="7"/>
      <c r="C15" s="172"/>
      <c r="D15" s="128" t="s">
        <v>333</v>
      </c>
      <c r="E15" s="82" t="s">
        <v>150</v>
      </c>
      <c r="F15" s="157">
        <v>30000</v>
      </c>
      <c r="G15" s="1"/>
      <c r="H15" s="192">
        <v>14</v>
      </c>
      <c r="I15" s="18" t="s">
        <v>25</v>
      </c>
      <c r="J15" s="18" t="s">
        <v>87</v>
      </c>
      <c r="K15" s="65">
        <v>7190</v>
      </c>
      <c r="L15" s="65">
        <v>5000</v>
      </c>
      <c r="M15" s="65" t="s">
        <v>134</v>
      </c>
      <c r="N15" s="4">
        <f t="shared" si="0"/>
        <v>2190</v>
      </c>
      <c r="O15" s="1"/>
    </row>
    <row r="16" spans="1:15" customFormat="1">
      <c r="A16" s="51"/>
      <c r="B16" s="7"/>
      <c r="C16" s="172"/>
      <c r="D16" s="128" t="s">
        <v>334</v>
      </c>
      <c r="E16" s="82" t="s">
        <v>150</v>
      </c>
      <c r="F16" s="157">
        <v>753</v>
      </c>
      <c r="G16" s="1"/>
      <c r="H16" s="192">
        <v>15</v>
      </c>
      <c r="I16" s="18" t="s">
        <v>26</v>
      </c>
      <c r="J16" s="18" t="s">
        <v>106</v>
      </c>
      <c r="K16" s="65">
        <v>2378</v>
      </c>
      <c r="L16" s="65">
        <v>2378</v>
      </c>
      <c r="M16" s="65" t="s">
        <v>135</v>
      </c>
      <c r="N16" s="4">
        <f t="shared" si="0"/>
        <v>0</v>
      </c>
      <c r="O16" s="1"/>
    </row>
    <row r="17" spans="1:17" customFormat="1" ht="13.5" customHeight="1">
      <c r="A17" s="51"/>
      <c r="B17" s="7"/>
      <c r="C17" s="172"/>
      <c r="D17" s="128" t="s">
        <v>335</v>
      </c>
      <c r="E17" s="82" t="s">
        <v>150</v>
      </c>
      <c r="F17" s="157">
        <v>700</v>
      </c>
      <c r="G17" s="1"/>
      <c r="H17" s="192">
        <v>16</v>
      </c>
      <c r="I17" s="18" t="s">
        <v>27</v>
      </c>
      <c r="J17" s="18" t="s">
        <v>35</v>
      </c>
      <c r="K17" s="65">
        <v>1053</v>
      </c>
      <c r="L17" s="65">
        <v>1053</v>
      </c>
      <c r="M17" s="65" t="s">
        <v>135</v>
      </c>
      <c r="N17" s="4">
        <f t="shared" si="0"/>
        <v>0</v>
      </c>
      <c r="O17" s="1"/>
      <c r="P17" s="1"/>
      <c r="Q17" s="1"/>
    </row>
    <row r="18" spans="1:17" customFormat="1" ht="13.5" customHeight="1">
      <c r="A18" s="51"/>
      <c r="B18" s="4"/>
      <c r="C18" s="172"/>
      <c r="D18" s="128" t="s">
        <v>336</v>
      </c>
      <c r="E18" s="82" t="s">
        <v>150</v>
      </c>
      <c r="F18" s="157">
        <v>1000</v>
      </c>
      <c r="G18" s="1"/>
      <c r="H18" s="192">
        <v>17</v>
      </c>
      <c r="I18" s="18" t="s">
        <v>28</v>
      </c>
      <c r="J18" s="18" t="s">
        <v>36</v>
      </c>
      <c r="K18" s="65">
        <v>1954</v>
      </c>
      <c r="L18" s="65">
        <v>2000</v>
      </c>
      <c r="M18" s="65" t="s">
        <v>134</v>
      </c>
      <c r="N18" s="4">
        <f t="shared" si="0"/>
        <v>-46</v>
      </c>
      <c r="O18" s="1"/>
      <c r="P18" s="1"/>
      <c r="Q18" s="1"/>
    </row>
    <row r="19" spans="1:17" customFormat="1" ht="13.5" customHeight="1">
      <c r="A19" s="51"/>
      <c r="B19" s="4"/>
      <c r="C19" s="172"/>
      <c r="D19" s="128" t="s">
        <v>337</v>
      </c>
      <c r="E19" s="82" t="s">
        <v>217</v>
      </c>
      <c r="F19" s="157">
        <v>4000</v>
      </c>
      <c r="G19" s="1"/>
      <c r="H19" s="192">
        <v>18</v>
      </c>
      <c r="I19" s="18" t="s">
        <v>29</v>
      </c>
      <c r="J19" s="34" t="s">
        <v>117</v>
      </c>
      <c r="K19" s="65">
        <v>1689</v>
      </c>
      <c r="L19" s="65">
        <v>1689</v>
      </c>
      <c r="M19" s="65" t="s">
        <v>135</v>
      </c>
      <c r="N19" s="4">
        <f t="shared" si="0"/>
        <v>0</v>
      </c>
      <c r="O19" s="1"/>
      <c r="P19" s="1"/>
      <c r="Q19" s="1"/>
    </row>
    <row r="20" spans="1:17" customFormat="1" ht="13.5" customHeight="1">
      <c r="A20" s="51"/>
      <c r="B20" s="7"/>
      <c r="C20" s="172"/>
      <c r="D20" s="128" t="s">
        <v>338</v>
      </c>
      <c r="E20" s="82" t="s">
        <v>217</v>
      </c>
      <c r="F20" s="157">
        <v>50000</v>
      </c>
      <c r="G20" s="1"/>
      <c r="H20" s="192">
        <v>19</v>
      </c>
      <c r="I20" s="18" t="s">
        <v>57</v>
      </c>
      <c r="J20" s="18" t="s">
        <v>88</v>
      </c>
      <c r="K20" s="65">
        <v>1848</v>
      </c>
      <c r="L20" s="65">
        <v>1848</v>
      </c>
      <c r="M20" s="65" t="s">
        <v>135</v>
      </c>
      <c r="N20" s="4">
        <f t="shared" si="0"/>
        <v>0</v>
      </c>
      <c r="O20" s="1"/>
      <c r="P20" s="1" t="s">
        <v>136</v>
      </c>
      <c r="Q20" s="1"/>
    </row>
    <row r="21" spans="1:17" customFormat="1" ht="16.5" customHeight="1">
      <c r="A21" s="129" t="s">
        <v>214</v>
      </c>
      <c r="B21" s="119" t="s">
        <v>217</v>
      </c>
      <c r="C21" s="174">
        <v>54000</v>
      </c>
      <c r="D21" s="169" t="s">
        <v>199</v>
      </c>
      <c r="E21" s="119" t="s">
        <v>152</v>
      </c>
      <c r="F21" s="159">
        <v>12109</v>
      </c>
      <c r="G21" s="1"/>
      <c r="H21" s="192">
        <v>20</v>
      </c>
      <c r="I21" s="18" t="s">
        <v>58</v>
      </c>
      <c r="J21" s="18" t="s">
        <v>38</v>
      </c>
      <c r="K21" s="65">
        <v>1424</v>
      </c>
      <c r="L21" s="65">
        <v>1424</v>
      </c>
      <c r="M21" s="65" t="s">
        <v>135</v>
      </c>
      <c r="N21" s="4">
        <f t="shared" si="0"/>
        <v>0</v>
      </c>
      <c r="O21" s="1"/>
      <c r="P21" s="1"/>
      <c r="Q21" s="1"/>
    </row>
    <row r="22" spans="1:17" customFormat="1" ht="15" customHeight="1">
      <c r="A22" s="55" t="s">
        <v>215</v>
      </c>
      <c r="B22" s="119" t="s">
        <v>151</v>
      </c>
      <c r="C22" s="174">
        <v>13392</v>
      </c>
      <c r="D22" s="169" t="s">
        <v>202</v>
      </c>
      <c r="E22" s="119" t="s">
        <v>150</v>
      </c>
      <c r="F22" s="159">
        <f>SUMIF(B4:B20, "Naveen", C4:C20)-SUMIF(E4:E20, "Naveen", F4:F20)</f>
        <v>8900</v>
      </c>
      <c r="G22" s="1"/>
      <c r="H22" s="192">
        <v>21</v>
      </c>
      <c r="I22" s="18" t="s">
        <v>59</v>
      </c>
      <c r="J22" s="18" t="s">
        <v>39</v>
      </c>
      <c r="K22" s="65">
        <v>1075</v>
      </c>
      <c r="L22" s="65">
        <v>1075</v>
      </c>
      <c r="M22" s="65" t="s">
        <v>134</v>
      </c>
      <c r="N22" s="4">
        <f t="shared" si="0"/>
        <v>0</v>
      </c>
      <c r="O22" s="1"/>
      <c r="P22" s="1"/>
      <c r="Q22" s="1"/>
    </row>
    <row r="23" spans="1:17" customFormat="1" ht="15" customHeight="1">
      <c r="A23" s="51"/>
      <c r="B23" s="7"/>
      <c r="C23" s="172"/>
      <c r="D23" s="169" t="s">
        <v>203</v>
      </c>
      <c r="E23" s="119" t="s">
        <v>151</v>
      </c>
      <c r="F23" s="159">
        <f>SUMIF(B4:B22, "Srinivas", C4:C22)-SUMIF(E4:E20, "Srinivas", F4:F20)</f>
        <v>-288</v>
      </c>
      <c r="G23" s="1"/>
      <c r="H23" s="192">
        <v>22</v>
      </c>
      <c r="I23" s="18" t="s">
        <v>60</v>
      </c>
      <c r="J23" s="34" t="s">
        <v>118</v>
      </c>
      <c r="K23" s="65">
        <v>2272</v>
      </c>
      <c r="L23" s="65">
        <v>2272</v>
      </c>
      <c r="M23" s="65" t="s">
        <v>135</v>
      </c>
      <c r="N23" s="4">
        <f t="shared" si="0"/>
        <v>0</v>
      </c>
      <c r="O23" s="1"/>
      <c r="P23" s="1"/>
      <c r="Q23" s="1"/>
    </row>
    <row r="24" spans="1:17" customFormat="1" ht="15" customHeight="1">
      <c r="A24" s="51"/>
      <c r="B24" s="7"/>
      <c r="C24" s="172"/>
      <c r="D24" s="110"/>
      <c r="E24" s="57"/>
      <c r="F24" s="154"/>
      <c r="G24" s="1"/>
      <c r="H24" s="192">
        <v>23</v>
      </c>
      <c r="I24" s="18" t="s">
        <v>61</v>
      </c>
      <c r="J24" s="34" t="s">
        <v>121</v>
      </c>
      <c r="K24" s="65">
        <v>1477</v>
      </c>
      <c r="L24" s="65">
        <v>1477</v>
      </c>
      <c r="M24" s="65" t="s">
        <v>135</v>
      </c>
      <c r="N24" s="4">
        <f t="shared" si="0"/>
        <v>0</v>
      </c>
      <c r="O24" s="1"/>
      <c r="P24" s="1"/>
      <c r="Q24" s="1"/>
    </row>
    <row r="25" spans="1:17" customFormat="1" ht="16.5" customHeight="1">
      <c r="A25" s="51"/>
      <c r="B25" s="7"/>
      <c r="C25" s="172"/>
      <c r="D25" s="169"/>
      <c r="E25" s="119"/>
      <c r="F25" s="154"/>
      <c r="G25" s="1"/>
      <c r="H25" s="192">
        <v>24</v>
      </c>
      <c r="I25" s="18" t="s">
        <v>62</v>
      </c>
      <c r="J25" s="18" t="s">
        <v>42</v>
      </c>
      <c r="K25" s="65">
        <v>1053</v>
      </c>
      <c r="L25" s="65">
        <v>1053</v>
      </c>
      <c r="M25" s="65" t="s">
        <v>135</v>
      </c>
      <c r="N25" s="4">
        <f t="shared" si="0"/>
        <v>0</v>
      </c>
      <c r="O25" s="1"/>
      <c r="P25" s="1"/>
      <c r="Q25" s="1"/>
    </row>
    <row r="26" spans="1:17" customFormat="1" ht="15.75" customHeight="1" thickBot="1">
      <c r="A26" s="252" t="s">
        <v>159</v>
      </c>
      <c r="B26" s="253"/>
      <c r="C26" s="175">
        <f>SUM(C4:C25)</f>
        <v>219357</v>
      </c>
      <c r="D26" s="284" t="s">
        <v>159</v>
      </c>
      <c r="E26" s="253"/>
      <c r="F26" s="155">
        <f>SUM(F4:F25)</f>
        <v>219357</v>
      </c>
      <c r="G26" s="1"/>
      <c r="H26" s="192">
        <v>25</v>
      </c>
      <c r="I26" s="18" t="s">
        <v>63</v>
      </c>
      <c r="J26" s="18" t="s">
        <v>43</v>
      </c>
      <c r="K26" s="65">
        <v>1689</v>
      </c>
      <c r="L26" s="65">
        <v>1689</v>
      </c>
      <c r="M26" s="65" t="s">
        <v>135</v>
      </c>
      <c r="N26" s="4">
        <f t="shared" si="0"/>
        <v>0</v>
      </c>
      <c r="O26" s="1"/>
      <c r="P26" s="1"/>
      <c r="Q26" s="1"/>
    </row>
    <row r="27" spans="1:17" customFormat="1">
      <c r="A27" s="1"/>
      <c r="B27" s="1"/>
      <c r="C27" s="1"/>
      <c r="D27" s="1"/>
      <c r="E27" s="1"/>
      <c r="F27" s="1"/>
      <c r="G27" s="1"/>
      <c r="H27" s="192">
        <v>26</v>
      </c>
      <c r="I27" s="18" t="s">
        <v>64</v>
      </c>
      <c r="J27" s="18" t="s">
        <v>98</v>
      </c>
      <c r="K27" s="65">
        <v>1477</v>
      </c>
      <c r="L27" s="65">
        <v>1477</v>
      </c>
      <c r="M27" s="65" t="s">
        <v>134</v>
      </c>
      <c r="N27" s="4">
        <f t="shared" si="0"/>
        <v>0</v>
      </c>
      <c r="O27" s="1"/>
      <c r="P27" s="1"/>
      <c r="Q27" s="1"/>
    </row>
    <row r="28" spans="1:17" customFormat="1" ht="14.25" customHeight="1">
      <c r="A28" s="110" t="s">
        <v>184</v>
      </c>
      <c r="B28" s="111">
        <f>K43</f>
        <v>77346</v>
      </c>
      <c r="C28" s="1"/>
      <c r="D28" s="114" t="s">
        <v>176</v>
      </c>
      <c r="E28" s="115" t="s">
        <v>164</v>
      </c>
      <c r="F28" s="115" t="s">
        <v>86</v>
      </c>
      <c r="G28" s="1"/>
      <c r="H28" s="192">
        <v>27</v>
      </c>
      <c r="I28" s="34" t="s">
        <v>65</v>
      </c>
      <c r="J28" s="34" t="s">
        <v>45</v>
      </c>
      <c r="K28" s="65">
        <v>2007</v>
      </c>
      <c r="L28" s="65">
        <v>2007</v>
      </c>
      <c r="M28" s="65" t="s">
        <v>135</v>
      </c>
      <c r="N28" s="4">
        <f>K28-L28</f>
        <v>0</v>
      </c>
      <c r="O28" s="1"/>
      <c r="P28" s="1"/>
      <c r="Q28" s="1"/>
    </row>
    <row r="29" spans="1:17" customFormat="1" ht="13.5" customHeight="1">
      <c r="A29" s="110" t="s">
        <v>185</v>
      </c>
      <c r="B29" s="111">
        <f>L43</f>
        <v>62098</v>
      </c>
      <c r="C29" s="1"/>
      <c r="D29" s="1"/>
      <c r="E29" s="18" t="s">
        <v>7</v>
      </c>
      <c r="F29" s="4">
        <v>1000</v>
      </c>
      <c r="G29" s="1"/>
      <c r="H29" s="192">
        <v>28</v>
      </c>
      <c r="I29" s="18" t="s">
        <v>66</v>
      </c>
      <c r="J29" s="18" t="s">
        <v>46</v>
      </c>
      <c r="K29" s="65">
        <v>1786</v>
      </c>
      <c r="L29" s="65">
        <v>2000</v>
      </c>
      <c r="M29" s="65" t="s">
        <v>134</v>
      </c>
      <c r="N29" s="4">
        <f t="shared" si="0"/>
        <v>-214</v>
      </c>
      <c r="O29" s="1"/>
      <c r="P29" s="1"/>
      <c r="Q29" s="1"/>
    </row>
    <row r="30" spans="1:17" customFormat="1" ht="12.75" customHeight="1">
      <c r="A30" s="110" t="s">
        <v>175</v>
      </c>
      <c r="B30" s="111">
        <f>SUM(F4:F20)</f>
        <v>198636</v>
      </c>
      <c r="C30" s="1"/>
      <c r="D30" s="1"/>
      <c r="E30" s="18" t="s">
        <v>21</v>
      </c>
      <c r="F30" s="4">
        <v>2000</v>
      </c>
      <c r="G30" s="1"/>
      <c r="H30" s="192">
        <v>29</v>
      </c>
      <c r="I30" s="18" t="s">
        <v>67</v>
      </c>
      <c r="J30" s="18" t="s">
        <v>47</v>
      </c>
      <c r="K30" s="65">
        <v>2060</v>
      </c>
      <c r="L30" s="65">
        <v>2060</v>
      </c>
      <c r="M30" s="65" t="s">
        <v>135</v>
      </c>
      <c r="N30" s="4">
        <f t="shared" si="0"/>
        <v>0</v>
      </c>
      <c r="O30" s="1"/>
      <c r="P30" s="1"/>
      <c r="Q30" s="1"/>
    </row>
    <row r="31" spans="1:17" customFormat="1" ht="12.75" customHeight="1">
      <c r="A31" s="110" t="s">
        <v>162</v>
      </c>
      <c r="B31" s="112">
        <f>SUM(F21:F25)</f>
        <v>20721</v>
      </c>
      <c r="C31" s="1"/>
      <c r="D31" s="1"/>
      <c r="E31" s="18" t="s">
        <v>25</v>
      </c>
      <c r="F31" s="4">
        <v>2190</v>
      </c>
      <c r="G31" s="1"/>
      <c r="H31" s="192">
        <v>30</v>
      </c>
      <c r="I31" s="18" t="s">
        <v>68</v>
      </c>
      <c r="J31" s="18" t="s">
        <v>48</v>
      </c>
      <c r="K31" s="65">
        <v>1000</v>
      </c>
      <c r="L31" s="65">
        <v>1000</v>
      </c>
      <c r="M31" s="65" t="s">
        <v>135</v>
      </c>
      <c r="N31" s="4">
        <f t="shared" si="0"/>
        <v>0</v>
      </c>
      <c r="O31" s="1"/>
      <c r="P31" s="1"/>
      <c r="Q31" s="1"/>
    </row>
    <row r="32" spans="1:17" customFormat="1" ht="14.25" customHeight="1">
      <c r="A32" s="110"/>
      <c r="B32" s="112"/>
      <c r="C32" s="1"/>
      <c r="D32" s="1"/>
      <c r="E32" s="18" t="s">
        <v>69</v>
      </c>
      <c r="F32" s="4">
        <v>4263</v>
      </c>
      <c r="G32" s="1"/>
      <c r="H32" s="192">
        <v>31</v>
      </c>
      <c r="I32" s="18" t="s">
        <v>69</v>
      </c>
      <c r="J32" s="18" t="s">
        <v>110</v>
      </c>
      <c r="K32" s="65">
        <v>4263</v>
      </c>
      <c r="L32" s="65"/>
      <c r="M32" s="65"/>
      <c r="N32" s="4">
        <f t="shared" si="0"/>
        <v>4263</v>
      </c>
      <c r="O32" s="1"/>
      <c r="P32" s="1"/>
      <c r="Q32" s="1" t="s">
        <v>136</v>
      </c>
    </row>
    <row r="33" spans="1:255" ht="13.5" customHeight="1">
      <c r="A33" s="110" t="s">
        <v>317</v>
      </c>
      <c r="B33" s="111">
        <f>N43</f>
        <v>15248</v>
      </c>
      <c r="E33" s="18" t="s">
        <v>73</v>
      </c>
      <c r="F33" s="4">
        <v>2000</v>
      </c>
      <c r="H33" s="192">
        <v>32</v>
      </c>
      <c r="I33" s="18" t="s">
        <v>70</v>
      </c>
      <c r="J33" s="121" t="s">
        <v>292</v>
      </c>
      <c r="K33" s="65">
        <v>1212</v>
      </c>
      <c r="L33" s="65">
        <v>1212</v>
      </c>
      <c r="M33" s="65" t="s">
        <v>135</v>
      </c>
      <c r="N33" s="4">
        <f t="shared" si="0"/>
        <v>0</v>
      </c>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row>
    <row r="34" spans="1:255" ht="14.25" customHeight="1">
      <c r="A34" s="113" t="s">
        <v>172</v>
      </c>
      <c r="B34" s="110"/>
      <c r="E34" s="18" t="s">
        <v>75</v>
      </c>
      <c r="F34" s="4">
        <v>4055</v>
      </c>
      <c r="H34" s="192">
        <v>33</v>
      </c>
      <c r="I34" s="18" t="s">
        <v>71</v>
      </c>
      <c r="J34" s="18" t="s">
        <v>51</v>
      </c>
      <c r="K34" s="65">
        <v>1583</v>
      </c>
      <c r="L34" s="65">
        <v>1583</v>
      </c>
      <c r="M34" s="65" t="s">
        <v>135</v>
      </c>
      <c r="N34" s="4">
        <f t="shared" si="0"/>
        <v>0</v>
      </c>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row>
    <row r="35" spans="1:255" ht="14.25" customHeight="1">
      <c r="A35" s="54" t="s">
        <v>167</v>
      </c>
      <c r="B35" s="110"/>
      <c r="E35" s="18"/>
      <c r="F35" s="4"/>
      <c r="H35" s="192">
        <v>34</v>
      </c>
      <c r="I35" s="18" t="s">
        <v>72</v>
      </c>
      <c r="J35" s="18" t="s">
        <v>52</v>
      </c>
      <c r="K35" s="65">
        <v>1699</v>
      </c>
      <c r="L35" s="65">
        <v>1699</v>
      </c>
      <c r="M35" s="65" t="s">
        <v>135</v>
      </c>
      <c r="N35" s="4">
        <f t="shared" si="0"/>
        <v>0</v>
      </c>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row>
    <row r="36" spans="1:255">
      <c r="A36" s="54" t="s">
        <v>182</v>
      </c>
      <c r="E36" s="83" t="s">
        <v>159</v>
      </c>
      <c r="F36" s="162">
        <f>SUM(F29:F35)</f>
        <v>15508</v>
      </c>
      <c r="H36" s="192">
        <v>35</v>
      </c>
      <c r="I36" s="18" t="s">
        <v>73</v>
      </c>
      <c r="J36" s="18" t="s">
        <v>53</v>
      </c>
      <c r="K36" s="65">
        <v>2000</v>
      </c>
      <c r="L36" s="65"/>
      <c r="M36" s="65"/>
      <c r="N36" s="4">
        <f t="shared" si="0"/>
        <v>2000</v>
      </c>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row>
    <row r="37" spans="1:255">
      <c r="A37" s="54" t="s">
        <v>296</v>
      </c>
      <c r="H37" s="192">
        <v>36</v>
      </c>
      <c r="I37" s="18" t="s">
        <v>74</v>
      </c>
      <c r="J37" s="18" t="s">
        <v>54</v>
      </c>
      <c r="K37" s="65">
        <v>2484</v>
      </c>
      <c r="L37" s="65">
        <v>2484</v>
      </c>
      <c r="M37" s="65" t="s">
        <v>135</v>
      </c>
      <c r="N37" s="4">
        <f t="shared" si="0"/>
        <v>0</v>
      </c>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row>
    <row r="38" spans="1:255">
      <c r="A38" s="54"/>
      <c r="H38" s="192">
        <v>37</v>
      </c>
      <c r="I38" s="18" t="s">
        <v>75</v>
      </c>
      <c r="J38" s="18" t="s">
        <v>55</v>
      </c>
      <c r="K38" s="65">
        <v>4055</v>
      </c>
      <c r="L38" s="65"/>
      <c r="M38" s="65"/>
      <c r="N38" s="4">
        <f t="shared" si="0"/>
        <v>4055</v>
      </c>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row>
    <row r="39" spans="1:255">
      <c r="A39" s="54"/>
      <c r="H39" s="192">
        <v>38</v>
      </c>
      <c r="I39" s="18" t="s">
        <v>76</v>
      </c>
      <c r="J39" s="34" t="s">
        <v>119</v>
      </c>
      <c r="K39" s="65">
        <v>1159</v>
      </c>
      <c r="L39" s="65">
        <v>1159</v>
      </c>
      <c r="M39" s="65" t="s">
        <v>135</v>
      </c>
      <c r="N39" s="4">
        <f t="shared" si="0"/>
        <v>0</v>
      </c>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row>
    <row r="40" spans="1:255">
      <c r="A40" s="54"/>
      <c r="H40" s="192">
        <v>39</v>
      </c>
      <c r="I40" s="18" t="s">
        <v>77</v>
      </c>
      <c r="J40" s="18" t="s">
        <v>56</v>
      </c>
      <c r="K40" s="65">
        <v>3410</v>
      </c>
      <c r="L40" s="65">
        <v>3410</v>
      </c>
      <c r="M40" s="65" t="s">
        <v>135</v>
      </c>
      <c r="N40" s="4">
        <f t="shared" si="0"/>
        <v>0</v>
      </c>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row>
    <row r="41" spans="1:255">
      <c r="H41" s="192">
        <v>40</v>
      </c>
      <c r="I41" s="18" t="s">
        <v>78</v>
      </c>
      <c r="J41" s="34" t="s">
        <v>120</v>
      </c>
      <c r="K41" s="65">
        <v>1318</v>
      </c>
      <c r="L41" s="65">
        <v>1318</v>
      </c>
      <c r="M41" s="65" t="s">
        <v>135</v>
      </c>
      <c r="N41" s="4">
        <f t="shared" si="0"/>
        <v>0</v>
      </c>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row>
    <row r="42" spans="1:255">
      <c r="H42" s="4"/>
      <c r="I42" s="4"/>
      <c r="J42" s="4"/>
      <c r="K42" s="4"/>
      <c r="L42" s="4"/>
      <c r="M42" s="4"/>
      <c r="N42" s="4"/>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row>
    <row r="43" spans="1:255">
      <c r="H43" s="4"/>
      <c r="I43" s="4"/>
      <c r="J43" s="57" t="s">
        <v>137</v>
      </c>
      <c r="K43" s="57">
        <f>SUM(K2:K41)</f>
        <v>77346</v>
      </c>
      <c r="L43" s="57">
        <f>SUM(L2:L41)</f>
        <v>62098</v>
      </c>
      <c r="M43" s="57"/>
      <c r="N43" s="57">
        <f>SUM(N2:N41)</f>
        <v>15248</v>
      </c>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row>
    <row r="47" spans="1:255">
      <c r="H47" s="18" t="s">
        <v>7</v>
      </c>
      <c r="I47" s="4">
        <v>1000</v>
      </c>
    </row>
    <row r="48" spans="1:255">
      <c r="H48" s="18" t="s">
        <v>21</v>
      </c>
      <c r="I48" s="4">
        <v>2000</v>
      </c>
    </row>
    <row r="49" spans="8:9">
      <c r="H49" s="18" t="s">
        <v>25</v>
      </c>
      <c r="I49" s="4">
        <v>2190</v>
      </c>
    </row>
    <row r="50" spans="8:9">
      <c r="H50" s="18" t="s">
        <v>69</v>
      </c>
      <c r="I50" s="4">
        <v>4263</v>
      </c>
    </row>
    <row r="51" spans="8:9">
      <c r="H51" s="18" t="s">
        <v>73</v>
      </c>
      <c r="I51" s="4">
        <v>2000</v>
      </c>
    </row>
    <row r="52" spans="8:9">
      <c r="H52" s="18" t="s">
        <v>75</v>
      </c>
      <c r="I52" s="4">
        <v>4055</v>
      </c>
    </row>
  </sheetData>
  <autoFilter ref="M1:O52" xr:uid="{00000000-0009-0000-0000-000014000000}"/>
  <mergeCells count="5">
    <mergeCell ref="A1:F1"/>
    <mergeCell ref="A2:C2"/>
    <mergeCell ref="D2:F2"/>
    <mergeCell ref="A26:B26"/>
    <mergeCell ref="D26:E26"/>
  </mergeCells>
  <dataValidations count="3">
    <dataValidation type="list" allowBlank="1" showInputMessage="1" showErrorMessage="1" sqref="B4:B6 B8:B11 B14:B17 B20 B23:B25" xr:uid="{00000000-0002-0000-1400-000000000000}">
      <formula1>"Naveen,Srinivas,KVB Account"</formula1>
    </dataValidation>
    <dataValidation type="list" allowBlank="1" showInputMessage="1" showErrorMessage="1" sqref="Q4:Q7 M2:M41" xr:uid="{00000000-0002-0000-1400-000001000000}">
      <formula1>"Cash,Online"</formula1>
    </dataValidation>
    <dataValidation type="list" allowBlank="1" showInputMessage="1" showErrorMessage="1" sqref="B22 E25 E4:E18 E21:E23" xr:uid="{00000000-0002-0000-1400-000002000000}">
      <formula1>"Naveen,Srinivas"</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V74"/>
  <sheetViews>
    <sheetView workbookViewId="0">
      <selection activeCell="H9" sqref="H9"/>
    </sheetView>
  </sheetViews>
  <sheetFormatPr defaultColWidth="9" defaultRowHeight="14.5"/>
  <cols>
    <col min="1" max="1" width="3.7265625" style="15" customWidth="1"/>
    <col min="2" max="2" width="5.1796875" style="15" customWidth="1"/>
    <col min="3" max="3" width="22.7265625" style="15" customWidth="1"/>
    <col min="4" max="4" width="14.453125" style="15" customWidth="1"/>
    <col min="5" max="5" width="8.1796875" style="15" customWidth="1"/>
    <col min="6" max="6" width="8.453125" style="15" customWidth="1"/>
    <col min="7" max="8" width="9.7265625" style="15" customWidth="1"/>
    <col min="9" max="9" width="9.26953125" style="91" customWidth="1"/>
    <col min="10" max="10" width="9.7265625" style="15" customWidth="1"/>
    <col min="11" max="11" width="9.1796875" style="15" customWidth="1"/>
    <col min="12" max="12" width="11.1796875" style="15" customWidth="1"/>
    <col min="13" max="13" width="24.81640625" style="15" customWidth="1"/>
    <col min="14" max="15" width="9" style="15" customWidth="1"/>
    <col min="16" max="16" width="10" style="16" customWidth="1"/>
    <col min="17" max="256" width="10" style="15" customWidth="1"/>
    <col min="257" max="16384" width="9" style="17"/>
  </cols>
  <sheetData>
    <row r="1" spans="1:256" ht="28.5" customHeight="1">
      <c r="A1" s="272" t="s">
        <v>320</v>
      </c>
      <c r="B1" s="272"/>
      <c r="C1" s="272"/>
      <c r="D1" s="272"/>
      <c r="E1" s="272"/>
      <c r="F1" s="272"/>
      <c r="G1" s="272"/>
      <c r="H1" s="272"/>
      <c r="I1" s="272"/>
      <c r="J1" s="272"/>
      <c r="K1" s="272"/>
      <c r="L1" s="272"/>
      <c r="M1" s="272"/>
    </row>
    <row r="2" spans="1:256" ht="15" customHeight="1">
      <c r="A2" s="261" t="s">
        <v>124</v>
      </c>
      <c r="B2" s="261"/>
      <c r="C2" s="261"/>
      <c r="D2" s="261"/>
      <c r="E2" s="261"/>
      <c r="F2" s="261"/>
      <c r="G2" s="261"/>
      <c r="H2" s="261"/>
      <c r="I2" s="282" t="s">
        <v>131</v>
      </c>
      <c r="J2" s="283"/>
      <c r="K2" s="283"/>
      <c r="L2" s="283"/>
      <c r="M2" s="283"/>
    </row>
    <row r="3" spans="1:256" s="40" customFormat="1" ht="15" customHeight="1">
      <c r="A3" s="256" t="s">
        <v>130</v>
      </c>
      <c r="B3" s="256"/>
      <c r="C3" s="256"/>
      <c r="D3" s="256" t="s">
        <v>129</v>
      </c>
      <c r="E3" s="256"/>
      <c r="F3" s="256" t="s">
        <v>127</v>
      </c>
      <c r="G3" s="256"/>
      <c r="H3" s="37" t="s">
        <v>86</v>
      </c>
      <c r="I3" s="258" t="s">
        <v>339</v>
      </c>
      <c r="J3" s="258"/>
      <c r="K3" s="258"/>
      <c r="L3" s="258"/>
      <c r="M3" s="258"/>
      <c r="N3" s="38"/>
      <c r="O3" s="38"/>
      <c r="P3" s="39"/>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row>
    <row r="4" spans="1:256">
      <c r="A4" s="275" t="s">
        <v>125</v>
      </c>
      <c r="B4" s="276"/>
      <c r="C4" s="276"/>
      <c r="D4" s="257"/>
      <c r="E4" s="257"/>
      <c r="F4" s="257"/>
      <c r="G4" s="257"/>
      <c r="H4" s="44">
        <f>D4*F4</f>
        <v>0</v>
      </c>
      <c r="I4" s="258"/>
      <c r="J4" s="258"/>
      <c r="K4" s="258"/>
      <c r="L4" s="258"/>
      <c r="M4" s="258"/>
    </row>
    <row r="5" spans="1:256">
      <c r="A5" s="273" t="s">
        <v>126</v>
      </c>
      <c r="B5" s="274"/>
      <c r="C5" s="274"/>
      <c r="D5" s="264">
        <v>59</v>
      </c>
      <c r="E5" s="264"/>
      <c r="F5" s="264">
        <v>600</v>
      </c>
      <c r="G5" s="264"/>
      <c r="H5" s="41">
        <f>D5*F5</f>
        <v>35400</v>
      </c>
      <c r="I5" s="258"/>
      <c r="J5" s="258"/>
      <c r="K5" s="258"/>
      <c r="L5" s="258"/>
      <c r="M5" s="258"/>
    </row>
    <row r="6" spans="1:256">
      <c r="A6" s="273" t="s">
        <v>186</v>
      </c>
      <c r="B6" s="274"/>
      <c r="C6" s="274"/>
      <c r="D6" s="264"/>
      <c r="E6" s="264"/>
      <c r="F6" s="264"/>
      <c r="G6" s="264"/>
      <c r="H6" s="44">
        <f>D6*F6</f>
        <v>0</v>
      </c>
      <c r="I6" s="258"/>
      <c r="J6" s="258"/>
      <c r="K6" s="258"/>
      <c r="L6" s="258"/>
      <c r="M6" s="258"/>
    </row>
    <row r="7" spans="1:256" ht="15" customHeight="1">
      <c r="A7" s="268" t="s">
        <v>128</v>
      </c>
      <c r="B7" s="269"/>
      <c r="C7" s="269"/>
      <c r="D7" s="269"/>
      <c r="E7" s="269"/>
      <c r="F7" s="269"/>
      <c r="G7" s="270"/>
      <c r="H7" s="41">
        <f>SUM(H4:H6)</f>
        <v>35400</v>
      </c>
      <c r="I7" s="258"/>
      <c r="J7" s="258"/>
      <c r="K7" s="258"/>
      <c r="L7" s="258"/>
      <c r="M7" s="258"/>
    </row>
    <row r="8" spans="1:256">
      <c r="A8" s="277" t="s">
        <v>82</v>
      </c>
      <c r="B8" s="277"/>
      <c r="C8" s="277"/>
      <c r="D8" s="42">
        <f>SUM(G13:G29:G32:G54)</f>
        <v>466</v>
      </c>
      <c r="E8" s="278" t="s">
        <v>204</v>
      </c>
      <c r="F8" s="279"/>
      <c r="G8" s="279"/>
      <c r="H8" s="33"/>
      <c r="I8" s="258"/>
      <c r="J8" s="258"/>
      <c r="K8" s="258"/>
      <c r="L8" s="258"/>
      <c r="M8" s="258"/>
    </row>
    <row r="9" spans="1:256" ht="15" customHeight="1">
      <c r="A9" s="262" t="s">
        <v>83</v>
      </c>
      <c r="B9" s="263"/>
      <c r="C9" s="263"/>
      <c r="D9" s="19">
        <f>ROUND(H7/D8,0)</f>
        <v>76</v>
      </c>
      <c r="E9" s="280"/>
      <c r="F9" s="281"/>
      <c r="G9" s="281"/>
      <c r="H9" s="120">
        <f>SUM(J13:J29:J32:J54)</f>
        <v>170664</v>
      </c>
      <c r="I9" s="258"/>
      <c r="J9" s="258"/>
      <c r="K9" s="258"/>
      <c r="L9" s="258"/>
      <c r="M9" s="258"/>
    </row>
    <row r="10" spans="1:256">
      <c r="A10" s="20"/>
      <c r="B10" s="20"/>
      <c r="C10" s="20"/>
      <c r="D10" s="21"/>
      <c r="E10" s="33"/>
      <c r="F10" s="33"/>
      <c r="G10" s="33"/>
      <c r="H10" s="33"/>
      <c r="I10" s="259"/>
      <c r="J10" s="259"/>
      <c r="K10" s="259"/>
      <c r="L10" s="259"/>
      <c r="M10" s="259"/>
    </row>
    <row r="11" spans="1:256" ht="22.5" customHeight="1">
      <c r="A11" s="267" t="s">
        <v>0</v>
      </c>
      <c r="B11" s="266" t="s">
        <v>115</v>
      </c>
      <c r="C11" s="267" t="s">
        <v>2</v>
      </c>
      <c r="D11" s="266" t="s">
        <v>111</v>
      </c>
      <c r="E11" s="271" t="s">
        <v>122</v>
      </c>
      <c r="F11" s="267"/>
      <c r="G11" s="267"/>
      <c r="H11" s="267"/>
      <c r="I11" s="266" t="s">
        <v>163</v>
      </c>
      <c r="J11" s="267" t="s">
        <v>3</v>
      </c>
      <c r="K11" s="266" t="s">
        <v>114</v>
      </c>
      <c r="L11" s="267" t="s">
        <v>4</v>
      </c>
      <c r="M11" s="266" t="s">
        <v>113</v>
      </c>
    </row>
    <row r="12" spans="1:256" ht="17.25" customHeight="1">
      <c r="A12" s="267"/>
      <c r="B12" s="267"/>
      <c r="C12" s="267"/>
      <c r="D12" s="267"/>
      <c r="E12" s="32" t="s">
        <v>112</v>
      </c>
      <c r="F12" s="14" t="s">
        <v>79</v>
      </c>
      <c r="G12" s="189" t="s">
        <v>123</v>
      </c>
      <c r="H12" s="32" t="s">
        <v>86</v>
      </c>
      <c r="I12" s="266"/>
      <c r="J12" s="267"/>
      <c r="K12" s="267"/>
      <c r="L12" s="267"/>
      <c r="M12" s="267"/>
    </row>
    <row r="13" spans="1:256" ht="20.149999999999999" customHeight="1">
      <c r="A13" s="193">
        <v>1</v>
      </c>
      <c r="B13" s="36" t="s">
        <v>5</v>
      </c>
      <c r="C13" s="36" t="s">
        <v>14</v>
      </c>
      <c r="D13" s="44">
        <v>3000</v>
      </c>
      <c r="E13" s="136">
        <v>437</v>
      </c>
      <c r="F13" s="136">
        <v>442</v>
      </c>
      <c r="G13" s="44">
        <f>F13-E13</f>
        <v>5</v>
      </c>
      <c r="H13" s="45">
        <f>G13*D9</f>
        <v>380</v>
      </c>
      <c r="I13" s="190">
        <v>0</v>
      </c>
      <c r="J13" s="45">
        <f>I13+H13+D13</f>
        <v>3380</v>
      </c>
      <c r="K13" s="45"/>
      <c r="L13" s="46"/>
      <c r="M13" s="36"/>
    </row>
    <row r="14" spans="1:256" ht="20.149999999999999" customHeight="1">
      <c r="A14" s="192">
        <v>2</v>
      </c>
      <c r="B14" s="18" t="s">
        <v>6</v>
      </c>
      <c r="C14" s="18" t="s">
        <v>15</v>
      </c>
      <c r="D14" s="44">
        <v>3000</v>
      </c>
      <c r="E14" s="136">
        <v>517</v>
      </c>
      <c r="F14" s="136">
        <v>521</v>
      </c>
      <c r="G14" s="41">
        <f>F14-E14</f>
        <v>4</v>
      </c>
      <c r="H14" s="24">
        <f>G14*D9</f>
        <v>304</v>
      </c>
      <c r="I14" s="191">
        <v>0</v>
      </c>
      <c r="J14" s="24">
        <f t="shared" ref="J14:J29" si="0">I14+H14+D14</f>
        <v>3304</v>
      </c>
      <c r="K14" s="24"/>
      <c r="L14" s="25"/>
      <c r="M14" s="18"/>
    </row>
    <row r="15" spans="1:256" ht="20.149999999999999" customHeight="1">
      <c r="A15" s="192">
        <v>3</v>
      </c>
      <c r="B15" s="18" t="s">
        <v>7</v>
      </c>
      <c r="C15" s="18" t="s">
        <v>16</v>
      </c>
      <c r="D15" s="44">
        <v>3000</v>
      </c>
      <c r="E15" s="136">
        <v>6</v>
      </c>
      <c r="F15" s="136">
        <v>8</v>
      </c>
      <c r="G15" s="177">
        <f>F15-E15</f>
        <v>2</v>
      </c>
      <c r="H15" s="45">
        <f>G15*D9</f>
        <v>152</v>
      </c>
      <c r="I15" s="191">
        <v>1000</v>
      </c>
      <c r="J15" s="24">
        <f t="shared" si="0"/>
        <v>4152</v>
      </c>
      <c r="K15" s="24"/>
      <c r="L15" s="25"/>
      <c r="M15" s="121"/>
    </row>
    <row r="16" spans="1:256" ht="20.149999999999999" customHeight="1">
      <c r="A16" s="192">
        <v>4</v>
      </c>
      <c r="B16" s="18" t="s">
        <v>8</v>
      </c>
      <c r="C16" s="18" t="s">
        <v>84</v>
      </c>
      <c r="D16" s="44">
        <v>3000</v>
      </c>
      <c r="E16" s="136">
        <v>376</v>
      </c>
      <c r="F16" s="136">
        <v>396</v>
      </c>
      <c r="G16" s="44">
        <f t="shared" ref="G16:G29" si="1">F16-E16</f>
        <v>20</v>
      </c>
      <c r="H16" s="45">
        <f>G16*D9</f>
        <v>1520</v>
      </c>
      <c r="I16" s="191">
        <v>0</v>
      </c>
      <c r="J16" s="45">
        <f t="shared" si="0"/>
        <v>4520</v>
      </c>
      <c r="K16" s="24"/>
      <c r="L16" s="25"/>
      <c r="M16" s="18"/>
    </row>
    <row r="17" spans="1:13" s="17" customFormat="1" ht="20.149999999999999" customHeight="1">
      <c r="A17" s="192">
        <v>5</v>
      </c>
      <c r="B17" s="18" t="s">
        <v>9</v>
      </c>
      <c r="C17" s="18" t="s">
        <v>97</v>
      </c>
      <c r="D17" s="44">
        <v>3000</v>
      </c>
      <c r="E17" s="136">
        <v>251</v>
      </c>
      <c r="F17" s="136">
        <v>264</v>
      </c>
      <c r="G17" s="41">
        <f t="shared" si="1"/>
        <v>13</v>
      </c>
      <c r="H17" s="24">
        <f>G17*D9</f>
        <v>988</v>
      </c>
      <c r="I17" s="191">
        <v>0</v>
      </c>
      <c r="J17" s="24">
        <f t="shared" si="0"/>
        <v>3988</v>
      </c>
      <c r="K17" s="24"/>
      <c r="L17" s="25"/>
      <c r="M17" s="18"/>
    </row>
    <row r="18" spans="1:13" s="17" customFormat="1" ht="20.149999999999999" customHeight="1">
      <c r="A18" s="192">
        <v>6</v>
      </c>
      <c r="B18" s="18" t="s">
        <v>10</v>
      </c>
      <c r="C18" s="34" t="s">
        <v>116</v>
      </c>
      <c r="D18" s="44">
        <v>3000</v>
      </c>
      <c r="E18" s="136">
        <v>98</v>
      </c>
      <c r="F18" s="136">
        <v>119</v>
      </c>
      <c r="G18" s="177">
        <f t="shared" si="1"/>
        <v>21</v>
      </c>
      <c r="H18" s="45">
        <f>G18*D9</f>
        <v>1596</v>
      </c>
      <c r="I18" s="191">
        <v>0</v>
      </c>
      <c r="J18" s="24">
        <f t="shared" si="0"/>
        <v>4596</v>
      </c>
      <c r="K18" s="24"/>
      <c r="L18" s="25"/>
      <c r="M18" s="18"/>
    </row>
    <row r="19" spans="1:13" s="17" customFormat="1" ht="20.149999999999999" customHeight="1">
      <c r="A19" s="192">
        <v>7</v>
      </c>
      <c r="B19" s="18" t="s">
        <v>11</v>
      </c>
      <c r="C19" s="18" t="s">
        <v>19</v>
      </c>
      <c r="D19" s="44">
        <v>3000</v>
      </c>
      <c r="E19" s="136">
        <v>764</v>
      </c>
      <c r="F19" s="136">
        <v>786</v>
      </c>
      <c r="G19" s="44">
        <f t="shared" si="1"/>
        <v>22</v>
      </c>
      <c r="H19" s="45">
        <f>G19*D9</f>
        <v>1672</v>
      </c>
      <c r="I19" s="191">
        <v>0</v>
      </c>
      <c r="J19" s="45">
        <f t="shared" si="0"/>
        <v>4672</v>
      </c>
      <c r="K19" s="24"/>
      <c r="L19" s="25"/>
      <c r="M19" s="18"/>
    </row>
    <row r="20" spans="1:13" s="17" customFormat="1" ht="20.149999999999999" customHeight="1">
      <c r="A20" s="192">
        <v>8</v>
      </c>
      <c r="B20" s="18" t="s">
        <v>12</v>
      </c>
      <c r="C20" s="18" t="s">
        <v>19</v>
      </c>
      <c r="D20" s="44">
        <v>3000</v>
      </c>
      <c r="E20" s="136">
        <v>296</v>
      </c>
      <c r="F20" s="136">
        <v>301</v>
      </c>
      <c r="G20" s="41">
        <f t="shared" si="1"/>
        <v>5</v>
      </c>
      <c r="H20" s="24">
        <f>G20*D9</f>
        <v>380</v>
      </c>
      <c r="I20" s="191">
        <v>0</v>
      </c>
      <c r="J20" s="24">
        <f t="shared" si="0"/>
        <v>3380</v>
      </c>
      <c r="K20" s="24"/>
      <c r="L20" s="25"/>
      <c r="M20" s="18"/>
    </row>
    <row r="21" spans="1:13" s="17" customFormat="1" ht="20.149999999999999" customHeight="1">
      <c r="A21" s="192">
        <v>9</v>
      </c>
      <c r="B21" s="18" t="s">
        <v>13</v>
      </c>
      <c r="C21" s="18" t="s">
        <v>109</v>
      </c>
      <c r="D21" s="44">
        <v>3000</v>
      </c>
      <c r="E21" s="136">
        <v>703</v>
      </c>
      <c r="F21" s="136">
        <v>723</v>
      </c>
      <c r="G21" s="177">
        <f t="shared" si="1"/>
        <v>20</v>
      </c>
      <c r="H21" s="45">
        <f>G21*D9</f>
        <v>1520</v>
      </c>
      <c r="I21" s="191">
        <v>0</v>
      </c>
      <c r="J21" s="24">
        <f t="shared" si="0"/>
        <v>4520</v>
      </c>
      <c r="K21" s="24"/>
      <c r="L21" s="25"/>
      <c r="M21" s="18"/>
    </row>
    <row r="22" spans="1:13" s="17" customFormat="1" ht="20.149999999999999" customHeight="1">
      <c r="A22" s="192">
        <v>10</v>
      </c>
      <c r="B22" s="18" t="s">
        <v>21</v>
      </c>
      <c r="C22" s="18" t="s">
        <v>107</v>
      </c>
      <c r="D22" s="44">
        <v>3000</v>
      </c>
      <c r="E22" s="136">
        <v>393</v>
      </c>
      <c r="F22" s="136">
        <v>393</v>
      </c>
      <c r="G22" s="44">
        <f t="shared" si="1"/>
        <v>0</v>
      </c>
      <c r="H22" s="45">
        <f>G22*D9</f>
        <v>0</v>
      </c>
      <c r="I22" s="191">
        <v>2000</v>
      </c>
      <c r="J22" s="45">
        <f t="shared" si="0"/>
        <v>5000</v>
      </c>
      <c r="K22" s="24"/>
      <c r="L22" s="25"/>
      <c r="M22" s="18"/>
    </row>
    <row r="23" spans="1:13" s="17" customFormat="1" ht="20.149999999999999" customHeight="1">
      <c r="A23" s="192">
        <v>11</v>
      </c>
      <c r="B23" s="18" t="s">
        <v>22</v>
      </c>
      <c r="C23" s="18" t="s">
        <v>98</v>
      </c>
      <c r="D23" s="44">
        <v>3000</v>
      </c>
      <c r="E23" s="136">
        <v>619</v>
      </c>
      <c r="F23" s="136">
        <v>619</v>
      </c>
      <c r="G23" s="41">
        <f t="shared" si="1"/>
        <v>0</v>
      </c>
      <c r="H23" s="24">
        <f>G23*D9</f>
        <v>0</v>
      </c>
      <c r="I23" s="191">
        <v>0</v>
      </c>
      <c r="J23" s="24">
        <f t="shared" si="0"/>
        <v>3000</v>
      </c>
      <c r="K23" s="24"/>
      <c r="L23" s="25"/>
      <c r="M23" s="18"/>
    </row>
    <row r="24" spans="1:13" s="17" customFormat="1" ht="20.149999999999999" customHeight="1">
      <c r="A24" s="192">
        <v>12</v>
      </c>
      <c r="B24" s="18" t="s">
        <v>23</v>
      </c>
      <c r="C24" s="18" t="s">
        <v>108</v>
      </c>
      <c r="D24" s="44">
        <v>3000</v>
      </c>
      <c r="E24" s="136">
        <v>480</v>
      </c>
      <c r="F24" s="136">
        <v>480</v>
      </c>
      <c r="G24" s="177">
        <f t="shared" si="1"/>
        <v>0</v>
      </c>
      <c r="H24" s="45">
        <f>G24*D9</f>
        <v>0</v>
      </c>
      <c r="I24" s="191">
        <v>0</v>
      </c>
      <c r="J24" s="24">
        <f t="shared" si="0"/>
        <v>3000</v>
      </c>
      <c r="K24" s="24"/>
      <c r="L24" s="25"/>
      <c r="M24" s="18"/>
    </row>
    <row r="25" spans="1:13" s="17" customFormat="1" ht="20.149999999999999" customHeight="1">
      <c r="A25" s="192">
        <v>13</v>
      </c>
      <c r="B25" s="18" t="s">
        <v>24</v>
      </c>
      <c r="C25" s="18" t="s">
        <v>33</v>
      </c>
      <c r="D25" s="44">
        <v>3000</v>
      </c>
      <c r="E25" s="136">
        <v>1270</v>
      </c>
      <c r="F25" s="136">
        <v>1300</v>
      </c>
      <c r="G25" s="44">
        <f t="shared" si="1"/>
        <v>30</v>
      </c>
      <c r="H25" s="45">
        <f>G25*D9</f>
        <v>2280</v>
      </c>
      <c r="I25" s="191">
        <v>0</v>
      </c>
      <c r="J25" s="45">
        <f t="shared" si="0"/>
        <v>5280</v>
      </c>
      <c r="K25" s="24"/>
      <c r="L25" s="25"/>
      <c r="M25" s="18"/>
    </row>
    <row r="26" spans="1:13" s="17" customFormat="1" ht="20.149999999999999" customHeight="1">
      <c r="A26" s="192">
        <v>14</v>
      </c>
      <c r="B26" s="18" t="s">
        <v>25</v>
      </c>
      <c r="C26" s="18" t="s">
        <v>87</v>
      </c>
      <c r="D26" s="44">
        <v>3000</v>
      </c>
      <c r="E26" s="136">
        <v>921</v>
      </c>
      <c r="F26" s="136">
        <v>964</v>
      </c>
      <c r="G26" s="41">
        <f t="shared" si="1"/>
        <v>43</v>
      </c>
      <c r="H26" s="24">
        <f>G26*D9</f>
        <v>3268</v>
      </c>
      <c r="I26" s="191">
        <v>2190</v>
      </c>
      <c r="J26" s="24">
        <f t="shared" si="0"/>
        <v>8458</v>
      </c>
      <c r="K26" s="24"/>
      <c r="L26" s="25"/>
      <c r="M26" s="18"/>
    </row>
    <row r="27" spans="1:13" s="17" customFormat="1" ht="20.149999999999999" customHeight="1">
      <c r="A27" s="192">
        <v>15</v>
      </c>
      <c r="B27" s="18" t="s">
        <v>26</v>
      </c>
      <c r="C27" s="18" t="s">
        <v>106</v>
      </c>
      <c r="D27" s="44">
        <v>3000</v>
      </c>
      <c r="E27" s="136">
        <v>376</v>
      </c>
      <c r="F27" s="136">
        <v>398</v>
      </c>
      <c r="G27" s="177">
        <f t="shared" si="1"/>
        <v>22</v>
      </c>
      <c r="H27" s="45">
        <f>G27*D9</f>
        <v>1672</v>
      </c>
      <c r="I27" s="191">
        <v>0</v>
      </c>
      <c r="J27" s="24">
        <f t="shared" si="0"/>
        <v>4672</v>
      </c>
      <c r="K27" s="24"/>
      <c r="L27" s="25"/>
      <c r="M27" s="18"/>
    </row>
    <row r="28" spans="1:13" s="17" customFormat="1" ht="20.149999999999999" customHeight="1">
      <c r="A28" s="192">
        <v>16</v>
      </c>
      <c r="B28" s="18" t="s">
        <v>27</v>
      </c>
      <c r="C28" s="18" t="s">
        <v>35</v>
      </c>
      <c r="D28" s="44">
        <v>3000</v>
      </c>
      <c r="E28" s="136">
        <v>637</v>
      </c>
      <c r="F28" s="136">
        <v>649</v>
      </c>
      <c r="G28" s="44">
        <f t="shared" si="1"/>
        <v>12</v>
      </c>
      <c r="H28" s="45">
        <f>G28*D9</f>
        <v>912</v>
      </c>
      <c r="I28" s="191">
        <v>0</v>
      </c>
      <c r="J28" s="45">
        <f t="shared" si="0"/>
        <v>3912</v>
      </c>
      <c r="K28" s="24"/>
      <c r="L28" s="25"/>
      <c r="M28" s="18"/>
    </row>
    <row r="29" spans="1:13" s="17" customFormat="1" ht="20.149999999999999" customHeight="1">
      <c r="A29" s="192">
        <v>17</v>
      </c>
      <c r="B29" s="18" t="s">
        <v>28</v>
      </c>
      <c r="C29" s="18" t="s">
        <v>36</v>
      </c>
      <c r="D29" s="44">
        <v>3000</v>
      </c>
      <c r="E29" s="136">
        <v>72</v>
      </c>
      <c r="F29" s="136">
        <v>90</v>
      </c>
      <c r="G29" s="41">
        <f t="shared" si="1"/>
        <v>18</v>
      </c>
      <c r="H29" s="24">
        <f>G29*D9</f>
        <v>1368</v>
      </c>
      <c r="I29" s="191">
        <v>-46</v>
      </c>
      <c r="J29" s="24">
        <f t="shared" si="0"/>
        <v>4322</v>
      </c>
      <c r="K29" s="24"/>
      <c r="L29" s="25"/>
      <c r="M29" s="18"/>
    </row>
    <row r="30" spans="1:13" s="17" customFormat="1" ht="19.5" customHeight="1">
      <c r="A30" s="267" t="s">
        <v>0</v>
      </c>
      <c r="B30" s="266" t="s">
        <v>115</v>
      </c>
      <c r="C30" s="267" t="s">
        <v>2</v>
      </c>
      <c r="D30" s="266" t="s">
        <v>111</v>
      </c>
      <c r="E30" s="271" t="s">
        <v>122</v>
      </c>
      <c r="F30" s="267"/>
      <c r="G30" s="267"/>
      <c r="H30" s="267"/>
      <c r="I30" s="266" t="s">
        <v>163</v>
      </c>
      <c r="J30" s="267" t="s">
        <v>3</v>
      </c>
      <c r="K30" s="266" t="s">
        <v>114</v>
      </c>
      <c r="L30" s="267" t="s">
        <v>4</v>
      </c>
      <c r="M30" s="266" t="s">
        <v>113</v>
      </c>
    </row>
    <row r="31" spans="1:13" s="17" customFormat="1" ht="16.5" customHeight="1">
      <c r="A31" s="267"/>
      <c r="B31" s="267"/>
      <c r="C31" s="267"/>
      <c r="D31" s="267"/>
      <c r="E31" s="32" t="s">
        <v>112</v>
      </c>
      <c r="F31" s="14" t="s">
        <v>79</v>
      </c>
      <c r="G31" s="189" t="s">
        <v>123</v>
      </c>
      <c r="H31" s="32" t="s">
        <v>86</v>
      </c>
      <c r="I31" s="266"/>
      <c r="J31" s="267"/>
      <c r="K31" s="267"/>
      <c r="L31" s="267"/>
      <c r="M31" s="267"/>
    </row>
    <row r="32" spans="1:13" s="17" customFormat="1" ht="20.149999999999999" customHeight="1">
      <c r="A32" s="193">
        <v>18</v>
      </c>
      <c r="B32" s="36" t="s">
        <v>29</v>
      </c>
      <c r="C32" s="47" t="s">
        <v>117</v>
      </c>
      <c r="D32" s="44">
        <v>3000</v>
      </c>
      <c r="E32" s="136">
        <v>644</v>
      </c>
      <c r="F32" s="136">
        <v>657</v>
      </c>
      <c r="G32" s="44">
        <f>F32-E32</f>
        <v>13</v>
      </c>
      <c r="H32" s="45">
        <f>G32*D9</f>
        <v>988</v>
      </c>
      <c r="I32" s="190">
        <v>0</v>
      </c>
      <c r="J32" s="45">
        <f>I32+H32+D32</f>
        <v>3988</v>
      </c>
      <c r="K32" s="45"/>
      <c r="L32" s="46"/>
      <c r="M32" s="36"/>
    </row>
    <row r="33" spans="1:14" s="17" customFormat="1" ht="20.149999999999999" customHeight="1">
      <c r="A33" s="192">
        <v>19</v>
      </c>
      <c r="B33" s="18" t="s">
        <v>57</v>
      </c>
      <c r="C33" s="18" t="s">
        <v>88</v>
      </c>
      <c r="D33" s="44">
        <v>3000</v>
      </c>
      <c r="E33" s="136">
        <v>693</v>
      </c>
      <c r="F33" s="136">
        <v>708</v>
      </c>
      <c r="G33" s="41">
        <f>F33-E33</f>
        <v>15</v>
      </c>
      <c r="H33" s="24">
        <f>G33*D9</f>
        <v>1140</v>
      </c>
      <c r="I33" s="97">
        <v>0</v>
      </c>
      <c r="J33" s="24">
        <f t="shared" ref="J33:J54" si="2">I33+H33+D33</f>
        <v>4140</v>
      </c>
      <c r="K33" s="24"/>
      <c r="L33" s="25"/>
      <c r="M33" s="18"/>
      <c r="N33" s="15"/>
    </row>
    <row r="34" spans="1:14" s="17" customFormat="1" ht="20.149999999999999" customHeight="1">
      <c r="A34" s="192">
        <v>20</v>
      </c>
      <c r="B34" s="18" t="s">
        <v>58</v>
      </c>
      <c r="C34" s="18" t="s">
        <v>38</v>
      </c>
      <c r="D34" s="44">
        <v>3000</v>
      </c>
      <c r="E34" s="136">
        <v>546</v>
      </c>
      <c r="F34" s="136">
        <v>557</v>
      </c>
      <c r="G34" s="44">
        <f t="shared" ref="G34:G54" si="3">F34-E34</f>
        <v>11</v>
      </c>
      <c r="H34" s="24">
        <f>G34*D9</f>
        <v>836</v>
      </c>
      <c r="I34" s="191">
        <v>0</v>
      </c>
      <c r="J34" s="24">
        <f t="shared" si="2"/>
        <v>3836</v>
      </c>
      <c r="K34" s="24"/>
      <c r="L34" s="25"/>
      <c r="M34" s="18"/>
      <c r="N34" s="15"/>
    </row>
    <row r="35" spans="1:14" s="17" customFormat="1" ht="20.149999999999999" customHeight="1">
      <c r="A35" s="192">
        <v>21</v>
      </c>
      <c r="B35" s="18" t="s">
        <v>59</v>
      </c>
      <c r="C35" s="18" t="s">
        <v>39</v>
      </c>
      <c r="D35" s="44">
        <v>3000</v>
      </c>
      <c r="E35" s="136">
        <v>1462</v>
      </c>
      <c r="F35" s="136">
        <v>1463</v>
      </c>
      <c r="G35" s="41">
        <f t="shared" si="3"/>
        <v>1</v>
      </c>
      <c r="H35" s="45">
        <f>G35*D9</f>
        <v>76</v>
      </c>
      <c r="I35" s="191">
        <v>0</v>
      </c>
      <c r="J35" s="24">
        <f t="shared" si="2"/>
        <v>3076</v>
      </c>
      <c r="K35" s="24"/>
      <c r="L35" s="25"/>
      <c r="M35" s="18"/>
      <c r="N35" s="15"/>
    </row>
    <row r="36" spans="1:14" s="17" customFormat="1" ht="20.149999999999999" customHeight="1">
      <c r="A36" s="192">
        <v>22</v>
      </c>
      <c r="B36" s="18" t="s">
        <v>60</v>
      </c>
      <c r="C36" s="34" t="s">
        <v>118</v>
      </c>
      <c r="D36" s="44">
        <v>3000</v>
      </c>
      <c r="E36" s="136">
        <v>332</v>
      </c>
      <c r="F36" s="136">
        <v>354</v>
      </c>
      <c r="G36" s="44">
        <f t="shared" si="3"/>
        <v>22</v>
      </c>
      <c r="H36" s="24">
        <f>G36*D9</f>
        <v>1672</v>
      </c>
      <c r="I36" s="191">
        <v>0</v>
      </c>
      <c r="J36" s="24">
        <f t="shared" si="2"/>
        <v>4672</v>
      </c>
      <c r="K36" s="24"/>
      <c r="L36" s="25"/>
      <c r="M36" s="18"/>
      <c r="N36" s="15"/>
    </row>
    <row r="37" spans="1:14" s="17" customFormat="1" ht="20.149999999999999" customHeight="1">
      <c r="A37" s="192">
        <v>23</v>
      </c>
      <c r="B37" s="18" t="s">
        <v>61</v>
      </c>
      <c r="C37" s="34" t="s">
        <v>121</v>
      </c>
      <c r="D37" s="44">
        <v>3000</v>
      </c>
      <c r="E37" s="136">
        <v>40</v>
      </c>
      <c r="F37" s="136">
        <v>47</v>
      </c>
      <c r="G37" s="41">
        <f t="shared" si="3"/>
        <v>7</v>
      </c>
      <c r="H37" s="24">
        <f>G37*D9</f>
        <v>532</v>
      </c>
      <c r="I37" s="191">
        <v>0</v>
      </c>
      <c r="J37" s="24">
        <f t="shared" si="2"/>
        <v>3532</v>
      </c>
      <c r="K37" s="24"/>
      <c r="L37" s="25"/>
      <c r="M37" s="18"/>
      <c r="N37" s="15"/>
    </row>
    <row r="38" spans="1:14" s="17" customFormat="1" ht="20.149999999999999" customHeight="1">
      <c r="A38" s="192">
        <v>24</v>
      </c>
      <c r="B38" s="18" t="s">
        <v>62</v>
      </c>
      <c r="C38" s="18" t="s">
        <v>42</v>
      </c>
      <c r="D38" s="44">
        <v>3000</v>
      </c>
      <c r="E38" s="136">
        <v>332</v>
      </c>
      <c r="F38" s="136">
        <v>336</v>
      </c>
      <c r="G38" s="44">
        <f t="shared" si="3"/>
        <v>4</v>
      </c>
      <c r="H38" s="45">
        <f>G38*D9</f>
        <v>304</v>
      </c>
      <c r="I38" s="191">
        <v>0</v>
      </c>
      <c r="J38" s="24">
        <f t="shared" si="2"/>
        <v>3304</v>
      </c>
      <c r="K38" s="24"/>
      <c r="L38" s="25"/>
      <c r="M38" s="18"/>
      <c r="N38" s="15"/>
    </row>
    <row r="39" spans="1:14" s="17" customFormat="1" ht="20.149999999999999" customHeight="1">
      <c r="A39" s="192">
        <v>25</v>
      </c>
      <c r="B39" s="18" t="s">
        <v>63</v>
      </c>
      <c r="C39" s="18" t="s">
        <v>43</v>
      </c>
      <c r="D39" s="44">
        <v>3000</v>
      </c>
      <c r="E39" s="136">
        <v>114</v>
      </c>
      <c r="F39" s="136">
        <v>127</v>
      </c>
      <c r="G39" s="41">
        <f t="shared" si="3"/>
        <v>13</v>
      </c>
      <c r="H39" s="24">
        <f>G39*D9</f>
        <v>988</v>
      </c>
      <c r="I39" s="191">
        <v>0</v>
      </c>
      <c r="J39" s="24">
        <f t="shared" si="2"/>
        <v>3988</v>
      </c>
      <c r="K39" s="24"/>
      <c r="L39" s="25"/>
      <c r="M39" s="18"/>
      <c r="N39" s="15"/>
    </row>
    <row r="40" spans="1:14" s="17" customFormat="1" ht="20.149999999999999" customHeight="1">
      <c r="A40" s="192">
        <v>26</v>
      </c>
      <c r="B40" s="18" t="s">
        <v>64</v>
      </c>
      <c r="C40" s="18" t="s">
        <v>98</v>
      </c>
      <c r="D40" s="44">
        <v>3000</v>
      </c>
      <c r="E40" s="136">
        <v>1213</v>
      </c>
      <c r="F40" s="136">
        <v>1230</v>
      </c>
      <c r="G40" s="44">
        <f t="shared" si="3"/>
        <v>17</v>
      </c>
      <c r="H40" s="24">
        <f>G40*D9</f>
        <v>1292</v>
      </c>
      <c r="I40" s="97">
        <v>0</v>
      </c>
      <c r="J40" s="24">
        <f t="shared" si="2"/>
        <v>4292</v>
      </c>
      <c r="K40" s="24"/>
      <c r="L40" s="25"/>
      <c r="M40" s="18"/>
      <c r="N40" s="15"/>
    </row>
    <row r="41" spans="1:14" s="17" customFormat="1" ht="20.149999999999999" customHeight="1">
      <c r="A41" s="192">
        <v>27</v>
      </c>
      <c r="B41" s="18" t="s">
        <v>65</v>
      </c>
      <c r="C41" s="34" t="s">
        <v>45</v>
      </c>
      <c r="D41" s="44">
        <v>3000</v>
      </c>
      <c r="E41" s="136">
        <v>348</v>
      </c>
      <c r="F41" s="136">
        <v>372</v>
      </c>
      <c r="G41" s="41">
        <f t="shared" si="3"/>
        <v>24</v>
      </c>
      <c r="H41" s="45">
        <f>G41*D9</f>
        <v>1824</v>
      </c>
      <c r="I41" s="191">
        <v>0</v>
      </c>
      <c r="J41" s="24">
        <f t="shared" si="2"/>
        <v>4824</v>
      </c>
      <c r="K41" s="24"/>
      <c r="L41" s="25"/>
      <c r="M41" s="18"/>
      <c r="N41" s="15"/>
    </row>
    <row r="42" spans="1:14" s="17" customFormat="1" ht="20.149999999999999" customHeight="1">
      <c r="A42" s="192">
        <v>28</v>
      </c>
      <c r="B42" s="18" t="s">
        <v>66</v>
      </c>
      <c r="C42" s="18" t="s">
        <v>46</v>
      </c>
      <c r="D42" s="44">
        <v>3000</v>
      </c>
      <c r="E42" s="136">
        <v>70</v>
      </c>
      <c r="F42" s="136">
        <v>80</v>
      </c>
      <c r="G42" s="44">
        <f t="shared" si="3"/>
        <v>10</v>
      </c>
      <c r="H42" s="24">
        <f>G42*D9</f>
        <v>760</v>
      </c>
      <c r="I42" s="191">
        <v>-214</v>
      </c>
      <c r="J42" s="24">
        <f t="shared" si="2"/>
        <v>3546</v>
      </c>
      <c r="K42" s="24"/>
      <c r="L42" s="25"/>
      <c r="M42" s="18"/>
      <c r="N42" s="26"/>
    </row>
    <row r="43" spans="1:14" s="17" customFormat="1" ht="20.149999999999999" customHeight="1">
      <c r="A43" s="192">
        <v>29</v>
      </c>
      <c r="B43" s="18" t="s">
        <v>67</v>
      </c>
      <c r="C43" s="18" t="s">
        <v>47</v>
      </c>
      <c r="D43" s="44">
        <v>3000</v>
      </c>
      <c r="E43" s="136">
        <v>397</v>
      </c>
      <c r="F43" s="136">
        <v>419</v>
      </c>
      <c r="G43" s="41">
        <f t="shared" si="3"/>
        <v>22</v>
      </c>
      <c r="H43" s="24">
        <f>G43*D9</f>
        <v>1672</v>
      </c>
      <c r="I43" s="97">
        <v>0</v>
      </c>
      <c r="J43" s="24">
        <f t="shared" si="2"/>
        <v>4672</v>
      </c>
      <c r="K43" s="24"/>
      <c r="L43" s="25"/>
      <c r="M43" s="121" t="s">
        <v>331</v>
      </c>
      <c r="N43" s="15"/>
    </row>
    <row r="44" spans="1:14" s="17" customFormat="1" ht="20.149999999999999" customHeight="1">
      <c r="A44" s="192">
        <v>30</v>
      </c>
      <c r="B44" s="18" t="s">
        <v>68</v>
      </c>
      <c r="C44" s="18" t="s">
        <v>48</v>
      </c>
      <c r="D44" s="44">
        <v>3000</v>
      </c>
      <c r="E44" s="136">
        <v>667</v>
      </c>
      <c r="F44" s="136">
        <v>667</v>
      </c>
      <c r="G44" s="44">
        <f t="shared" si="3"/>
        <v>0</v>
      </c>
      <c r="H44" s="45">
        <f>G44*D9</f>
        <v>0</v>
      </c>
      <c r="I44" s="97">
        <v>0</v>
      </c>
      <c r="J44" s="24">
        <f t="shared" si="2"/>
        <v>3000</v>
      </c>
      <c r="K44" s="24"/>
      <c r="L44" s="25"/>
      <c r="M44" s="18"/>
      <c r="N44" s="15"/>
    </row>
    <row r="45" spans="1:14" s="17" customFormat="1" ht="20.149999999999999" customHeight="1">
      <c r="A45" s="192">
        <v>31</v>
      </c>
      <c r="B45" s="18" t="s">
        <v>69</v>
      </c>
      <c r="C45" s="18" t="s">
        <v>110</v>
      </c>
      <c r="D45" s="44">
        <v>3000</v>
      </c>
      <c r="E45" s="136">
        <v>767</v>
      </c>
      <c r="F45" s="136">
        <v>767</v>
      </c>
      <c r="G45" s="41">
        <f t="shared" si="3"/>
        <v>0</v>
      </c>
      <c r="H45" s="24">
        <f>G45*D9</f>
        <v>0</v>
      </c>
      <c r="I45" s="191">
        <v>4263</v>
      </c>
      <c r="J45" s="24">
        <f t="shared" si="2"/>
        <v>7263</v>
      </c>
      <c r="K45" s="24"/>
      <c r="L45" s="25"/>
      <c r="M45" s="18"/>
      <c r="N45" s="15"/>
    </row>
    <row r="46" spans="1:14" s="17" customFormat="1" ht="20.149999999999999" customHeight="1">
      <c r="A46" s="192">
        <v>32</v>
      </c>
      <c r="B46" s="18" t="s">
        <v>70</v>
      </c>
      <c r="C46" s="121" t="s">
        <v>297</v>
      </c>
      <c r="D46" s="44">
        <v>3000</v>
      </c>
      <c r="E46" s="136">
        <v>113</v>
      </c>
      <c r="F46" s="136">
        <v>119</v>
      </c>
      <c r="G46" s="44">
        <f t="shared" si="3"/>
        <v>6</v>
      </c>
      <c r="H46" s="24">
        <f>G46*D9</f>
        <v>456</v>
      </c>
      <c r="I46" s="191">
        <v>0</v>
      </c>
      <c r="J46" s="24">
        <f t="shared" si="2"/>
        <v>3456</v>
      </c>
      <c r="K46" s="27"/>
      <c r="L46" s="25"/>
      <c r="M46" s="18"/>
      <c r="N46" s="15"/>
    </row>
    <row r="47" spans="1:14" s="17" customFormat="1" ht="20.149999999999999" customHeight="1">
      <c r="A47" s="192">
        <v>33</v>
      </c>
      <c r="B47" s="18" t="s">
        <v>71</v>
      </c>
      <c r="C47" s="18" t="s">
        <v>51</v>
      </c>
      <c r="D47" s="44">
        <v>3000</v>
      </c>
      <c r="E47" s="136">
        <v>402</v>
      </c>
      <c r="F47" s="136">
        <v>406</v>
      </c>
      <c r="G47" s="41">
        <f t="shared" si="3"/>
        <v>4</v>
      </c>
      <c r="H47" s="45">
        <f>G47*D9</f>
        <v>304</v>
      </c>
      <c r="I47" s="191">
        <v>0</v>
      </c>
      <c r="J47" s="24">
        <f t="shared" si="2"/>
        <v>3304</v>
      </c>
      <c r="K47" s="24"/>
      <c r="L47" s="25"/>
      <c r="M47" s="18"/>
      <c r="N47" s="15"/>
    </row>
    <row r="48" spans="1:14" s="17" customFormat="1" ht="20.149999999999999" customHeight="1">
      <c r="A48" s="192">
        <v>34</v>
      </c>
      <c r="B48" s="18" t="s">
        <v>72</v>
      </c>
      <c r="C48" s="18" t="s">
        <v>52</v>
      </c>
      <c r="D48" s="44">
        <v>3000</v>
      </c>
      <c r="E48" s="136">
        <v>103</v>
      </c>
      <c r="F48" s="136">
        <v>114</v>
      </c>
      <c r="G48" s="44">
        <f t="shared" si="3"/>
        <v>11</v>
      </c>
      <c r="H48" s="24">
        <f>G48*D9</f>
        <v>836</v>
      </c>
      <c r="I48" s="97">
        <v>0</v>
      </c>
      <c r="J48" s="24">
        <f t="shared" si="2"/>
        <v>3836</v>
      </c>
      <c r="K48" s="24"/>
      <c r="L48" s="25"/>
      <c r="M48" s="34"/>
      <c r="N48" s="15"/>
    </row>
    <row r="49" spans="1:14" s="17" customFormat="1" ht="20.149999999999999" customHeight="1">
      <c r="A49" s="192">
        <v>35</v>
      </c>
      <c r="B49" s="18" t="s">
        <v>73</v>
      </c>
      <c r="C49" s="18" t="s">
        <v>53</v>
      </c>
      <c r="D49" s="44">
        <v>3000</v>
      </c>
      <c r="E49" s="136">
        <v>515</v>
      </c>
      <c r="F49" s="136">
        <v>515</v>
      </c>
      <c r="G49" s="41">
        <f t="shared" si="3"/>
        <v>0</v>
      </c>
      <c r="H49" s="24">
        <f>G49*D9</f>
        <v>0</v>
      </c>
      <c r="I49" s="191">
        <v>2000</v>
      </c>
      <c r="J49" s="24">
        <f t="shared" si="2"/>
        <v>5000</v>
      </c>
      <c r="K49" s="27"/>
      <c r="L49" s="25"/>
      <c r="M49" s="18"/>
      <c r="N49" s="15"/>
    </row>
    <row r="50" spans="1:14" s="17" customFormat="1" ht="20.149999999999999" customHeight="1">
      <c r="A50" s="192">
        <v>36</v>
      </c>
      <c r="B50" s="18" t="s">
        <v>74</v>
      </c>
      <c r="C50" s="18" t="s">
        <v>54</v>
      </c>
      <c r="D50" s="44">
        <v>3000</v>
      </c>
      <c r="E50" s="136">
        <v>966</v>
      </c>
      <c r="F50" s="136">
        <v>994</v>
      </c>
      <c r="G50" s="44">
        <f t="shared" si="3"/>
        <v>28</v>
      </c>
      <c r="H50" s="45">
        <f>G50*D9</f>
        <v>2128</v>
      </c>
      <c r="I50" s="191">
        <v>0</v>
      </c>
      <c r="J50" s="24">
        <f t="shared" si="2"/>
        <v>5128</v>
      </c>
      <c r="K50" s="24"/>
      <c r="L50" s="25"/>
      <c r="M50" s="18"/>
      <c r="N50" s="15"/>
    </row>
    <row r="51" spans="1:14" s="17" customFormat="1" ht="20.149999999999999" customHeight="1">
      <c r="A51" s="192">
        <v>37</v>
      </c>
      <c r="B51" s="18" t="s">
        <v>75</v>
      </c>
      <c r="C51" s="18" t="s">
        <v>55</v>
      </c>
      <c r="D51" s="44">
        <v>3000</v>
      </c>
      <c r="E51" s="136">
        <v>104</v>
      </c>
      <c r="F51" s="136">
        <v>104</v>
      </c>
      <c r="G51" s="41">
        <f t="shared" si="3"/>
        <v>0</v>
      </c>
      <c r="H51" s="24">
        <f>G51*D9</f>
        <v>0</v>
      </c>
      <c r="I51" s="191">
        <v>4055</v>
      </c>
      <c r="J51" s="24">
        <f t="shared" si="2"/>
        <v>7055</v>
      </c>
      <c r="K51" s="24"/>
      <c r="L51" s="25"/>
      <c r="M51" s="18"/>
      <c r="N51" s="15"/>
    </row>
    <row r="52" spans="1:14" s="17" customFormat="1" ht="20.149999999999999" customHeight="1">
      <c r="A52" s="192">
        <v>38</v>
      </c>
      <c r="B52" s="18" t="s">
        <v>76</v>
      </c>
      <c r="C52" s="34" t="s">
        <v>119</v>
      </c>
      <c r="D52" s="44">
        <v>3000</v>
      </c>
      <c r="E52" s="136">
        <v>223</v>
      </c>
      <c r="F52" s="136">
        <v>224</v>
      </c>
      <c r="G52" s="44">
        <f t="shared" si="3"/>
        <v>1</v>
      </c>
      <c r="H52" s="24">
        <f>G52*D9</f>
        <v>76</v>
      </c>
      <c r="I52" s="191">
        <v>0</v>
      </c>
      <c r="J52" s="24">
        <f t="shared" si="2"/>
        <v>3076</v>
      </c>
      <c r="K52" s="24"/>
      <c r="L52" s="25"/>
      <c r="M52" s="18"/>
      <c r="N52" s="15"/>
    </row>
    <row r="53" spans="1:14" s="17" customFormat="1" ht="20.149999999999999" customHeight="1">
      <c r="A53" s="192">
        <v>39</v>
      </c>
      <c r="B53" s="18" t="s">
        <v>77</v>
      </c>
      <c r="C53" s="18" t="s">
        <v>56</v>
      </c>
      <c r="D53" s="44">
        <v>3000</v>
      </c>
      <c r="E53" s="136">
        <v>265</v>
      </c>
      <c r="F53" s="136">
        <v>279</v>
      </c>
      <c r="G53" s="41">
        <f t="shared" si="3"/>
        <v>14</v>
      </c>
      <c r="H53" s="45">
        <f>G53*D9</f>
        <v>1064</v>
      </c>
      <c r="I53" s="97">
        <v>0</v>
      </c>
      <c r="J53" s="24">
        <f t="shared" si="2"/>
        <v>4064</v>
      </c>
      <c r="K53" s="24"/>
      <c r="L53" s="25"/>
      <c r="M53" s="18"/>
      <c r="N53" s="15"/>
    </row>
    <row r="54" spans="1:14" s="17" customFormat="1" ht="20.149999999999999" customHeight="1">
      <c r="A54" s="192">
        <v>40</v>
      </c>
      <c r="B54" s="18" t="s">
        <v>78</v>
      </c>
      <c r="C54" s="34" t="s">
        <v>120</v>
      </c>
      <c r="D54" s="44">
        <v>3000</v>
      </c>
      <c r="E54" s="136">
        <v>45</v>
      </c>
      <c r="F54" s="136">
        <v>51</v>
      </c>
      <c r="G54" s="44">
        <f t="shared" si="3"/>
        <v>6</v>
      </c>
      <c r="H54" s="24">
        <f>G54*D9</f>
        <v>456</v>
      </c>
      <c r="I54" s="191">
        <v>0</v>
      </c>
      <c r="J54" s="24">
        <f t="shared" si="2"/>
        <v>3456</v>
      </c>
      <c r="K54" s="24"/>
      <c r="L54" s="25"/>
      <c r="M54" s="18"/>
      <c r="N54" s="15"/>
    </row>
    <row r="55" spans="1:14" s="17" customFormat="1">
      <c r="A55" s="15"/>
      <c r="B55" s="15"/>
      <c r="C55" s="15"/>
      <c r="D55" s="28"/>
      <c r="E55" s="15"/>
      <c r="F55" s="15"/>
      <c r="G55" s="85"/>
      <c r="H55" s="86"/>
      <c r="I55" s="91"/>
      <c r="J55" s="15"/>
      <c r="K55" s="29"/>
      <c r="L55" s="15"/>
      <c r="M55" s="15"/>
      <c r="N55" s="15"/>
    </row>
    <row r="56" spans="1:14" s="17" customFormat="1">
      <c r="A56" s="15"/>
      <c r="B56" s="15"/>
      <c r="C56" s="15"/>
      <c r="D56" s="15"/>
      <c r="E56" s="15"/>
      <c r="F56" s="15"/>
      <c r="G56" s="15"/>
      <c r="H56" s="15"/>
      <c r="I56" s="91"/>
      <c r="J56" s="15"/>
      <c r="K56" s="30"/>
      <c r="L56" s="15"/>
      <c r="M56" s="15"/>
      <c r="N56" s="15"/>
    </row>
    <row r="58" spans="1:14" s="17" customFormat="1">
      <c r="A58" s="15"/>
      <c r="B58" s="15"/>
      <c r="C58" s="15"/>
      <c r="D58" s="15"/>
      <c r="E58" s="15"/>
      <c r="F58" s="15"/>
      <c r="G58" s="15"/>
      <c r="H58" s="15"/>
      <c r="I58" s="91"/>
      <c r="J58" s="15"/>
      <c r="K58" s="15"/>
      <c r="L58" s="15"/>
      <c r="M58" s="15"/>
      <c r="N58" s="29"/>
    </row>
    <row r="60" spans="1:14" s="17" customFormat="1">
      <c r="A60" s="15"/>
      <c r="B60" s="15"/>
      <c r="C60" s="15"/>
      <c r="D60" s="26"/>
      <c r="E60" s="15"/>
      <c r="F60" s="15"/>
      <c r="G60" s="15"/>
      <c r="H60" s="15"/>
      <c r="I60" s="91"/>
      <c r="J60" s="15"/>
      <c r="K60" s="15"/>
      <c r="L60" s="15"/>
      <c r="M60" s="15"/>
      <c r="N60" s="15"/>
    </row>
    <row r="66" spans="4:12" s="17" customFormat="1">
      <c r="D66" s="15"/>
      <c r="E66" s="15"/>
      <c r="F66" s="15"/>
      <c r="G66" s="15"/>
      <c r="H66" s="15"/>
      <c r="I66" s="91"/>
      <c r="J66" s="15"/>
      <c r="K66" s="31"/>
      <c r="L66" s="15"/>
    </row>
    <row r="68" spans="4:12" s="17" customFormat="1">
      <c r="D68" s="15"/>
      <c r="E68" s="15"/>
      <c r="F68" s="15"/>
      <c r="G68" s="15"/>
      <c r="H68" s="15"/>
      <c r="I68" s="91"/>
      <c r="J68" s="15"/>
      <c r="K68" s="15"/>
      <c r="L68" s="26"/>
    </row>
    <row r="71" spans="4:12" s="17" customFormat="1">
      <c r="D71" s="26"/>
      <c r="E71" s="15"/>
      <c r="F71" s="15"/>
      <c r="G71" s="15"/>
      <c r="H71" s="15"/>
      <c r="I71" s="91"/>
      <c r="J71" s="15"/>
      <c r="K71" s="15"/>
      <c r="L71" s="15"/>
    </row>
    <row r="74" spans="4:12" s="17" customFormat="1">
      <c r="D74" s="26"/>
      <c r="E74" s="15"/>
      <c r="F74" s="15"/>
      <c r="G74" s="15"/>
      <c r="H74" s="15"/>
      <c r="I74" s="91"/>
      <c r="J74" s="15"/>
      <c r="K74" s="15"/>
      <c r="L74" s="15"/>
    </row>
  </sheetData>
  <mergeCells count="40">
    <mergeCell ref="A1:M1"/>
    <mergeCell ref="A2:H2"/>
    <mergeCell ref="I2:M2"/>
    <mergeCell ref="A3:C3"/>
    <mergeCell ref="D3:E3"/>
    <mergeCell ref="F3:G3"/>
    <mergeCell ref="I3:M10"/>
    <mergeCell ref="A4:C4"/>
    <mergeCell ref="D4:E4"/>
    <mergeCell ref="F4:G4"/>
    <mergeCell ref="A5:C5"/>
    <mergeCell ref="D5:E5"/>
    <mergeCell ref="F5:G5"/>
    <mergeCell ref="A6:C6"/>
    <mergeCell ref="D6:E6"/>
    <mergeCell ref="F6:G6"/>
    <mergeCell ref="A7:G7"/>
    <mergeCell ref="A8:C8"/>
    <mergeCell ref="E8:G9"/>
    <mergeCell ref="A9:C9"/>
    <mergeCell ref="A11:A12"/>
    <mergeCell ref="B11:B12"/>
    <mergeCell ref="C11:C12"/>
    <mergeCell ref="D11:D12"/>
    <mergeCell ref="E11:H11"/>
    <mergeCell ref="A30:A31"/>
    <mergeCell ref="B30:B31"/>
    <mergeCell ref="C30:C31"/>
    <mergeCell ref="D30:D31"/>
    <mergeCell ref="E30:H30"/>
    <mergeCell ref="I11:I12"/>
    <mergeCell ref="J11:J12"/>
    <mergeCell ref="K11:K12"/>
    <mergeCell ref="L11:L12"/>
    <mergeCell ref="M11:M12"/>
    <mergeCell ref="I30:I31"/>
    <mergeCell ref="J30:J31"/>
    <mergeCell ref="K30:K31"/>
    <mergeCell ref="L30:L31"/>
    <mergeCell ref="M30:M3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U53"/>
  <sheetViews>
    <sheetView workbookViewId="0">
      <selection activeCell="C9" sqref="C9"/>
    </sheetView>
  </sheetViews>
  <sheetFormatPr defaultColWidth="9" defaultRowHeight="14.5"/>
  <cols>
    <col min="1" max="1" width="46.81640625" style="1" customWidth="1"/>
    <col min="2" max="2" width="15.26953125" style="1" customWidth="1"/>
    <col min="3" max="3" width="9.7265625" style="1" customWidth="1"/>
    <col min="4" max="4" width="51" style="1" customWidth="1"/>
    <col min="5" max="5" width="11.7265625" style="1" customWidth="1"/>
    <col min="6" max="6" width="9.81640625" style="1" customWidth="1"/>
    <col min="7" max="9" width="9.1796875" style="1" customWidth="1"/>
    <col min="10" max="10" width="32.81640625" style="1" customWidth="1"/>
    <col min="11" max="11" width="15.54296875" style="1" customWidth="1"/>
    <col min="12" max="12" width="14.453125" style="1" customWidth="1"/>
    <col min="13" max="14" width="14.1796875" style="1" customWidth="1"/>
    <col min="15" max="255" width="9.1796875" style="1" customWidth="1"/>
  </cols>
  <sheetData>
    <row r="1" spans="1:15" customFormat="1" ht="17.25" customHeight="1" thickBot="1">
      <c r="A1" s="246" t="s">
        <v>340</v>
      </c>
      <c r="B1" s="247"/>
      <c r="C1" s="247"/>
      <c r="D1" s="247"/>
      <c r="E1" s="248"/>
      <c r="F1" s="248"/>
      <c r="G1" s="1"/>
      <c r="H1" s="52" t="s">
        <v>0</v>
      </c>
      <c r="I1" s="53" t="s">
        <v>115</v>
      </c>
      <c r="J1" s="52" t="s">
        <v>2</v>
      </c>
      <c r="K1" s="57" t="s">
        <v>3</v>
      </c>
      <c r="L1" s="57" t="s">
        <v>114</v>
      </c>
      <c r="M1" s="57" t="s">
        <v>132</v>
      </c>
      <c r="N1" s="57" t="s">
        <v>133</v>
      </c>
      <c r="O1" s="1"/>
    </row>
    <row r="2" spans="1:15" customFormat="1" ht="15.75" customHeight="1">
      <c r="A2" s="254" t="s">
        <v>148</v>
      </c>
      <c r="B2" s="250"/>
      <c r="C2" s="255"/>
      <c r="D2" s="249" t="s">
        <v>149</v>
      </c>
      <c r="E2" s="250"/>
      <c r="F2" s="251"/>
      <c r="G2" s="1"/>
      <c r="H2" s="194">
        <v>1</v>
      </c>
      <c r="I2" s="18" t="s">
        <v>5</v>
      </c>
      <c r="J2" s="18" t="s">
        <v>14</v>
      </c>
      <c r="K2" s="65">
        <v>3380</v>
      </c>
      <c r="L2" s="65">
        <v>3380</v>
      </c>
      <c r="M2" s="65" t="s">
        <v>135</v>
      </c>
      <c r="N2" s="4">
        <f>K2-L2</f>
        <v>0</v>
      </c>
      <c r="O2" s="1"/>
    </row>
    <row r="3" spans="1:15" customFormat="1" ht="15" customHeight="1" thickBot="1">
      <c r="A3" s="78" t="s">
        <v>85</v>
      </c>
      <c r="B3" s="79" t="s">
        <v>147</v>
      </c>
      <c r="C3" s="80" t="s">
        <v>86</v>
      </c>
      <c r="D3" s="168" t="s">
        <v>85</v>
      </c>
      <c r="E3" s="79" t="s">
        <v>207</v>
      </c>
      <c r="F3" s="80" t="s">
        <v>86</v>
      </c>
      <c r="G3" s="1"/>
      <c r="H3" s="194">
        <v>2</v>
      </c>
      <c r="I3" s="18" t="s">
        <v>6</v>
      </c>
      <c r="J3" s="18" t="s">
        <v>15</v>
      </c>
      <c r="K3" s="65">
        <v>3304</v>
      </c>
      <c r="L3" s="65">
        <v>3304</v>
      </c>
      <c r="M3" s="65" t="s">
        <v>135</v>
      </c>
      <c r="N3" s="4">
        <f t="shared" ref="N3:N41" si="0">K3-L3</f>
        <v>0</v>
      </c>
      <c r="O3" s="1"/>
    </row>
    <row r="4" spans="1:15" customFormat="1" ht="13.5" customHeight="1">
      <c r="A4" s="68" t="s">
        <v>198</v>
      </c>
      <c r="B4" s="116" t="s">
        <v>152</v>
      </c>
      <c r="C4" s="170">
        <v>12109</v>
      </c>
      <c r="D4" s="128" t="s">
        <v>344</v>
      </c>
      <c r="E4" s="118" t="s">
        <v>151</v>
      </c>
      <c r="F4" s="156">
        <v>7667</v>
      </c>
      <c r="G4" s="1"/>
      <c r="H4" s="194">
        <v>3</v>
      </c>
      <c r="I4" s="18" t="s">
        <v>7</v>
      </c>
      <c r="J4" s="18" t="s">
        <v>16</v>
      </c>
      <c r="K4" s="65">
        <v>4152</v>
      </c>
      <c r="L4" s="65">
        <v>4100</v>
      </c>
      <c r="M4" s="65" t="s">
        <v>134</v>
      </c>
      <c r="N4" s="4">
        <f t="shared" si="0"/>
        <v>52</v>
      </c>
      <c r="O4" s="1"/>
    </row>
    <row r="5" spans="1:15" customFormat="1" ht="13.5" customHeight="1">
      <c r="A5" s="55" t="s">
        <v>200</v>
      </c>
      <c r="B5" s="117" t="s">
        <v>150</v>
      </c>
      <c r="C5" s="171">
        <v>8900</v>
      </c>
      <c r="D5" s="128" t="s">
        <v>345</v>
      </c>
      <c r="E5" s="82" t="s">
        <v>151</v>
      </c>
      <c r="F5" s="157">
        <v>2200</v>
      </c>
      <c r="G5" s="1"/>
      <c r="H5" s="194">
        <v>4</v>
      </c>
      <c r="I5" s="18" t="s">
        <v>8</v>
      </c>
      <c r="J5" s="18" t="s">
        <v>84</v>
      </c>
      <c r="K5" s="65">
        <v>4520</v>
      </c>
      <c r="L5" s="65">
        <v>4520</v>
      </c>
      <c r="M5" s="65" t="s">
        <v>135</v>
      </c>
      <c r="N5" s="4">
        <f t="shared" si="0"/>
        <v>0</v>
      </c>
      <c r="O5" s="1"/>
    </row>
    <row r="6" spans="1:15" customFormat="1">
      <c r="A6" s="55" t="s">
        <v>201</v>
      </c>
      <c r="B6" s="117" t="s">
        <v>151</v>
      </c>
      <c r="C6" s="171">
        <v>-288</v>
      </c>
      <c r="D6" s="128" t="s">
        <v>348</v>
      </c>
      <c r="E6" s="82" t="s">
        <v>151</v>
      </c>
      <c r="F6" s="157">
        <v>5256</v>
      </c>
      <c r="G6" s="1"/>
      <c r="H6" s="194">
        <v>5</v>
      </c>
      <c r="I6" s="18" t="s">
        <v>9</v>
      </c>
      <c r="J6" s="18" t="s">
        <v>97</v>
      </c>
      <c r="K6" s="65">
        <v>3988</v>
      </c>
      <c r="L6" s="65">
        <v>3988</v>
      </c>
      <c r="M6" s="65" t="s">
        <v>135</v>
      </c>
      <c r="N6" s="4">
        <f t="shared" si="0"/>
        <v>0</v>
      </c>
      <c r="O6" s="1"/>
    </row>
    <row r="7" spans="1:15" customFormat="1" ht="12.75" customHeight="1">
      <c r="A7" s="51"/>
      <c r="B7" s="7"/>
      <c r="C7" s="172"/>
      <c r="D7" s="128" t="s">
        <v>346</v>
      </c>
      <c r="E7" s="82" t="s">
        <v>151</v>
      </c>
      <c r="F7" s="157">
        <v>35400</v>
      </c>
      <c r="G7" s="1"/>
      <c r="H7" s="194">
        <v>6</v>
      </c>
      <c r="I7" s="18" t="s">
        <v>10</v>
      </c>
      <c r="J7" s="34" t="s">
        <v>116</v>
      </c>
      <c r="K7" s="65">
        <v>4596</v>
      </c>
      <c r="L7" s="65">
        <v>4596</v>
      </c>
      <c r="M7" s="65" t="s">
        <v>135</v>
      </c>
      <c r="N7" s="4">
        <f t="shared" si="0"/>
        <v>0</v>
      </c>
      <c r="O7" s="1"/>
    </row>
    <row r="8" spans="1:15" customFormat="1">
      <c r="A8" s="49" t="s">
        <v>195</v>
      </c>
      <c r="B8" s="117" t="s">
        <v>150</v>
      </c>
      <c r="C8" s="173">
        <f>SUMIF(M2:M41, "Cash", L2:L41)</f>
        <v>22322</v>
      </c>
      <c r="D8" s="128" t="s">
        <v>347</v>
      </c>
      <c r="E8" s="82" t="s">
        <v>151</v>
      </c>
      <c r="F8" s="157">
        <v>7810</v>
      </c>
      <c r="G8" s="1"/>
      <c r="H8" s="194">
        <v>7</v>
      </c>
      <c r="I8" s="18" t="s">
        <v>11</v>
      </c>
      <c r="J8" s="18" t="s">
        <v>19</v>
      </c>
      <c r="K8" s="65">
        <v>4672</v>
      </c>
      <c r="L8" s="65">
        <v>4672</v>
      </c>
      <c r="M8" s="65" t="s">
        <v>135</v>
      </c>
      <c r="N8" s="4">
        <f t="shared" si="0"/>
        <v>0</v>
      </c>
      <c r="O8" s="1"/>
    </row>
    <row r="9" spans="1:15" customFormat="1">
      <c r="A9" s="49" t="s">
        <v>196</v>
      </c>
      <c r="B9" s="117" t="s">
        <v>151</v>
      </c>
      <c r="C9" s="173">
        <f>SUMIF(M2:M41, "Online", L2:L41)</f>
        <v>118220</v>
      </c>
      <c r="D9" s="128" t="s">
        <v>349</v>
      </c>
      <c r="E9" s="82" t="s">
        <v>151</v>
      </c>
      <c r="F9" s="157">
        <v>10591</v>
      </c>
      <c r="G9" s="1"/>
      <c r="H9" s="194">
        <v>8</v>
      </c>
      <c r="I9" s="18" t="s">
        <v>12</v>
      </c>
      <c r="J9" s="18" t="s">
        <v>19</v>
      </c>
      <c r="K9" s="65">
        <v>3380</v>
      </c>
      <c r="L9" s="65">
        <v>3380</v>
      </c>
      <c r="M9" s="65" t="s">
        <v>135</v>
      </c>
      <c r="N9" s="4">
        <f t="shared" si="0"/>
        <v>0</v>
      </c>
      <c r="O9" s="1"/>
    </row>
    <row r="10" spans="1:15" customFormat="1">
      <c r="A10" s="73"/>
      <c r="B10" s="82"/>
      <c r="C10" s="171"/>
      <c r="D10" s="128" t="s">
        <v>328</v>
      </c>
      <c r="E10" s="82" t="s">
        <v>151</v>
      </c>
      <c r="F10" s="157">
        <v>109000</v>
      </c>
      <c r="G10" s="1"/>
      <c r="H10" s="194">
        <v>9</v>
      </c>
      <c r="I10" s="18" t="s">
        <v>13</v>
      </c>
      <c r="J10" s="18" t="s">
        <v>109</v>
      </c>
      <c r="K10" s="65">
        <v>4520</v>
      </c>
      <c r="L10" s="65">
        <v>4520</v>
      </c>
      <c r="M10" s="65" t="s">
        <v>135</v>
      </c>
      <c r="N10" s="4">
        <f t="shared" si="0"/>
        <v>0</v>
      </c>
      <c r="O10" s="1"/>
    </row>
    <row r="11" spans="1:15" customFormat="1" ht="14.25" customHeight="1">
      <c r="A11" s="73"/>
      <c r="B11" s="82"/>
      <c r="C11" s="171"/>
      <c r="D11" s="128" t="s">
        <v>350</v>
      </c>
      <c r="E11" s="82" t="s">
        <v>151</v>
      </c>
      <c r="F11" s="158">
        <v>2680</v>
      </c>
      <c r="G11" s="1"/>
      <c r="H11" s="194">
        <v>10</v>
      </c>
      <c r="I11" s="18" t="s">
        <v>21</v>
      </c>
      <c r="J11" s="18" t="s">
        <v>107</v>
      </c>
      <c r="K11" s="65">
        <v>5000</v>
      </c>
      <c r="L11" s="65"/>
      <c r="M11" s="65"/>
      <c r="N11" s="4">
        <f t="shared" si="0"/>
        <v>5000</v>
      </c>
      <c r="O11" s="1"/>
    </row>
    <row r="12" spans="1:15" customFormat="1">
      <c r="A12" s="51"/>
      <c r="B12" s="4"/>
      <c r="C12" s="172"/>
      <c r="D12" s="128" t="s">
        <v>352</v>
      </c>
      <c r="E12" s="82" t="s">
        <v>151</v>
      </c>
      <c r="F12" s="158">
        <v>3000</v>
      </c>
      <c r="G12" s="1"/>
      <c r="H12" s="194">
        <v>11</v>
      </c>
      <c r="I12" s="18" t="s">
        <v>22</v>
      </c>
      <c r="J12" s="18" t="s">
        <v>98</v>
      </c>
      <c r="K12" s="65">
        <v>3000</v>
      </c>
      <c r="L12" s="65">
        <v>3000</v>
      </c>
      <c r="M12" s="65" t="s">
        <v>135</v>
      </c>
      <c r="N12" s="4">
        <f t="shared" si="0"/>
        <v>0</v>
      </c>
      <c r="O12" s="1"/>
    </row>
    <row r="13" spans="1:15" customFormat="1">
      <c r="A13" s="51"/>
      <c r="B13" s="4"/>
      <c r="C13" s="172"/>
      <c r="D13" s="128" t="s">
        <v>351</v>
      </c>
      <c r="E13" s="82" t="s">
        <v>151</v>
      </c>
      <c r="F13" s="157">
        <v>1250</v>
      </c>
      <c r="G13" s="1"/>
      <c r="H13" s="194">
        <v>12</v>
      </c>
      <c r="I13" s="18" t="s">
        <v>23</v>
      </c>
      <c r="J13" s="18" t="s">
        <v>108</v>
      </c>
      <c r="K13" s="65">
        <v>3000</v>
      </c>
      <c r="L13" s="65">
        <v>3000</v>
      </c>
      <c r="M13" s="65" t="s">
        <v>135</v>
      </c>
      <c r="N13" s="4">
        <f t="shared" si="0"/>
        <v>0</v>
      </c>
      <c r="O13" s="1"/>
    </row>
    <row r="14" spans="1:15" customFormat="1" ht="13.5" customHeight="1">
      <c r="A14" s="51"/>
      <c r="B14" s="7"/>
      <c r="C14" s="172"/>
      <c r="D14" s="128" t="s">
        <v>328</v>
      </c>
      <c r="E14" s="82" t="s">
        <v>150</v>
      </c>
      <c r="F14" s="157">
        <v>10000</v>
      </c>
      <c r="G14" s="1"/>
      <c r="H14" s="194">
        <v>13</v>
      </c>
      <c r="I14" s="18" t="s">
        <v>24</v>
      </c>
      <c r="J14" s="18" t="s">
        <v>33</v>
      </c>
      <c r="K14" s="65">
        <v>5280</v>
      </c>
      <c r="L14" s="65"/>
      <c r="M14" s="65"/>
      <c r="N14" s="4">
        <f t="shared" si="0"/>
        <v>5280</v>
      </c>
      <c r="O14" s="1"/>
    </row>
    <row r="15" spans="1:15" customFormat="1">
      <c r="A15" s="51"/>
      <c r="B15" s="7"/>
      <c r="C15" s="172"/>
      <c r="D15" s="128" t="s">
        <v>336</v>
      </c>
      <c r="E15" s="82" t="s">
        <v>150</v>
      </c>
      <c r="F15" s="157">
        <v>5000</v>
      </c>
      <c r="G15" s="1"/>
      <c r="H15" s="194">
        <v>14</v>
      </c>
      <c r="I15" s="18" t="s">
        <v>25</v>
      </c>
      <c r="J15" s="18" t="s">
        <v>87</v>
      </c>
      <c r="K15" s="65">
        <v>8458</v>
      </c>
      <c r="L15" s="65">
        <v>6000</v>
      </c>
      <c r="M15" s="65" t="s">
        <v>134</v>
      </c>
      <c r="N15" s="4">
        <f t="shared" si="0"/>
        <v>2458</v>
      </c>
      <c r="O15" s="1"/>
    </row>
    <row r="16" spans="1:15" customFormat="1">
      <c r="A16" s="51"/>
      <c r="B16" s="7"/>
      <c r="C16" s="172"/>
      <c r="D16" s="128" t="s">
        <v>357</v>
      </c>
      <c r="E16" s="82" t="s">
        <v>150</v>
      </c>
      <c r="F16" s="157">
        <v>4850</v>
      </c>
      <c r="G16" s="1"/>
      <c r="H16" s="194">
        <v>15</v>
      </c>
      <c r="I16" s="18" t="s">
        <v>26</v>
      </c>
      <c r="J16" s="18" t="s">
        <v>106</v>
      </c>
      <c r="K16" s="65">
        <v>4672</v>
      </c>
      <c r="L16" s="65">
        <v>4672</v>
      </c>
      <c r="M16" s="65" t="s">
        <v>135</v>
      </c>
      <c r="N16" s="4">
        <f t="shared" si="0"/>
        <v>0</v>
      </c>
      <c r="O16" s="1"/>
    </row>
    <row r="17" spans="1:17" customFormat="1" ht="13.5" customHeight="1">
      <c r="A17" s="51"/>
      <c r="B17" s="7"/>
      <c r="C17" s="172"/>
      <c r="D17" s="128" t="s">
        <v>353</v>
      </c>
      <c r="E17" s="82" t="s">
        <v>150</v>
      </c>
      <c r="F17" s="157">
        <v>1400</v>
      </c>
      <c r="G17" s="1"/>
      <c r="H17" s="194">
        <v>16</v>
      </c>
      <c r="I17" s="18" t="s">
        <v>27</v>
      </c>
      <c r="J17" s="18" t="s">
        <v>35</v>
      </c>
      <c r="K17" s="65">
        <v>3912</v>
      </c>
      <c r="L17" s="65">
        <v>3912</v>
      </c>
      <c r="M17" s="65" t="s">
        <v>135</v>
      </c>
      <c r="N17" s="4">
        <f t="shared" si="0"/>
        <v>0</v>
      </c>
      <c r="O17" s="1"/>
      <c r="P17" s="1"/>
      <c r="Q17" s="1"/>
    </row>
    <row r="18" spans="1:17" customFormat="1" ht="13.5" customHeight="1">
      <c r="A18" s="51"/>
      <c r="B18" s="4"/>
      <c r="C18" s="172"/>
      <c r="D18" s="128" t="s">
        <v>354</v>
      </c>
      <c r="E18" s="82" t="s">
        <v>150</v>
      </c>
      <c r="F18" s="157">
        <v>5000</v>
      </c>
      <c r="G18" s="1"/>
      <c r="H18" s="194">
        <v>17</v>
      </c>
      <c r="I18" s="18" t="s">
        <v>28</v>
      </c>
      <c r="J18" s="18" t="s">
        <v>36</v>
      </c>
      <c r="K18" s="65">
        <v>4322</v>
      </c>
      <c r="L18" s="65">
        <v>4322</v>
      </c>
      <c r="M18" s="65" t="s">
        <v>134</v>
      </c>
      <c r="N18" s="4">
        <f t="shared" si="0"/>
        <v>0</v>
      </c>
      <c r="O18" s="1"/>
      <c r="P18" s="1"/>
      <c r="Q18" s="1"/>
    </row>
    <row r="19" spans="1:17" customFormat="1" ht="13.5" customHeight="1">
      <c r="A19" s="51"/>
      <c r="B19" s="4"/>
      <c r="C19" s="172"/>
      <c r="D19" s="128" t="s">
        <v>355</v>
      </c>
      <c r="E19" s="82" t="s">
        <v>150</v>
      </c>
      <c r="F19" s="157">
        <v>26500</v>
      </c>
      <c r="G19" s="1"/>
      <c r="H19" s="194">
        <v>18</v>
      </c>
      <c r="I19" s="18" t="s">
        <v>29</v>
      </c>
      <c r="J19" s="34" t="s">
        <v>117</v>
      </c>
      <c r="K19" s="65">
        <v>3988</v>
      </c>
      <c r="L19" s="65">
        <v>3988</v>
      </c>
      <c r="M19" s="65" t="s">
        <v>135</v>
      </c>
      <c r="N19" s="4">
        <f t="shared" si="0"/>
        <v>0</v>
      </c>
      <c r="O19" s="1"/>
      <c r="P19" s="1"/>
      <c r="Q19" s="1"/>
    </row>
    <row r="20" spans="1:17" customFormat="1" ht="13.5" customHeight="1">
      <c r="A20" s="51"/>
      <c r="B20" s="7"/>
      <c r="C20" s="172"/>
      <c r="D20" s="128" t="s">
        <v>356</v>
      </c>
      <c r="E20" s="82" t="s">
        <v>150</v>
      </c>
      <c r="F20" s="157">
        <v>28000</v>
      </c>
      <c r="G20" s="1"/>
      <c r="H20" s="194">
        <v>19</v>
      </c>
      <c r="I20" s="18" t="s">
        <v>57</v>
      </c>
      <c r="J20" s="18" t="s">
        <v>88</v>
      </c>
      <c r="K20" s="65">
        <v>4140</v>
      </c>
      <c r="L20" s="65">
        <v>4140</v>
      </c>
      <c r="M20" s="65" t="s">
        <v>135</v>
      </c>
      <c r="N20" s="4">
        <f t="shared" si="0"/>
        <v>0</v>
      </c>
      <c r="O20" s="1"/>
      <c r="P20" s="1" t="s">
        <v>136</v>
      </c>
      <c r="Q20" s="1"/>
    </row>
    <row r="21" spans="1:17" customFormat="1" ht="16.5" customHeight="1">
      <c r="A21" s="129"/>
      <c r="B21" s="119"/>
      <c r="C21" s="174"/>
      <c r="D21" s="169" t="s">
        <v>199</v>
      </c>
      <c r="E21" s="119" t="s">
        <v>152</v>
      </c>
      <c r="F21" s="159">
        <v>12109</v>
      </c>
      <c r="G21" s="1"/>
      <c r="H21" s="194">
        <v>20</v>
      </c>
      <c r="I21" s="18" t="s">
        <v>58</v>
      </c>
      <c r="J21" s="18" t="s">
        <v>38</v>
      </c>
      <c r="K21" s="65">
        <v>3836</v>
      </c>
      <c r="L21" s="65">
        <v>3836</v>
      </c>
      <c r="M21" s="65" t="s">
        <v>135</v>
      </c>
      <c r="N21" s="4">
        <f t="shared" si="0"/>
        <v>0</v>
      </c>
      <c r="O21" s="1"/>
      <c r="P21" s="1"/>
      <c r="Q21" s="1"/>
    </row>
    <row r="22" spans="1:17" customFormat="1" ht="15" customHeight="1">
      <c r="A22" s="55"/>
      <c r="B22" s="119"/>
      <c r="C22" s="174"/>
      <c r="D22" s="169" t="s">
        <v>202</v>
      </c>
      <c r="E22" s="119" t="s">
        <v>150</v>
      </c>
      <c r="F22" s="159">
        <f>SUMIF(B4:B20, "Naveen", C4:C20)-SUMIF(E4:E20, "Naveen", F4:F20)</f>
        <v>-49528</v>
      </c>
      <c r="G22" s="1"/>
      <c r="H22" s="194">
        <v>21</v>
      </c>
      <c r="I22" s="18" t="s">
        <v>59</v>
      </c>
      <c r="J22" s="18" t="s">
        <v>39</v>
      </c>
      <c r="K22" s="65">
        <v>3076</v>
      </c>
      <c r="L22" s="65">
        <v>3076</v>
      </c>
      <c r="M22" s="65" t="s">
        <v>135</v>
      </c>
      <c r="N22" s="4">
        <f t="shared" si="0"/>
        <v>0</v>
      </c>
      <c r="O22" s="1"/>
      <c r="P22" s="1"/>
      <c r="Q22" s="1"/>
    </row>
    <row r="23" spans="1:17" customFormat="1" ht="15" customHeight="1">
      <c r="A23" s="51"/>
      <c r="B23" s="7"/>
      <c r="C23" s="172"/>
      <c r="D23" s="169" t="s">
        <v>203</v>
      </c>
      <c r="E23" s="119" t="s">
        <v>151</v>
      </c>
      <c r="F23" s="159">
        <f>SUMIF(B4:B22, "Srinivas", C4:C22)-SUMIF(E4:E20, "Srinivas", F4:F20)</f>
        <v>-66922</v>
      </c>
      <c r="G23" s="1"/>
      <c r="H23" s="194">
        <v>22</v>
      </c>
      <c r="I23" s="18" t="s">
        <v>60</v>
      </c>
      <c r="J23" s="34" t="s">
        <v>118</v>
      </c>
      <c r="K23" s="65">
        <v>4672</v>
      </c>
      <c r="L23" s="65">
        <v>4672</v>
      </c>
      <c r="M23" s="65" t="s">
        <v>135</v>
      </c>
      <c r="N23" s="4">
        <f t="shared" si="0"/>
        <v>0</v>
      </c>
      <c r="O23" s="1"/>
      <c r="P23" s="1"/>
      <c r="Q23" s="1"/>
    </row>
    <row r="24" spans="1:17" customFormat="1" ht="15" customHeight="1">
      <c r="A24" s="51"/>
      <c r="B24" s="7"/>
      <c r="C24" s="172"/>
      <c r="D24" s="110"/>
      <c r="E24" s="57"/>
      <c r="F24" s="154"/>
      <c r="G24" s="1"/>
      <c r="H24" s="194">
        <v>23</v>
      </c>
      <c r="I24" s="18" t="s">
        <v>61</v>
      </c>
      <c r="J24" s="34" t="s">
        <v>121</v>
      </c>
      <c r="K24" s="65">
        <v>3532</v>
      </c>
      <c r="L24" s="65">
        <v>3532</v>
      </c>
      <c r="M24" s="65" t="s">
        <v>135</v>
      </c>
      <c r="N24" s="4">
        <f t="shared" si="0"/>
        <v>0</v>
      </c>
      <c r="O24" s="1"/>
      <c r="P24" s="1"/>
      <c r="Q24" s="1"/>
    </row>
    <row r="25" spans="1:17" customFormat="1" ht="16.5" customHeight="1">
      <c r="A25" s="51"/>
      <c r="B25" s="7"/>
      <c r="C25" s="172"/>
      <c r="D25" s="169"/>
      <c r="E25" s="119"/>
      <c r="F25" s="154"/>
      <c r="G25" s="1"/>
      <c r="H25" s="194">
        <v>24</v>
      </c>
      <c r="I25" s="18" t="s">
        <v>62</v>
      </c>
      <c r="J25" s="121" t="s">
        <v>343</v>
      </c>
      <c r="K25" s="65">
        <v>3304</v>
      </c>
      <c r="L25" s="65">
        <v>3304</v>
      </c>
      <c r="M25" s="65" t="s">
        <v>135</v>
      </c>
      <c r="N25" s="4">
        <f t="shared" si="0"/>
        <v>0</v>
      </c>
      <c r="O25" s="1"/>
      <c r="P25" s="1"/>
      <c r="Q25" s="1"/>
    </row>
    <row r="26" spans="1:17" customFormat="1" ht="15.75" customHeight="1" thickBot="1">
      <c r="A26" s="252" t="s">
        <v>159</v>
      </c>
      <c r="B26" s="253"/>
      <c r="C26" s="175">
        <f>SUM(C4:C25)</f>
        <v>161263</v>
      </c>
      <c r="D26" s="284" t="s">
        <v>159</v>
      </c>
      <c r="E26" s="253"/>
      <c r="F26" s="155">
        <f>SUM(F4:F25)</f>
        <v>161263</v>
      </c>
      <c r="G26" s="1"/>
      <c r="H26" s="194">
        <v>25</v>
      </c>
      <c r="I26" s="18" t="s">
        <v>63</v>
      </c>
      <c r="J26" s="18" t="s">
        <v>43</v>
      </c>
      <c r="K26" s="65">
        <v>3988</v>
      </c>
      <c r="L26" s="65">
        <v>3988</v>
      </c>
      <c r="M26" s="65" t="s">
        <v>135</v>
      </c>
      <c r="N26" s="4">
        <f t="shared" si="0"/>
        <v>0</v>
      </c>
      <c r="O26" s="1"/>
      <c r="P26" s="1"/>
      <c r="Q26" s="1"/>
    </row>
    <row r="27" spans="1:17" customFormat="1">
      <c r="A27" s="1"/>
      <c r="B27" s="1"/>
      <c r="C27" s="1"/>
      <c r="D27" s="1"/>
      <c r="E27" s="1"/>
      <c r="F27" s="1"/>
      <c r="G27" s="1"/>
      <c r="H27" s="194">
        <v>26</v>
      </c>
      <c r="I27" s="18" t="s">
        <v>64</v>
      </c>
      <c r="J27" s="18" t="s">
        <v>98</v>
      </c>
      <c r="K27" s="65">
        <v>4292</v>
      </c>
      <c r="L27" s="65">
        <v>4300</v>
      </c>
      <c r="M27" s="65" t="s">
        <v>134</v>
      </c>
      <c r="N27" s="4">
        <f t="shared" si="0"/>
        <v>-8</v>
      </c>
      <c r="O27" s="1"/>
      <c r="P27" s="1"/>
      <c r="Q27" s="1"/>
    </row>
    <row r="28" spans="1:17" customFormat="1" ht="14.25" customHeight="1">
      <c r="A28" s="110" t="s">
        <v>184</v>
      </c>
      <c r="B28" s="111">
        <f>K43</f>
        <v>170664</v>
      </c>
      <c r="C28" s="1"/>
      <c r="D28" s="114" t="s">
        <v>176</v>
      </c>
      <c r="E28" s="115" t="s">
        <v>164</v>
      </c>
      <c r="F28" s="115" t="s">
        <v>86</v>
      </c>
      <c r="G28" s="1"/>
      <c r="H28" s="194">
        <v>27</v>
      </c>
      <c r="I28" s="34" t="s">
        <v>65</v>
      </c>
      <c r="J28" s="34" t="s">
        <v>45</v>
      </c>
      <c r="K28" s="65">
        <v>4824</v>
      </c>
      <c r="L28" s="65">
        <v>4824</v>
      </c>
      <c r="M28" s="65" t="s">
        <v>135</v>
      </c>
      <c r="N28" s="4">
        <f>K28-L28</f>
        <v>0</v>
      </c>
      <c r="O28" s="1"/>
      <c r="P28" s="1"/>
      <c r="Q28" s="1"/>
    </row>
    <row r="29" spans="1:17" customFormat="1" ht="13.5" customHeight="1">
      <c r="A29" s="110" t="s">
        <v>185</v>
      </c>
      <c r="B29" s="111">
        <f>L43</f>
        <v>140542</v>
      </c>
      <c r="C29" s="1"/>
      <c r="D29" s="1"/>
      <c r="E29" s="18" t="s">
        <v>21</v>
      </c>
      <c r="F29" s="65">
        <v>5000</v>
      </c>
      <c r="G29" s="1"/>
      <c r="H29" s="194">
        <v>28</v>
      </c>
      <c r="I29" s="18" t="s">
        <v>66</v>
      </c>
      <c r="J29" s="18" t="s">
        <v>46</v>
      </c>
      <c r="K29" s="65">
        <v>3546</v>
      </c>
      <c r="L29" s="65">
        <v>3600</v>
      </c>
      <c r="M29" s="65" t="s">
        <v>134</v>
      </c>
      <c r="N29" s="4">
        <f t="shared" si="0"/>
        <v>-54</v>
      </c>
      <c r="O29" s="1"/>
      <c r="P29" s="1"/>
      <c r="Q29" s="1"/>
    </row>
    <row r="30" spans="1:17" customFormat="1" ht="12.75" customHeight="1">
      <c r="A30" s="110" t="s">
        <v>175</v>
      </c>
      <c r="B30" s="111">
        <f>SUM(F4:F20)</f>
        <v>265604</v>
      </c>
      <c r="C30" s="1"/>
      <c r="D30" s="1"/>
      <c r="E30" s="18" t="s">
        <v>24</v>
      </c>
      <c r="F30" s="65">
        <v>5280</v>
      </c>
      <c r="G30" s="1"/>
      <c r="H30" s="194">
        <v>29</v>
      </c>
      <c r="I30" s="18" t="s">
        <v>67</v>
      </c>
      <c r="J30" s="18" t="s">
        <v>47</v>
      </c>
      <c r="K30" s="65">
        <v>4672</v>
      </c>
      <c r="L30" s="65">
        <v>4672</v>
      </c>
      <c r="M30" s="65" t="s">
        <v>135</v>
      </c>
      <c r="N30" s="4">
        <f t="shared" si="0"/>
        <v>0</v>
      </c>
      <c r="O30" s="1"/>
      <c r="P30" s="1"/>
      <c r="Q30" s="1"/>
    </row>
    <row r="31" spans="1:17" customFormat="1" ht="12.75" customHeight="1">
      <c r="A31" s="110" t="s">
        <v>162</v>
      </c>
      <c r="B31" s="112">
        <f>SUM(F21:F25)</f>
        <v>-104341</v>
      </c>
      <c r="C31" s="1"/>
      <c r="D31" s="1"/>
      <c r="E31" s="18" t="s">
        <v>25</v>
      </c>
      <c r="F31" s="65">
        <v>2458</v>
      </c>
      <c r="G31" s="1"/>
      <c r="H31" s="194">
        <v>30</v>
      </c>
      <c r="I31" s="18" t="s">
        <v>68</v>
      </c>
      <c r="J31" s="18" t="s">
        <v>48</v>
      </c>
      <c r="K31" s="65">
        <v>3000</v>
      </c>
      <c r="L31" s="65">
        <v>3000</v>
      </c>
      <c r="M31" s="65" t="s">
        <v>135</v>
      </c>
      <c r="N31" s="4">
        <f t="shared" si="0"/>
        <v>0</v>
      </c>
      <c r="O31" s="1"/>
      <c r="P31" s="1"/>
      <c r="Q31" s="1"/>
    </row>
    <row r="32" spans="1:17" customFormat="1" ht="14.25" customHeight="1">
      <c r="A32" s="110"/>
      <c r="B32" s="112"/>
      <c r="C32" s="1"/>
      <c r="D32" s="1"/>
      <c r="E32" s="18" t="s">
        <v>69</v>
      </c>
      <c r="F32" s="65">
        <v>7263</v>
      </c>
      <c r="G32" s="1"/>
      <c r="H32" s="194">
        <v>31</v>
      </c>
      <c r="I32" s="18" t="s">
        <v>69</v>
      </c>
      <c r="J32" s="18" t="s">
        <v>110</v>
      </c>
      <c r="K32" s="65">
        <v>7263</v>
      </c>
      <c r="L32" s="65"/>
      <c r="M32" s="65"/>
      <c r="N32" s="4">
        <f t="shared" si="0"/>
        <v>7263</v>
      </c>
      <c r="O32" s="1"/>
      <c r="P32" s="1"/>
      <c r="Q32" s="1" t="s">
        <v>136</v>
      </c>
    </row>
    <row r="33" spans="1:255" ht="13.5" customHeight="1">
      <c r="A33" s="110" t="s">
        <v>317</v>
      </c>
      <c r="B33" s="111">
        <f>N43</f>
        <v>30122</v>
      </c>
      <c r="E33" s="18" t="s">
        <v>75</v>
      </c>
      <c r="F33" s="65">
        <v>7055</v>
      </c>
      <c r="H33" s="194">
        <v>32</v>
      </c>
      <c r="I33" s="18" t="s">
        <v>70</v>
      </c>
      <c r="J33" s="121" t="s">
        <v>292</v>
      </c>
      <c r="K33" s="65">
        <v>3456</v>
      </c>
      <c r="L33" s="65">
        <v>3456</v>
      </c>
      <c r="M33" s="65" t="s">
        <v>135</v>
      </c>
      <c r="N33" s="4">
        <f t="shared" si="0"/>
        <v>0</v>
      </c>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row>
    <row r="34" spans="1:255" ht="14.25" customHeight="1">
      <c r="A34" s="113" t="s">
        <v>172</v>
      </c>
      <c r="B34" s="110"/>
      <c r="E34" s="18" t="s">
        <v>76</v>
      </c>
      <c r="F34" s="65">
        <v>3076</v>
      </c>
      <c r="H34" s="194">
        <v>33</v>
      </c>
      <c r="I34" s="18" t="s">
        <v>71</v>
      </c>
      <c r="J34" s="18" t="s">
        <v>51</v>
      </c>
      <c r="K34" s="65">
        <v>3304</v>
      </c>
      <c r="L34" s="65">
        <v>3304</v>
      </c>
      <c r="M34" s="65" t="s">
        <v>135</v>
      </c>
      <c r="N34" s="4">
        <f t="shared" si="0"/>
        <v>0</v>
      </c>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row>
    <row r="35" spans="1:255" ht="14.25" customHeight="1">
      <c r="A35" s="54" t="s">
        <v>167</v>
      </c>
      <c r="B35" s="110"/>
      <c r="E35" s="18"/>
      <c r="F35" s="65"/>
      <c r="H35" s="194">
        <v>34</v>
      </c>
      <c r="I35" s="18" t="s">
        <v>72</v>
      </c>
      <c r="J35" s="18" t="s">
        <v>52</v>
      </c>
      <c r="K35" s="65">
        <v>3836</v>
      </c>
      <c r="L35" s="65">
        <v>3836</v>
      </c>
      <c r="M35" s="65" t="s">
        <v>135</v>
      </c>
      <c r="N35" s="4">
        <f t="shared" si="0"/>
        <v>0</v>
      </c>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row>
    <row r="36" spans="1:255">
      <c r="A36" s="54" t="s">
        <v>182</v>
      </c>
      <c r="E36" s="83" t="s">
        <v>159</v>
      </c>
      <c r="F36" s="162">
        <f>SUM(F29:F35)</f>
        <v>30132</v>
      </c>
      <c r="H36" s="194">
        <v>35</v>
      </c>
      <c r="I36" s="18" t="s">
        <v>73</v>
      </c>
      <c r="J36" s="18" t="s">
        <v>53</v>
      </c>
      <c r="K36" s="65">
        <v>5000</v>
      </c>
      <c r="L36" s="65">
        <v>5000</v>
      </c>
      <c r="M36" s="65" t="s">
        <v>135</v>
      </c>
      <c r="N36" s="4">
        <f t="shared" si="0"/>
        <v>0</v>
      </c>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row>
    <row r="37" spans="1:255">
      <c r="A37" s="54" t="s">
        <v>358</v>
      </c>
      <c r="H37" s="194">
        <v>36</v>
      </c>
      <c r="I37" s="18" t="s">
        <v>74</v>
      </c>
      <c r="J37" s="18" t="s">
        <v>54</v>
      </c>
      <c r="K37" s="65">
        <v>5128</v>
      </c>
      <c r="L37" s="65">
        <v>5128</v>
      </c>
      <c r="M37" s="65" t="s">
        <v>135</v>
      </c>
      <c r="N37" s="4">
        <f t="shared" si="0"/>
        <v>0</v>
      </c>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row>
    <row r="38" spans="1:255">
      <c r="A38" s="54"/>
      <c r="H38" s="194">
        <v>37</v>
      </c>
      <c r="I38" s="18" t="s">
        <v>75</v>
      </c>
      <c r="J38" s="18" t="s">
        <v>55</v>
      </c>
      <c r="K38" s="65">
        <v>7055</v>
      </c>
      <c r="L38" s="65"/>
      <c r="M38" s="65"/>
      <c r="N38" s="4">
        <f t="shared" si="0"/>
        <v>7055</v>
      </c>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row>
    <row r="39" spans="1:255">
      <c r="A39" s="54"/>
      <c r="H39" s="194">
        <v>38</v>
      </c>
      <c r="I39" s="18" t="s">
        <v>76</v>
      </c>
      <c r="J39" s="34" t="s">
        <v>119</v>
      </c>
      <c r="K39" s="65">
        <v>3076</v>
      </c>
      <c r="L39" s="65"/>
      <c r="M39" s="65"/>
      <c r="N39" s="4">
        <f t="shared" si="0"/>
        <v>3076</v>
      </c>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row>
    <row r="40" spans="1:255">
      <c r="A40" s="54"/>
      <c r="H40" s="194">
        <v>39</v>
      </c>
      <c r="I40" s="18" t="s">
        <v>77</v>
      </c>
      <c r="J40" s="18" t="s">
        <v>56</v>
      </c>
      <c r="K40" s="65">
        <v>4064</v>
      </c>
      <c r="L40" s="65">
        <v>4064</v>
      </c>
      <c r="M40" s="65" t="s">
        <v>135</v>
      </c>
      <c r="N40" s="4">
        <f t="shared" si="0"/>
        <v>0</v>
      </c>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row>
    <row r="41" spans="1:255">
      <c r="H41" s="194">
        <v>40</v>
      </c>
      <c r="I41" s="18" t="s">
        <v>78</v>
      </c>
      <c r="J41" s="34" t="s">
        <v>120</v>
      </c>
      <c r="K41" s="65">
        <v>3456</v>
      </c>
      <c r="L41" s="65">
        <v>3456</v>
      </c>
      <c r="M41" s="65" t="s">
        <v>135</v>
      </c>
      <c r="N41" s="4">
        <f t="shared" si="0"/>
        <v>0</v>
      </c>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row>
    <row r="42" spans="1:255">
      <c r="H42" s="4"/>
      <c r="I42" s="4"/>
      <c r="J42" s="4"/>
      <c r="K42" s="4"/>
      <c r="L42" s="4"/>
      <c r="M42" s="4"/>
      <c r="N42" s="4"/>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row>
    <row r="43" spans="1:255">
      <c r="H43" s="4"/>
      <c r="I43" s="4"/>
      <c r="J43" s="57" t="s">
        <v>137</v>
      </c>
      <c r="K43" s="57">
        <f>SUM(K2:K41)</f>
        <v>170664</v>
      </c>
      <c r="L43" s="57">
        <f>SUM(L2:L41)</f>
        <v>140542</v>
      </c>
      <c r="M43" s="57"/>
      <c r="N43" s="57">
        <f>SUM(N2:N41)</f>
        <v>30122</v>
      </c>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row>
    <row r="47" spans="1:255">
      <c r="H47" s="18" t="s">
        <v>21</v>
      </c>
      <c r="I47" s="65">
        <v>5000</v>
      </c>
    </row>
    <row r="48" spans="1:255">
      <c r="H48" s="18" t="s">
        <v>24</v>
      </c>
      <c r="I48" s="65">
        <v>5280</v>
      </c>
    </row>
    <row r="49" spans="8:9" customFormat="1">
      <c r="H49" s="18" t="s">
        <v>25</v>
      </c>
      <c r="I49" s="65">
        <v>2458</v>
      </c>
    </row>
    <row r="50" spans="8:9" customFormat="1">
      <c r="H50" s="18" t="s">
        <v>69</v>
      </c>
      <c r="I50" s="65">
        <v>7263</v>
      </c>
    </row>
    <row r="51" spans="8:9" customFormat="1">
      <c r="H51" s="18" t="s">
        <v>75</v>
      </c>
      <c r="I51" s="65">
        <v>7055</v>
      </c>
    </row>
    <row r="52" spans="8:9" customFormat="1">
      <c r="H52" s="18" t="s">
        <v>76</v>
      </c>
      <c r="I52" s="65">
        <v>3076</v>
      </c>
    </row>
    <row r="53" spans="8:9" customFormat="1">
      <c r="H53" s="18"/>
      <c r="I53" s="65"/>
    </row>
  </sheetData>
  <autoFilter ref="M1:O52" xr:uid="{00000000-0009-0000-0000-000016000000}"/>
  <mergeCells count="5">
    <mergeCell ref="A1:F1"/>
    <mergeCell ref="A2:C2"/>
    <mergeCell ref="D2:F2"/>
    <mergeCell ref="A26:B26"/>
    <mergeCell ref="D26:E26"/>
  </mergeCells>
  <dataValidations count="3">
    <dataValidation type="list" allowBlank="1" showInputMessage="1" showErrorMessage="1" sqref="B22 E25 E4:E18 E21:E23" xr:uid="{00000000-0002-0000-1600-000000000000}">
      <formula1>"Naveen,Srinivas"</formula1>
    </dataValidation>
    <dataValidation type="list" allowBlank="1" showInputMessage="1" showErrorMessage="1" sqref="Q4:Q7 M2:M41" xr:uid="{00000000-0002-0000-1600-000001000000}">
      <formula1>"Cash,Online"</formula1>
    </dataValidation>
    <dataValidation type="list" allowBlank="1" showInputMessage="1" showErrorMessage="1" sqref="B4:B6 B8:B11 B14:B17 B20 B23:B25" xr:uid="{00000000-0002-0000-1600-000002000000}">
      <formula1>"Naveen,Srinivas,KVB Account"</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V74"/>
  <sheetViews>
    <sheetView topLeftCell="A25" workbookViewId="0">
      <selection sqref="A1:XFD1048576"/>
    </sheetView>
  </sheetViews>
  <sheetFormatPr defaultColWidth="9" defaultRowHeight="14.5"/>
  <cols>
    <col min="1" max="1" width="3.7265625" style="15" customWidth="1"/>
    <col min="2" max="2" width="5.1796875" style="15" customWidth="1"/>
    <col min="3" max="3" width="22.7265625" style="15" customWidth="1"/>
    <col min="4" max="4" width="14.453125" style="15" customWidth="1"/>
    <col min="5" max="5" width="8.1796875" style="15" customWidth="1"/>
    <col min="6" max="6" width="8.453125" style="15" customWidth="1"/>
    <col min="7" max="8" width="9.7265625" style="15" customWidth="1"/>
    <col min="9" max="9" width="9.26953125" style="91" customWidth="1"/>
    <col min="10" max="10" width="9.7265625" style="15" customWidth="1"/>
    <col min="11" max="11" width="9.1796875" style="15" customWidth="1"/>
    <col min="12" max="12" width="11.1796875" style="15" customWidth="1"/>
    <col min="13" max="13" width="24.81640625" style="15" customWidth="1"/>
    <col min="14" max="15" width="9" style="15" customWidth="1"/>
    <col min="16" max="16" width="10" style="16" customWidth="1"/>
    <col min="17" max="256" width="10" style="15" customWidth="1"/>
    <col min="257" max="16384" width="9" style="17"/>
  </cols>
  <sheetData>
    <row r="1" spans="1:256" ht="28.5" customHeight="1">
      <c r="A1" s="272" t="s">
        <v>341</v>
      </c>
      <c r="B1" s="272"/>
      <c r="C1" s="272"/>
      <c r="D1" s="272"/>
      <c r="E1" s="272"/>
      <c r="F1" s="272"/>
      <c r="G1" s="272"/>
      <c r="H1" s="272"/>
      <c r="I1" s="272"/>
      <c r="J1" s="272"/>
      <c r="K1" s="272"/>
      <c r="L1" s="272"/>
      <c r="M1" s="272"/>
    </row>
    <row r="2" spans="1:256" ht="15" customHeight="1">
      <c r="A2" s="261" t="s">
        <v>124</v>
      </c>
      <c r="B2" s="261"/>
      <c r="C2" s="261"/>
      <c r="D2" s="261"/>
      <c r="E2" s="261"/>
      <c r="F2" s="261"/>
      <c r="G2" s="261"/>
      <c r="H2" s="261"/>
      <c r="I2" s="282" t="s">
        <v>131</v>
      </c>
      <c r="J2" s="283"/>
      <c r="K2" s="283"/>
      <c r="L2" s="283"/>
      <c r="M2" s="283"/>
    </row>
    <row r="3" spans="1:256" s="40" customFormat="1" ht="15" customHeight="1">
      <c r="A3" s="256" t="s">
        <v>130</v>
      </c>
      <c r="B3" s="256"/>
      <c r="C3" s="256"/>
      <c r="D3" s="256" t="s">
        <v>129</v>
      </c>
      <c r="E3" s="256"/>
      <c r="F3" s="256" t="s">
        <v>127</v>
      </c>
      <c r="G3" s="256"/>
      <c r="H3" s="37" t="s">
        <v>86</v>
      </c>
      <c r="I3" s="258" t="s">
        <v>359</v>
      </c>
      <c r="J3" s="258"/>
      <c r="K3" s="258"/>
      <c r="L3" s="258"/>
      <c r="M3" s="258"/>
      <c r="N3" s="38"/>
      <c r="O3" s="38"/>
      <c r="P3" s="39"/>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row>
    <row r="4" spans="1:256">
      <c r="A4" s="275" t="s">
        <v>342</v>
      </c>
      <c r="B4" s="276"/>
      <c r="C4" s="276"/>
      <c r="D4" s="257">
        <v>1</v>
      </c>
      <c r="E4" s="257"/>
      <c r="F4" s="257">
        <v>650</v>
      </c>
      <c r="G4" s="257"/>
      <c r="H4" s="44">
        <f>D4*F4</f>
        <v>650</v>
      </c>
      <c r="I4" s="258"/>
      <c r="J4" s="258"/>
      <c r="K4" s="258"/>
      <c r="L4" s="258"/>
      <c r="M4" s="258"/>
    </row>
    <row r="5" spans="1:256">
      <c r="A5" s="273" t="s">
        <v>126</v>
      </c>
      <c r="B5" s="274"/>
      <c r="C5" s="274"/>
      <c r="D5" s="264">
        <v>65</v>
      </c>
      <c r="E5" s="264"/>
      <c r="F5" s="264">
        <v>600</v>
      </c>
      <c r="G5" s="264"/>
      <c r="H5" s="41">
        <f>D5*F5</f>
        <v>39000</v>
      </c>
      <c r="I5" s="258"/>
      <c r="J5" s="258"/>
      <c r="K5" s="258"/>
      <c r="L5" s="258"/>
      <c r="M5" s="258"/>
    </row>
    <row r="6" spans="1:256">
      <c r="A6" s="273" t="s">
        <v>186</v>
      </c>
      <c r="B6" s="274"/>
      <c r="C6" s="274"/>
      <c r="D6" s="264">
        <v>736</v>
      </c>
      <c r="E6" s="264"/>
      <c r="F6" s="264">
        <v>14.388999999999999</v>
      </c>
      <c r="G6" s="264"/>
      <c r="H6" s="44">
        <f>D6*F6</f>
        <v>10590.304</v>
      </c>
      <c r="I6" s="258"/>
      <c r="J6" s="258"/>
      <c r="K6" s="258"/>
      <c r="L6" s="258"/>
      <c r="M6" s="258"/>
    </row>
    <row r="7" spans="1:256" ht="15" customHeight="1">
      <c r="A7" s="268" t="s">
        <v>128</v>
      </c>
      <c r="B7" s="269"/>
      <c r="C7" s="269"/>
      <c r="D7" s="269"/>
      <c r="E7" s="269"/>
      <c r="F7" s="269"/>
      <c r="G7" s="270"/>
      <c r="H7" s="41">
        <f>SUM(H4:H6)</f>
        <v>50240.304000000004</v>
      </c>
      <c r="I7" s="258"/>
      <c r="J7" s="258"/>
      <c r="K7" s="258"/>
      <c r="L7" s="258"/>
      <c r="M7" s="258"/>
    </row>
    <row r="8" spans="1:256">
      <c r="A8" s="277" t="s">
        <v>82</v>
      </c>
      <c r="B8" s="277"/>
      <c r="C8" s="277"/>
      <c r="D8" s="42">
        <f>SUM(G13:G29:G32:G54)</f>
        <v>501</v>
      </c>
      <c r="E8" s="278" t="s">
        <v>204</v>
      </c>
      <c r="F8" s="279"/>
      <c r="G8" s="279"/>
      <c r="H8" s="33"/>
      <c r="I8" s="258"/>
      <c r="J8" s="258"/>
      <c r="K8" s="258"/>
      <c r="L8" s="258"/>
      <c r="M8" s="258"/>
    </row>
    <row r="9" spans="1:256" ht="15" customHeight="1">
      <c r="A9" s="262" t="s">
        <v>83</v>
      </c>
      <c r="B9" s="263"/>
      <c r="C9" s="263"/>
      <c r="D9" s="19">
        <f>ROUND(H7/D8,0)</f>
        <v>100</v>
      </c>
      <c r="E9" s="280"/>
      <c r="F9" s="281"/>
      <c r="G9" s="281"/>
      <c r="H9" s="120">
        <f>SUM(J13:J29:J32:J54)</f>
        <v>140222</v>
      </c>
      <c r="I9" s="258"/>
      <c r="J9" s="258"/>
      <c r="K9" s="258"/>
      <c r="L9" s="258"/>
      <c r="M9" s="258"/>
    </row>
    <row r="10" spans="1:256">
      <c r="A10" s="20"/>
      <c r="B10" s="20"/>
      <c r="C10" s="20"/>
      <c r="D10" s="21"/>
      <c r="E10" s="33"/>
      <c r="F10" s="33"/>
      <c r="G10" s="33"/>
      <c r="H10" s="33"/>
      <c r="I10" s="259"/>
      <c r="J10" s="259"/>
      <c r="K10" s="259"/>
      <c r="L10" s="259"/>
      <c r="M10" s="259"/>
    </row>
    <row r="11" spans="1:256" ht="22.5" customHeight="1">
      <c r="A11" s="267" t="s">
        <v>0</v>
      </c>
      <c r="B11" s="266" t="s">
        <v>115</v>
      </c>
      <c r="C11" s="267" t="s">
        <v>2</v>
      </c>
      <c r="D11" s="266" t="s">
        <v>111</v>
      </c>
      <c r="E11" s="271" t="s">
        <v>122</v>
      </c>
      <c r="F11" s="267"/>
      <c r="G11" s="267"/>
      <c r="H11" s="267"/>
      <c r="I11" s="266" t="s">
        <v>163</v>
      </c>
      <c r="J11" s="267" t="s">
        <v>3</v>
      </c>
      <c r="K11" s="266" t="s">
        <v>114</v>
      </c>
      <c r="L11" s="267" t="s">
        <v>4</v>
      </c>
      <c r="M11" s="266" t="s">
        <v>113</v>
      </c>
    </row>
    <row r="12" spans="1:256" ht="17.25" customHeight="1">
      <c r="A12" s="267"/>
      <c r="B12" s="267"/>
      <c r="C12" s="267"/>
      <c r="D12" s="267"/>
      <c r="E12" s="32" t="s">
        <v>112</v>
      </c>
      <c r="F12" s="14" t="s">
        <v>79</v>
      </c>
      <c r="G12" s="196" t="s">
        <v>123</v>
      </c>
      <c r="H12" s="32" t="s">
        <v>86</v>
      </c>
      <c r="I12" s="266"/>
      <c r="J12" s="267"/>
      <c r="K12" s="267"/>
      <c r="L12" s="267"/>
      <c r="M12" s="267"/>
    </row>
    <row r="13" spans="1:256" ht="20.149999999999999" customHeight="1">
      <c r="A13" s="195">
        <v>1</v>
      </c>
      <c r="B13" s="36" t="s">
        <v>5</v>
      </c>
      <c r="C13" s="36" t="s">
        <v>14</v>
      </c>
      <c r="D13" s="44">
        <v>1500</v>
      </c>
      <c r="E13" s="136">
        <v>442</v>
      </c>
      <c r="F13" s="136">
        <v>446</v>
      </c>
      <c r="G13" s="44">
        <f>F13-E13</f>
        <v>4</v>
      </c>
      <c r="H13" s="45">
        <f>G13*D9</f>
        <v>400</v>
      </c>
      <c r="I13" s="197">
        <v>0</v>
      </c>
      <c r="J13" s="45">
        <f>I13+H13+D13</f>
        <v>1900</v>
      </c>
      <c r="K13" s="45"/>
      <c r="L13" s="46"/>
      <c r="M13" s="36"/>
    </row>
    <row r="14" spans="1:256" ht="20.149999999999999" customHeight="1">
      <c r="A14" s="194">
        <v>2</v>
      </c>
      <c r="B14" s="18" t="s">
        <v>6</v>
      </c>
      <c r="C14" s="18" t="s">
        <v>15</v>
      </c>
      <c r="D14" s="44">
        <v>1500</v>
      </c>
      <c r="E14" s="136">
        <v>521</v>
      </c>
      <c r="F14" s="136">
        <v>530</v>
      </c>
      <c r="G14" s="41">
        <f>F14-E14</f>
        <v>9</v>
      </c>
      <c r="H14" s="24">
        <f>G14*D9</f>
        <v>900</v>
      </c>
      <c r="I14" s="198">
        <v>0</v>
      </c>
      <c r="J14" s="24">
        <f t="shared" ref="J14:J29" si="0">I14+H14+D14</f>
        <v>2400</v>
      </c>
      <c r="K14" s="24"/>
      <c r="L14" s="25"/>
      <c r="M14" s="18"/>
    </row>
    <row r="15" spans="1:256" ht="20.149999999999999" customHeight="1">
      <c r="A15" s="194">
        <v>3</v>
      </c>
      <c r="B15" s="18" t="s">
        <v>7</v>
      </c>
      <c r="C15" s="18" t="s">
        <v>16</v>
      </c>
      <c r="D15" s="44">
        <v>1500</v>
      </c>
      <c r="E15" s="136">
        <v>8</v>
      </c>
      <c r="F15" s="136">
        <v>16</v>
      </c>
      <c r="G15" s="177">
        <f>F15-E15</f>
        <v>8</v>
      </c>
      <c r="H15" s="45">
        <f>G15*D9</f>
        <v>800</v>
      </c>
      <c r="I15" s="198">
        <v>52</v>
      </c>
      <c r="J15" s="24">
        <f t="shared" si="0"/>
        <v>2352</v>
      </c>
      <c r="K15" s="24"/>
      <c r="L15" s="25"/>
      <c r="M15" s="121"/>
    </row>
    <row r="16" spans="1:256" ht="20.149999999999999" customHeight="1">
      <c r="A16" s="194">
        <v>4</v>
      </c>
      <c r="B16" s="18" t="s">
        <v>8</v>
      </c>
      <c r="C16" s="18" t="s">
        <v>84</v>
      </c>
      <c r="D16" s="44">
        <v>1500</v>
      </c>
      <c r="E16" s="136">
        <v>396</v>
      </c>
      <c r="F16" s="136">
        <v>416</v>
      </c>
      <c r="G16" s="44">
        <f t="shared" ref="G16:G29" si="1">F16-E16</f>
        <v>20</v>
      </c>
      <c r="H16" s="45">
        <f>G16*D9</f>
        <v>2000</v>
      </c>
      <c r="I16" s="198">
        <v>0</v>
      </c>
      <c r="J16" s="45">
        <f t="shared" si="0"/>
        <v>3500</v>
      </c>
      <c r="K16" s="24"/>
      <c r="L16" s="25"/>
      <c r="M16" s="18"/>
    </row>
    <row r="17" spans="1:13" s="17" customFormat="1" ht="20.149999999999999" customHeight="1">
      <c r="A17" s="194">
        <v>5</v>
      </c>
      <c r="B17" s="18" t="s">
        <v>9</v>
      </c>
      <c r="C17" s="18" t="s">
        <v>97</v>
      </c>
      <c r="D17" s="44">
        <v>1500</v>
      </c>
      <c r="E17" s="136">
        <v>264</v>
      </c>
      <c r="F17" s="136">
        <v>276</v>
      </c>
      <c r="G17" s="41">
        <f t="shared" si="1"/>
        <v>12</v>
      </c>
      <c r="H17" s="24">
        <f>G17*D9</f>
        <v>1200</v>
      </c>
      <c r="I17" s="198">
        <v>0</v>
      </c>
      <c r="J17" s="24">
        <f t="shared" si="0"/>
        <v>2700</v>
      </c>
      <c r="K17" s="24"/>
      <c r="L17" s="25"/>
      <c r="M17" s="18"/>
    </row>
    <row r="18" spans="1:13" s="17" customFormat="1" ht="20.149999999999999" customHeight="1">
      <c r="A18" s="194">
        <v>6</v>
      </c>
      <c r="B18" s="18" t="s">
        <v>10</v>
      </c>
      <c r="C18" s="34" t="s">
        <v>116</v>
      </c>
      <c r="D18" s="44">
        <v>1500</v>
      </c>
      <c r="E18" s="136">
        <v>119</v>
      </c>
      <c r="F18" s="136">
        <v>139</v>
      </c>
      <c r="G18" s="177">
        <f t="shared" si="1"/>
        <v>20</v>
      </c>
      <c r="H18" s="45">
        <f>G18*D9</f>
        <v>2000</v>
      </c>
      <c r="I18" s="198">
        <v>0</v>
      </c>
      <c r="J18" s="24">
        <f t="shared" si="0"/>
        <v>3500</v>
      </c>
      <c r="K18" s="24"/>
      <c r="L18" s="25"/>
      <c r="M18" s="18"/>
    </row>
    <row r="19" spans="1:13" s="17" customFormat="1" ht="20.149999999999999" customHeight="1">
      <c r="A19" s="194">
        <v>7</v>
      </c>
      <c r="B19" s="18" t="s">
        <v>11</v>
      </c>
      <c r="C19" s="18" t="s">
        <v>19</v>
      </c>
      <c r="D19" s="44">
        <v>1500</v>
      </c>
      <c r="E19" s="136">
        <v>786</v>
      </c>
      <c r="F19" s="136">
        <v>806</v>
      </c>
      <c r="G19" s="44">
        <f t="shared" si="1"/>
        <v>20</v>
      </c>
      <c r="H19" s="45">
        <f>G19*D9</f>
        <v>2000</v>
      </c>
      <c r="I19" s="198">
        <v>0</v>
      </c>
      <c r="J19" s="45">
        <f t="shared" si="0"/>
        <v>3500</v>
      </c>
      <c r="K19" s="24"/>
      <c r="L19" s="25"/>
      <c r="M19" s="18"/>
    </row>
    <row r="20" spans="1:13" s="17" customFormat="1" ht="20.149999999999999" customHeight="1">
      <c r="A20" s="194">
        <v>8</v>
      </c>
      <c r="B20" s="18" t="s">
        <v>12</v>
      </c>
      <c r="C20" s="18" t="s">
        <v>19</v>
      </c>
      <c r="D20" s="44">
        <v>1500</v>
      </c>
      <c r="E20" s="136">
        <v>301</v>
      </c>
      <c r="F20" s="136">
        <v>304</v>
      </c>
      <c r="G20" s="41">
        <f t="shared" si="1"/>
        <v>3</v>
      </c>
      <c r="H20" s="24">
        <f>G20*D9</f>
        <v>300</v>
      </c>
      <c r="I20" s="198">
        <v>0</v>
      </c>
      <c r="J20" s="24">
        <f t="shared" si="0"/>
        <v>1800</v>
      </c>
      <c r="K20" s="24"/>
      <c r="L20" s="25"/>
      <c r="M20" s="18"/>
    </row>
    <row r="21" spans="1:13" s="17" customFormat="1" ht="20.149999999999999" customHeight="1">
      <c r="A21" s="194">
        <v>9</v>
      </c>
      <c r="B21" s="18" t="s">
        <v>13</v>
      </c>
      <c r="C21" s="18" t="s">
        <v>109</v>
      </c>
      <c r="D21" s="44">
        <v>1500</v>
      </c>
      <c r="E21" s="136">
        <v>723</v>
      </c>
      <c r="F21" s="136">
        <v>739</v>
      </c>
      <c r="G21" s="177">
        <f t="shared" si="1"/>
        <v>16</v>
      </c>
      <c r="H21" s="45">
        <f>G21*D9</f>
        <v>1600</v>
      </c>
      <c r="I21" s="198">
        <v>0</v>
      </c>
      <c r="J21" s="24">
        <f t="shared" si="0"/>
        <v>3100</v>
      </c>
      <c r="K21" s="24"/>
      <c r="L21" s="25"/>
      <c r="M21" s="18"/>
    </row>
    <row r="22" spans="1:13" s="17" customFormat="1" ht="20.149999999999999" customHeight="1">
      <c r="A22" s="194">
        <v>10</v>
      </c>
      <c r="B22" s="18" t="s">
        <v>21</v>
      </c>
      <c r="C22" s="18" t="s">
        <v>107</v>
      </c>
      <c r="D22" s="44">
        <v>1500</v>
      </c>
      <c r="E22" s="136">
        <v>393</v>
      </c>
      <c r="F22" s="136">
        <v>393</v>
      </c>
      <c r="G22" s="44">
        <f t="shared" si="1"/>
        <v>0</v>
      </c>
      <c r="H22" s="45">
        <f>G22*D9</f>
        <v>0</v>
      </c>
      <c r="I22" s="198">
        <v>5000</v>
      </c>
      <c r="J22" s="45">
        <f t="shared" si="0"/>
        <v>6500</v>
      </c>
      <c r="K22" s="24"/>
      <c r="L22" s="25"/>
      <c r="M22" s="18"/>
    </row>
    <row r="23" spans="1:13" s="17" customFormat="1" ht="20.149999999999999" customHeight="1">
      <c r="A23" s="194">
        <v>11</v>
      </c>
      <c r="B23" s="18" t="s">
        <v>22</v>
      </c>
      <c r="C23" s="18" t="s">
        <v>98</v>
      </c>
      <c r="D23" s="44">
        <v>1500</v>
      </c>
      <c r="E23" s="136">
        <v>619</v>
      </c>
      <c r="F23" s="136">
        <v>619</v>
      </c>
      <c r="G23" s="41">
        <f t="shared" si="1"/>
        <v>0</v>
      </c>
      <c r="H23" s="24">
        <f>G23*D9</f>
        <v>0</v>
      </c>
      <c r="I23" s="198">
        <v>0</v>
      </c>
      <c r="J23" s="24">
        <f t="shared" si="0"/>
        <v>1500</v>
      </c>
      <c r="K23" s="24"/>
      <c r="L23" s="25"/>
      <c r="M23" s="18"/>
    </row>
    <row r="24" spans="1:13" s="17" customFormat="1" ht="20.149999999999999" customHeight="1">
      <c r="A24" s="194">
        <v>12</v>
      </c>
      <c r="B24" s="18" t="s">
        <v>23</v>
      </c>
      <c r="C24" s="18" t="s">
        <v>108</v>
      </c>
      <c r="D24" s="44">
        <v>1500</v>
      </c>
      <c r="E24" s="136">
        <v>480</v>
      </c>
      <c r="F24" s="136">
        <v>480</v>
      </c>
      <c r="G24" s="177">
        <f t="shared" si="1"/>
        <v>0</v>
      </c>
      <c r="H24" s="45">
        <f>G24*D9</f>
        <v>0</v>
      </c>
      <c r="I24" s="198">
        <v>0</v>
      </c>
      <c r="J24" s="24">
        <f t="shared" si="0"/>
        <v>1500</v>
      </c>
      <c r="K24" s="24"/>
      <c r="L24" s="25"/>
      <c r="M24" s="18"/>
    </row>
    <row r="25" spans="1:13" s="17" customFormat="1" ht="20.149999999999999" customHeight="1">
      <c r="A25" s="194">
        <v>13</v>
      </c>
      <c r="B25" s="18" t="s">
        <v>24</v>
      </c>
      <c r="C25" s="18" t="s">
        <v>33</v>
      </c>
      <c r="D25" s="44">
        <v>1500</v>
      </c>
      <c r="E25" s="136">
        <v>1300</v>
      </c>
      <c r="F25" s="136">
        <v>1328</v>
      </c>
      <c r="G25" s="44">
        <f t="shared" si="1"/>
        <v>28</v>
      </c>
      <c r="H25" s="45">
        <f>G25*D9</f>
        <v>2800</v>
      </c>
      <c r="I25" s="198">
        <v>5280</v>
      </c>
      <c r="J25" s="45">
        <f t="shared" si="0"/>
        <v>9580</v>
      </c>
      <c r="K25" s="24"/>
      <c r="L25" s="25"/>
      <c r="M25" s="18"/>
    </row>
    <row r="26" spans="1:13" s="17" customFormat="1" ht="20.149999999999999" customHeight="1">
      <c r="A26" s="194">
        <v>14</v>
      </c>
      <c r="B26" s="18" t="s">
        <v>25</v>
      </c>
      <c r="C26" s="18" t="s">
        <v>87</v>
      </c>
      <c r="D26" s="44">
        <v>1500</v>
      </c>
      <c r="E26" s="136">
        <v>964</v>
      </c>
      <c r="F26" s="136">
        <v>1018</v>
      </c>
      <c r="G26" s="41">
        <f t="shared" si="1"/>
        <v>54</v>
      </c>
      <c r="H26" s="24">
        <f>G26*D9</f>
        <v>5400</v>
      </c>
      <c r="I26" s="198">
        <v>2458</v>
      </c>
      <c r="J26" s="24">
        <f t="shared" si="0"/>
        <v>9358</v>
      </c>
      <c r="K26" s="24"/>
      <c r="L26" s="25"/>
      <c r="M26" s="18"/>
    </row>
    <row r="27" spans="1:13" s="17" customFormat="1" ht="20.149999999999999" customHeight="1">
      <c r="A27" s="194">
        <v>15</v>
      </c>
      <c r="B27" s="18" t="s">
        <v>26</v>
      </c>
      <c r="C27" s="18" t="s">
        <v>106</v>
      </c>
      <c r="D27" s="44">
        <v>1500</v>
      </c>
      <c r="E27" s="136">
        <v>398</v>
      </c>
      <c r="F27" s="136">
        <v>423</v>
      </c>
      <c r="G27" s="177">
        <f t="shared" si="1"/>
        <v>25</v>
      </c>
      <c r="H27" s="45">
        <f>G27*D9</f>
        <v>2500</v>
      </c>
      <c r="I27" s="198">
        <v>0</v>
      </c>
      <c r="J27" s="24">
        <f t="shared" si="0"/>
        <v>4000</v>
      </c>
      <c r="K27" s="24"/>
      <c r="L27" s="25"/>
      <c r="M27" s="18"/>
    </row>
    <row r="28" spans="1:13" s="17" customFormat="1" ht="20.149999999999999" customHeight="1">
      <c r="A28" s="194">
        <v>16</v>
      </c>
      <c r="B28" s="18" t="s">
        <v>27</v>
      </c>
      <c r="C28" s="18" t="s">
        <v>35</v>
      </c>
      <c r="D28" s="44">
        <v>1500</v>
      </c>
      <c r="E28" s="136">
        <v>649</v>
      </c>
      <c r="F28" s="136">
        <v>666</v>
      </c>
      <c r="G28" s="44">
        <f t="shared" si="1"/>
        <v>17</v>
      </c>
      <c r="H28" s="45">
        <f>G28*D9</f>
        <v>1700</v>
      </c>
      <c r="I28" s="198">
        <v>0</v>
      </c>
      <c r="J28" s="45">
        <f t="shared" si="0"/>
        <v>3200</v>
      </c>
      <c r="K28" s="24"/>
      <c r="L28" s="25"/>
      <c r="M28" s="18"/>
    </row>
    <row r="29" spans="1:13" s="17" customFormat="1" ht="20.149999999999999" customHeight="1">
      <c r="A29" s="194">
        <v>17</v>
      </c>
      <c r="B29" s="18" t="s">
        <v>28</v>
      </c>
      <c r="C29" s="18" t="s">
        <v>36</v>
      </c>
      <c r="D29" s="44">
        <v>1500</v>
      </c>
      <c r="E29" s="136">
        <v>90</v>
      </c>
      <c r="F29" s="136">
        <v>108</v>
      </c>
      <c r="G29" s="41">
        <f t="shared" si="1"/>
        <v>18</v>
      </c>
      <c r="H29" s="24">
        <f>G29*D9</f>
        <v>1800</v>
      </c>
      <c r="I29" s="198">
        <v>0</v>
      </c>
      <c r="J29" s="24">
        <f t="shared" si="0"/>
        <v>3300</v>
      </c>
      <c r="K29" s="24"/>
      <c r="L29" s="25"/>
      <c r="M29" s="18"/>
    </row>
    <row r="30" spans="1:13" s="17" customFormat="1" ht="19.5" customHeight="1">
      <c r="A30" s="267" t="s">
        <v>0</v>
      </c>
      <c r="B30" s="266" t="s">
        <v>115</v>
      </c>
      <c r="C30" s="267" t="s">
        <v>2</v>
      </c>
      <c r="D30" s="266" t="s">
        <v>111</v>
      </c>
      <c r="E30" s="271" t="s">
        <v>122</v>
      </c>
      <c r="F30" s="267"/>
      <c r="G30" s="267"/>
      <c r="H30" s="267"/>
      <c r="I30" s="266" t="s">
        <v>163</v>
      </c>
      <c r="J30" s="267" t="s">
        <v>3</v>
      </c>
      <c r="K30" s="266" t="s">
        <v>114</v>
      </c>
      <c r="L30" s="267" t="s">
        <v>4</v>
      </c>
      <c r="M30" s="266" t="s">
        <v>113</v>
      </c>
    </row>
    <row r="31" spans="1:13" s="17" customFormat="1" ht="16.5" customHeight="1">
      <c r="A31" s="267"/>
      <c r="B31" s="267"/>
      <c r="C31" s="267"/>
      <c r="D31" s="267"/>
      <c r="E31" s="32" t="s">
        <v>112</v>
      </c>
      <c r="F31" s="14" t="s">
        <v>79</v>
      </c>
      <c r="G31" s="196" t="s">
        <v>123</v>
      </c>
      <c r="H31" s="32" t="s">
        <v>86</v>
      </c>
      <c r="I31" s="266"/>
      <c r="J31" s="267"/>
      <c r="K31" s="267"/>
      <c r="L31" s="267"/>
      <c r="M31" s="267"/>
    </row>
    <row r="32" spans="1:13" s="17" customFormat="1" ht="20.149999999999999" customHeight="1">
      <c r="A32" s="195">
        <v>18</v>
      </c>
      <c r="B32" s="36" t="s">
        <v>29</v>
      </c>
      <c r="C32" s="47" t="s">
        <v>117</v>
      </c>
      <c r="D32" s="44">
        <v>1500</v>
      </c>
      <c r="E32" s="136">
        <v>657</v>
      </c>
      <c r="F32" s="136">
        <v>657</v>
      </c>
      <c r="G32" s="44">
        <f>F32-E32</f>
        <v>0</v>
      </c>
      <c r="H32" s="45">
        <f>G32*D9</f>
        <v>0</v>
      </c>
      <c r="I32" s="197">
        <v>0</v>
      </c>
      <c r="J32" s="45">
        <f>I32+H32+D32</f>
        <v>1500</v>
      </c>
      <c r="K32" s="45"/>
      <c r="L32" s="46"/>
      <c r="M32" s="36"/>
    </row>
    <row r="33" spans="1:14" s="17" customFormat="1" ht="20.149999999999999" customHeight="1">
      <c r="A33" s="194">
        <v>19</v>
      </c>
      <c r="B33" s="18" t="s">
        <v>57</v>
      </c>
      <c r="C33" s="18" t="s">
        <v>88</v>
      </c>
      <c r="D33" s="44">
        <v>1500</v>
      </c>
      <c r="E33" s="136">
        <v>708</v>
      </c>
      <c r="F33" s="136">
        <v>725</v>
      </c>
      <c r="G33" s="41">
        <f>F33-E33</f>
        <v>17</v>
      </c>
      <c r="H33" s="24">
        <f>G33*D9</f>
        <v>1700</v>
      </c>
      <c r="I33" s="97">
        <v>0</v>
      </c>
      <c r="J33" s="24">
        <f t="shared" ref="J33:J54" si="2">I33+H33+D33</f>
        <v>3200</v>
      </c>
      <c r="K33" s="24"/>
      <c r="L33" s="25"/>
      <c r="M33" s="18"/>
      <c r="N33" s="15"/>
    </row>
    <row r="34" spans="1:14" s="17" customFormat="1" ht="20.149999999999999" customHeight="1">
      <c r="A34" s="194">
        <v>20</v>
      </c>
      <c r="B34" s="18" t="s">
        <v>58</v>
      </c>
      <c r="C34" s="18" t="s">
        <v>38</v>
      </c>
      <c r="D34" s="44">
        <v>1500</v>
      </c>
      <c r="E34" s="136">
        <v>557</v>
      </c>
      <c r="F34" s="136">
        <v>568</v>
      </c>
      <c r="G34" s="44">
        <f t="shared" ref="G34:G54" si="3">F34-E34</f>
        <v>11</v>
      </c>
      <c r="H34" s="24">
        <f>G34*D9</f>
        <v>1100</v>
      </c>
      <c r="I34" s="198">
        <v>0</v>
      </c>
      <c r="J34" s="24">
        <f t="shared" si="2"/>
        <v>2600</v>
      </c>
      <c r="K34" s="24"/>
      <c r="L34" s="25"/>
      <c r="M34" s="18"/>
      <c r="N34" s="15"/>
    </row>
    <row r="35" spans="1:14" s="17" customFormat="1" ht="20.149999999999999" customHeight="1">
      <c r="A35" s="194">
        <v>21</v>
      </c>
      <c r="B35" s="18" t="s">
        <v>59</v>
      </c>
      <c r="C35" s="18" t="s">
        <v>39</v>
      </c>
      <c r="D35" s="44">
        <v>1500</v>
      </c>
      <c r="E35" s="136">
        <v>1463</v>
      </c>
      <c r="F35" s="136">
        <v>1467</v>
      </c>
      <c r="G35" s="41">
        <f t="shared" si="3"/>
        <v>4</v>
      </c>
      <c r="H35" s="45">
        <f>G35*D9</f>
        <v>400</v>
      </c>
      <c r="I35" s="198">
        <v>0</v>
      </c>
      <c r="J35" s="24">
        <f t="shared" si="2"/>
        <v>1900</v>
      </c>
      <c r="K35" s="24"/>
      <c r="L35" s="25"/>
      <c r="M35" s="18"/>
      <c r="N35" s="15"/>
    </row>
    <row r="36" spans="1:14" s="17" customFormat="1" ht="20.149999999999999" customHeight="1">
      <c r="A36" s="194">
        <v>22</v>
      </c>
      <c r="B36" s="18" t="s">
        <v>60</v>
      </c>
      <c r="C36" s="34" t="s">
        <v>118</v>
      </c>
      <c r="D36" s="44">
        <v>1500</v>
      </c>
      <c r="E36" s="136">
        <v>354</v>
      </c>
      <c r="F36" s="136">
        <v>377</v>
      </c>
      <c r="G36" s="44">
        <f t="shared" si="3"/>
        <v>23</v>
      </c>
      <c r="H36" s="24">
        <f>G36*D9</f>
        <v>2300</v>
      </c>
      <c r="I36" s="198">
        <v>0</v>
      </c>
      <c r="J36" s="24">
        <f t="shared" si="2"/>
        <v>3800</v>
      </c>
      <c r="K36" s="24"/>
      <c r="L36" s="25"/>
      <c r="M36" s="18"/>
      <c r="N36" s="15"/>
    </row>
    <row r="37" spans="1:14" s="17" customFormat="1" ht="20.149999999999999" customHeight="1">
      <c r="A37" s="194">
        <v>23</v>
      </c>
      <c r="B37" s="18" t="s">
        <v>61</v>
      </c>
      <c r="C37" s="34" t="s">
        <v>121</v>
      </c>
      <c r="D37" s="44">
        <v>1500</v>
      </c>
      <c r="E37" s="136">
        <v>47</v>
      </c>
      <c r="F37" s="136">
        <v>56</v>
      </c>
      <c r="G37" s="41">
        <f t="shared" si="3"/>
        <v>9</v>
      </c>
      <c r="H37" s="24">
        <f>G37*D9</f>
        <v>900</v>
      </c>
      <c r="I37" s="198">
        <v>0</v>
      </c>
      <c r="J37" s="24">
        <f t="shared" si="2"/>
        <v>2400</v>
      </c>
      <c r="K37" s="24"/>
      <c r="L37" s="25"/>
      <c r="M37" s="18"/>
      <c r="N37" s="15"/>
    </row>
    <row r="38" spans="1:14" s="17" customFormat="1" ht="20.149999999999999" customHeight="1">
      <c r="A38" s="194">
        <v>24</v>
      </c>
      <c r="B38" s="18" t="s">
        <v>62</v>
      </c>
      <c r="C38" s="121" t="s">
        <v>343</v>
      </c>
      <c r="D38" s="44">
        <v>1500</v>
      </c>
      <c r="E38" s="136">
        <v>336</v>
      </c>
      <c r="F38" s="136">
        <v>355</v>
      </c>
      <c r="G38" s="44">
        <f t="shared" si="3"/>
        <v>19</v>
      </c>
      <c r="H38" s="45">
        <f>G38*D9</f>
        <v>1900</v>
      </c>
      <c r="I38" s="198">
        <v>0</v>
      </c>
      <c r="J38" s="24">
        <f t="shared" si="2"/>
        <v>3400</v>
      </c>
      <c r="K38" s="24"/>
      <c r="L38" s="25"/>
      <c r="M38" s="18"/>
      <c r="N38" s="15"/>
    </row>
    <row r="39" spans="1:14" s="17" customFormat="1" ht="20.149999999999999" customHeight="1">
      <c r="A39" s="194">
        <v>25</v>
      </c>
      <c r="B39" s="18" t="s">
        <v>63</v>
      </c>
      <c r="C39" s="18" t="s">
        <v>43</v>
      </c>
      <c r="D39" s="44">
        <v>1500</v>
      </c>
      <c r="E39" s="136">
        <v>127</v>
      </c>
      <c r="F39" s="136">
        <v>143</v>
      </c>
      <c r="G39" s="41">
        <f t="shared" si="3"/>
        <v>16</v>
      </c>
      <c r="H39" s="24">
        <f>G39*D9</f>
        <v>1600</v>
      </c>
      <c r="I39" s="198">
        <v>0</v>
      </c>
      <c r="J39" s="24">
        <f t="shared" si="2"/>
        <v>3100</v>
      </c>
      <c r="K39" s="24"/>
      <c r="L39" s="25"/>
      <c r="M39" s="18"/>
      <c r="N39" s="15"/>
    </row>
    <row r="40" spans="1:14" s="17" customFormat="1" ht="20.149999999999999" customHeight="1">
      <c r="A40" s="194">
        <v>26</v>
      </c>
      <c r="B40" s="18" t="s">
        <v>64</v>
      </c>
      <c r="C40" s="18" t="s">
        <v>98</v>
      </c>
      <c r="D40" s="44">
        <v>1500</v>
      </c>
      <c r="E40" s="136">
        <v>1230</v>
      </c>
      <c r="F40" s="136">
        <v>1260</v>
      </c>
      <c r="G40" s="44">
        <f t="shared" si="3"/>
        <v>30</v>
      </c>
      <c r="H40" s="24">
        <f>G40*D9</f>
        <v>3000</v>
      </c>
      <c r="I40" s="97">
        <v>-8</v>
      </c>
      <c r="J40" s="24">
        <f t="shared" si="2"/>
        <v>4492</v>
      </c>
      <c r="K40" s="24"/>
      <c r="L40" s="25"/>
      <c r="M40" s="18"/>
      <c r="N40" s="15"/>
    </row>
    <row r="41" spans="1:14" s="17" customFormat="1" ht="20.149999999999999" customHeight="1">
      <c r="A41" s="194">
        <v>27</v>
      </c>
      <c r="B41" s="18" t="s">
        <v>65</v>
      </c>
      <c r="C41" s="34" t="s">
        <v>45</v>
      </c>
      <c r="D41" s="44">
        <v>1500</v>
      </c>
      <c r="E41" s="136">
        <v>372</v>
      </c>
      <c r="F41" s="136">
        <v>401</v>
      </c>
      <c r="G41" s="41">
        <f t="shared" si="3"/>
        <v>29</v>
      </c>
      <c r="H41" s="45">
        <f>G41*D9</f>
        <v>2900</v>
      </c>
      <c r="I41" s="198">
        <v>0</v>
      </c>
      <c r="J41" s="24">
        <f t="shared" si="2"/>
        <v>4400</v>
      </c>
      <c r="K41" s="24"/>
      <c r="L41" s="25"/>
      <c r="M41" s="18"/>
      <c r="N41" s="15"/>
    </row>
    <row r="42" spans="1:14" s="17" customFormat="1" ht="20.149999999999999" customHeight="1">
      <c r="A42" s="194">
        <v>28</v>
      </c>
      <c r="B42" s="18" t="s">
        <v>66</v>
      </c>
      <c r="C42" s="18" t="s">
        <v>46</v>
      </c>
      <c r="D42" s="44">
        <v>1500</v>
      </c>
      <c r="E42" s="136">
        <v>80</v>
      </c>
      <c r="F42" s="136">
        <v>89</v>
      </c>
      <c r="G42" s="44">
        <f t="shared" si="3"/>
        <v>9</v>
      </c>
      <c r="H42" s="24">
        <f>G42*D9</f>
        <v>900</v>
      </c>
      <c r="I42" s="198">
        <v>-54</v>
      </c>
      <c r="J42" s="24">
        <f t="shared" si="2"/>
        <v>2346</v>
      </c>
      <c r="K42" s="24"/>
      <c r="L42" s="25"/>
      <c r="M42" s="18"/>
      <c r="N42" s="26"/>
    </row>
    <row r="43" spans="1:14" s="17" customFormat="1" ht="20.149999999999999" customHeight="1">
      <c r="A43" s="194">
        <v>29</v>
      </c>
      <c r="B43" s="18" t="s">
        <v>67</v>
      </c>
      <c r="C43" s="18" t="s">
        <v>47</v>
      </c>
      <c r="D43" s="44">
        <v>1500</v>
      </c>
      <c r="E43" s="136">
        <v>419</v>
      </c>
      <c r="F43" s="136">
        <v>441</v>
      </c>
      <c r="G43" s="41">
        <f t="shared" si="3"/>
        <v>22</v>
      </c>
      <c r="H43" s="24">
        <f>G43*D9</f>
        <v>2200</v>
      </c>
      <c r="I43" s="97">
        <v>0</v>
      </c>
      <c r="J43" s="24">
        <f t="shared" si="2"/>
        <v>3700</v>
      </c>
      <c r="K43" s="24"/>
      <c r="L43" s="25"/>
      <c r="M43" s="121" t="s">
        <v>331</v>
      </c>
      <c r="N43" s="15"/>
    </row>
    <row r="44" spans="1:14" s="17" customFormat="1" ht="20.149999999999999" customHeight="1">
      <c r="A44" s="194">
        <v>30</v>
      </c>
      <c r="B44" s="18" t="s">
        <v>68</v>
      </c>
      <c r="C44" s="18" t="s">
        <v>48</v>
      </c>
      <c r="D44" s="44">
        <v>1500</v>
      </c>
      <c r="E44" s="136">
        <v>667</v>
      </c>
      <c r="F44" s="136">
        <v>667</v>
      </c>
      <c r="G44" s="44">
        <f t="shared" si="3"/>
        <v>0</v>
      </c>
      <c r="H44" s="45">
        <f>G44*D9</f>
        <v>0</v>
      </c>
      <c r="I44" s="97">
        <v>0</v>
      </c>
      <c r="J44" s="24">
        <f t="shared" si="2"/>
        <v>1500</v>
      </c>
      <c r="K44" s="24"/>
      <c r="L44" s="25"/>
      <c r="M44" s="18"/>
      <c r="N44" s="15"/>
    </row>
    <row r="45" spans="1:14" s="17" customFormat="1" ht="20.149999999999999" customHeight="1">
      <c r="A45" s="194">
        <v>31</v>
      </c>
      <c r="B45" s="18" t="s">
        <v>69</v>
      </c>
      <c r="C45" s="18" t="s">
        <v>110</v>
      </c>
      <c r="D45" s="44">
        <v>1500</v>
      </c>
      <c r="E45" s="136">
        <v>767</v>
      </c>
      <c r="F45" s="136">
        <v>768</v>
      </c>
      <c r="G45" s="41">
        <f t="shared" si="3"/>
        <v>1</v>
      </c>
      <c r="H45" s="24">
        <f>G45*D9</f>
        <v>100</v>
      </c>
      <c r="I45" s="198">
        <v>7263</v>
      </c>
      <c r="J45" s="24">
        <f t="shared" si="2"/>
        <v>8863</v>
      </c>
      <c r="K45" s="24"/>
      <c r="L45" s="25"/>
      <c r="M45" s="18"/>
      <c r="N45" s="15"/>
    </row>
    <row r="46" spans="1:14" s="17" customFormat="1" ht="20.149999999999999" customHeight="1">
      <c r="A46" s="194">
        <v>32</v>
      </c>
      <c r="B46" s="18" t="s">
        <v>70</v>
      </c>
      <c r="C46" s="121" t="s">
        <v>297</v>
      </c>
      <c r="D46" s="44">
        <v>1500</v>
      </c>
      <c r="E46" s="136">
        <v>119</v>
      </c>
      <c r="F46" s="136">
        <v>128</v>
      </c>
      <c r="G46" s="44">
        <f t="shared" si="3"/>
        <v>9</v>
      </c>
      <c r="H46" s="24">
        <f>G46*D9</f>
        <v>900</v>
      </c>
      <c r="I46" s="198">
        <v>0</v>
      </c>
      <c r="J46" s="24">
        <f t="shared" si="2"/>
        <v>2400</v>
      </c>
      <c r="K46" s="27"/>
      <c r="L46" s="25"/>
      <c r="M46" s="18"/>
      <c r="N46" s="15"/>
    </row>
    <row r="47" spans="1:14" s="17" customFormat="1" ht="20.149999999999999" customHeight="1">
      <c r="A47" s="194">
        <v>33</v>
      </c>
      <c r="B47" s="18" t="s">
        <v>71</v>
      </c>
      <c r="C47" s="18" t="s">
        <v>51</v>
      </c>
      <c r="D47" s="44">
        <v>1500</v>
      </c>
      <c r="E47" s="136">
        <v>406</v>
      </c>
      <c r="F47" s="136">
        <v>409</v>
      </c>
      <c r="G47" s="41">
        <f t="shared" si="3"/>
        <v>3</v>
      </c>
      <c r="H47" s="45">
        <f>G47*D9</f>
        <v>300</v>
      </c>
      <c r="I47" s="198">
        <v>0</v>
      </c>
      <c r="J47" s="24">
        <f t="shared" si="2"/>
        <v>1800</v>
      </c>
      <c r="K47" s="24"/>
      <c r="L47" s="25"/>
      <c r="M47" s="18"/>
      <c r="N47" s="15"/>
    </row>
    <row r="48" spans="1:14" s="17" customFormat="1" ht="20.149999999999999" customHeight="1">
      <c r="A48" s="194">
        <v>34</v>
      </c>
      <c r="B48" s="18" t="s">
        <v>72</v>
      </c>
      <c r="C48" s="18" t="s">
        <v>52</v>
      </c>
      <c r="D48" s="44">
        <v>1500</v>
      </c>
      <c r="E48" s="136">
        <v>114</v>
      </c>
      <c r="F48" s="136">
        <v>124</v>
      </c>
      <c r="G48" s="44">
        <f t="shared" si="3"/>
        <v>10</v>
      </c>
      <c r="H48" s="24">
        <f>G48*D9</f>
        <v>1000</v>
      </c>
      <c r="I48" s="97">
        <v>0</v>
      </c>
      <c r="J48" s="24">
        <f t="shared" si="2"/>
        <v>2500</v>
      </c>
      <c r="K48" s="24"/>
      <c r="L48" s="25"/>
      <c r="M48" s="34"/>
      <c r="N48" s="15"/>
    </row>
    <row r="49" spans="1:14" s="17" customFormat="1" ht="20.149999999999999" customHeight="1">
      <c r="A49" s="194">
        <v>35</v>
      </c>
      <c r="B49" s="18" t="s">
        <v>73</v>
      </c>
      <c r="C49" s="18" t="s">
        <v>53</v>
      </c>
      <c r="D49" s="44">
        <v>1500</v>
      </c>
      <c r="E49" s="136">
        <v>515</v>
      </c>
      <c r="F49" s="136">
        <v>515</v>
      </c>
      <c r="G49" s="41">
        <f t="shared" si="3"/>
        <v>0</v>
      </c>
      <c r="H49" s="24">
        <f>G49*D9</f>
        <v>0</v>
      </c>
      <c r="I49" s="198">
        <v>0</v>
      </c>
      <c r="J49" s="24">
        <f t="shared" si="2"/>
        <v>1500</v>
      </c>
      <c r="K49" s="27"/>
      <c r="L49" s="25"/>
      <c r="M49" s="18"/>
      <c r="N49" s="15"/>
    </row>
    <row r="50" spans="1:14" s="17" customFormat="1" ht="20.149999999999999" customHeight="1">
      <c r="A50" s="194">
        <v>36</v>
      </c>
      <c r="B50" s="18" t="s">
        <v>74</v>
      </c>
      <c r="C50" s="18" t="s">
        <v>54</v>
      </c>
      <c r="D50" s="44">
        <v>1500</v>
      </c>
      <c r="E50" s="136">
        <v>994</v>
      </c>
      <c r="F50" s="136">
        <v>1005</v>
      </c>
      <c r="G50" s="44">
        <f t="shared" si="3"/>
        <v>11</v>
      </c>
      <c r="H50" s="45">
        <f>G50*D9</f>
        <v>1100</v>
      </c>
      <c r="I50" s="198">
        <v>0</v>
      </c>
      <c r="J50" s="24">
        <f t="shared" si="2"/>
        <v>2600</v>
      </c>
      <c r="K50" s="24"/>
      <c r="L50" s="25"/>
      <c r="M50" s="18"/>
      <c r="N50" s="15"/>
    </row>
    <row r="51" spans="1:14" s="17" customFormat="1" ht="20.149999999999999" customHeight="1">
      <c r="A51" s="194">
        <v>37</v>
      </c>
      <c r="B51" s="18" t="s">
        <v>75</v>
      </c>
      <c r="C51" s="18" t="s">
        <v>55</v>
      </c>
      <c r="D51" s="44">
        <v>1500</v>
      </c>
      <c r="E51" s="136">
        <v>104</v>
      </c>
      <c r="F51" s="136">
        <v>104</v>
      </c>
      <c r="G51" s="41">
        <f t="shared" si="3"/>
        <v>0</v>
      </c>
      <c r="H51" s="24">
        <f>G51*D9</f>
        <v>0</v>
      </c>
      <c r="I51" s="198">
        <v>7055</v>
      </c>
      <c r="J51" s="24">
        <f t="shared" si="2"/>
        <v>8555</v>
      </c>
      <c r="K51" s="24"/>
      <c r="L51" s="25"/>
      <c r="M51" s="18"/>
      <c r="N51" s="15"/>
    </row>
    <row r="52" spans="1:14" s="17" customFormat="1" ht="20.149999999999999" customHeight="1">
      <c r="A52" s="194">
        <v>38</v>
      </c>
      <c r="B52" s="18" t="s">
        <v>76</v>
      </c>
      <c r="C52" s="34" t="s">
        <v>119</v>
      </c>
      <c r="D52" s="44">
        <v>1500</v>
      </c>
      <c r="E52" s="136">
        <v>224</v>
      </c>
      <c r="F52" s="136">
        <v>225</v>
      </c>
      <c r="G52" s="44">
        <f t="shared" si="3"/>
        <v>1</v>
      </c>
      <c r="H52" s="24">
        <f>G52*D9</f>
        <v>100</v>
      </c>
      <c r="I52" s="198">
        <v>3076</v>
      </c>
      <c r="J52" s="24">
        <f t="shared" si="2"/>
        <v>4676</v>
      </c>
      <c r="K52" s="24"/>
      <c r="L52" s="25"/>
      <c r="M52" s="18"/>
      <c r="N52" s="15"/>
    </row>
    <row r="53" spans="1:14" s="17" customFormat="1" ht="20.149999999999999" customHeight="1">
      <c r="A53" s="194">
        <v>39</v>
      </c>
      <c r="B53" s="18" t="s">
        <v>77</v>
      </c>
      <c r="C53" s="18" t="s">
        <v>56</v>
      </c>
      <c r="D53" s="44">
        <v>1500</v>
      </c>
      <c r="E53" s="136">
        <v>279</v>
      </c>
      <c r="F53" s="136">
        <v>295</v>
      </c>
      <c r="G53" s="41">
        <f t="shared" si="3"/>
        <v>16</v>
      </c>
      <c r="H53" s="45">
        <f>G53*D9</f>
        <v>1600</v>
      </c>
      <c r="I53" s="97">
        <v>0</v>
      </c>
      <c r="J53" s="24">
        <f t="shared" si="2"/>
        <v>3100</v>
      </c>
      <c r="K53" s="24"/>
      <c r="L53" s="25"/>
      <c r="M53" s="18"/>
      <c r="N53" s="15"/>
    </row>
    <row r="54" spans="1:14" s="17" customFormat="1" ht="20.149999999999999" customHeight="1">
      <c r="A54" s="194">
        <v>40</v>
      </c>
      <c r="B54" s="18" t="s">
        <v>78</v>
      </c>
      <c r="C54" s="34" t="s">
        <v>120</v>
      </c>
      <c r="D54" s="44">
        <v>1500</v>
      </c>
      <c r="E54" s="136">
        <v>51</v>
      </c>
      <c r="F54" s="136">
        <v>58</v>
      </c>
      <c r="G54" s="44">
        <f t="shared" si="3"/>
        <v>7</v>
      </c>
      <c r="H54" s="24">
        <f>G54*D9</f>
        <v>700</v>
      </c>
      <c r="I54" s="198">
        <v>0</v>
      </c>
      <c r="J54" s="24">
        <f t="shared" si="2"/>
        <v>2200</v>
      </c>
      <c r="K54" s="24"/>
      <c r="L54" s="25"/>
      <c r="M54" s="18"/>
      <c r="N54" s="15"/>
    </row>
    <row r="55" spans="1:14" s="17" customFormat="1">
      <c r="A55" s="15"/>
      <c r="B55" s="15"/>
      <c r="C55" s="15"/>
      <c r="D55" s="28"/>
      <c r="E55" s="15"/>
      <c r="F55" s="15"/>
      <c r="G55" s="85"/>
      <c r="H55" s="86"/>
      <c r="I55" s="91"/>
      <c r="J55" s="15"/>
      <c r="K55" s="29"/>
      <c r="L55" s="15"/>
      <c r="M55" s="15"/>
      <c r="N55" s="15"/>
    </row>
    <row r="56" spans="1:14" s="17" customFormat="1">
      <c r="A56" s="15"/>
      <c r="B56" s="15"/>
      <c r="C56" s="15"/>
      <c r="D56" s="15"/>
      <c r="E56" s="15"/>
      <c r="F56" s="15"/>
      <c r="G56" s="15"/>
      <c r="H56" s="15"/>
      <c r="I56" s="91"/>
      <c r="J56" s="15"/>
      <c r="K56" s="30"/>
      <c r="L56" s="15"/>
      <c r="M56" s="15"/>
      <c r="N56" s="15"/>
    </row>
    <row r="58" spans="1:14" s="17" customFormat="1">
      <c r="A58" s="15"/>
      <c r="B58" s="15"/>
      <c r="C58" s="15"/>
      <c r="D58" s="15"/>
      <c r="E58" s="15"/>
      <c r="F58" s="15"/>
      <c r="G58" s="15"/>
      <c r="H58" s="15"/>
      <c r="I58" s="91"/>
      <c r="J58" s="15"/>
      <c r="K58" s="15"/>
      <c r="L58" s="15"/>
      <c r="M58" s="15"/>
      <c r="N58" s="29"/>
    </row>
    <row r="60" spans="1:14" s="17" customFormat="1">
      <c r="A60" s="15"/>
      <c r="B60" s="15"/>
      <c r="C60" s="15"/>
      <c r="D60" s="26"/>
      <c r="E60" s="15"/>
      <c r="F60" s="15"/>
      <c r="G60" s="15"/>
      <c r="H60" s="15"/>
      <c r="I60" s="91"/>
      <c r="J60" s="15"/>
      <c r="K60" s="15"/>
      <c r="L60" s="15"/>
      <c r="M60" s="15"/>
      <c r="N60" s="15"/>
    </row>
    <row r="66" spans="4:12" s="17" customFormat="1">
      <c r="D66" s="15"/>
      <c r="E66" s="15"/>
      <c r="F66" s="15"/>
      <c r="G66" s="15"/>
      <c r="H66" s="15"/>
      <c r="I66" s="91"/>
      <c r="J66" s="15"/>
      <c r="K66" s="31"/>
      <c r="L66" s="15"/>
    </row>
    <row r="68" spans="4:12" s="17" customFormat="1">
      <c r="D68" s="15"/>
      <c r="E68" s="15"/>
      <c r="F68" s="15"/>
      <c r="G68" s="15"/>
      <c r="H68" s="15"/>
      <c r="I68" s="91"/>
      <c r="J68" s="15"/>
      <c r="K68" s="15"/>
      <c r="L68" s="26"/>
    </row>
    <row r="71" spans="4:12" s="17" customFormat="1">
      <c r="D71" s="26"/>
      <c r="E71" s="15"/>
      <c r="F71" s="15"/>
      <c r="G71" s="15"/>
      <c r="H71" s="15"/>
      <c r="I71" s="91"/>
      <c r="J71" s="15"/>
      <c r="K71" s="15"/>
      <c r="L71" s="15"/>
    </row>
    <row r="74" spans="4:12" s="17" customFormat="1">
      <c r="D74" s="26"/>
      <c r="E74" s="15"/>
      <c r="F74" s="15"/>
      <c r="G74" s="15"/>
      <c r="H74" s="15"/>
      <c r="I74" s="91"/>
      <c r="J74" s="15"/>
      <c r="K74" s="15"/>
      <c r="L74" s="15"/>
    </row>
  </sheetData>
  <mergeCells count="40">
    <mergeCell ref="I30:I31"/>
    <mergeCell ref="J30:J31"/>
    <mergeCell ref="K30:K31"/>
    <mergeCell ref="L30:L31"/>
    <mergeCell ref="M30:M31"/>
    <mergeCell ref="I11:I12"/>
    <mergeCell ref="J11:J12"/>
    <mergeCell ref="K11:K12"/>
    <mergeCell ref="L11:L12"/>
    <mergeCell ref="M11:M12"/>
    <mergeCell ref="A30:A31"/>
    <mergeCell ref="B30:B31"/>
    <mergeCell ref="C30:C31"/>
    <mergeCell ref="D30:D31"/>
    <mergeCell ref="E30:H30"/>
    <mergeCell ref="A7:G7"/>
    <mergeCell ref="A8:C8"/>
    <mergeCell ref="E8:G9"/>
    <mergeCell ref="A9:C9"/>
    <mergeCell ref="A11:A12"/>
    <mergeCell ref="B11:B12"/>
    <mergeCell ref="C11:C12"/>
    <mergeCell ref="D11:D12"/>
    <mergeCell ref="E11:H11"/>
    <mergeCell ref="A1:M1"/>
    <mergeCell ref="A2:H2"/>
    <mergeCell ref="I2:M2"/>
    <mergeCell ref="A3:C3"/>
    <mergeCell ref="D3:E3"/>
    <mergeCell ref="F3:G3"/>
    <mergeCell ref="I3:M10"/>
    <mergeCell ref="A4:C4"/>
    <mergeCell ref="D4:E4"/>
    <mergeCell ref="F4:G4"/>
    <mergeCell ref="A5:C5"/>
    <mergeCell ref="D5:E5"/>
    <mergeCell ref="F5:G5"/>
    <mergeCell ref="A6:C6"/>
    <mergeCell ref="D6:E6"/>
    <mergeCell ref="F6:G6"/>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U53"/>
  <sheetViews>
    <sheetView topLeftCell="A10" workbookViewId="0">
      <selection activeCell="B17" sqref="B17"/>
    </sheetView>
  </sheetViews>
  <sheetFormatPr defaultColWidth="9" defaultRowHeight="14.5"/>
  <cols>
    <col min="1" max="1" width="46.81640625" style="1" customWidth="1"/>
    <col min="2" max="2" width="15.26953125" style="1" customWidth="1"/>
    <col min="3" max="3" width="9.7265625" style="1" customWidth="1"/>
    <col min="4" max="4" width="51" style="1" customWidth="1"/>
    <col min="5" max="5" width="11.7265625" style="1" customWidth="1"/>
    <col min="6" max="6" width="9.81640625" style="1" customWidth="1"/>
    <col min="7" max="9" width="9.1796875" style="1" customWidth="1"/>
    <col min="10" max="10" width="32.81640625" style="1" customWidth="1"/>
    <col min="11" max="11" width="15.54296875" style="1" customWidth="1"/>
    <col min="12" max="12" width="14.453125" style="1" customWidth="1"/>
    <col min="13" max="14" width="14.1796875" style="1" customWidth="1"/>
    <col min="15" max="255" width="9.1796875" style="1" customWidth="1"/>
  </cols>
  <sheetData>
    <row r="1" spans="1:15" customFormat="1" ht="21.5" thickBot="1">
      <c r="A1" s="246" t="s">
        <v>360</v>
      </c>
      <c r="B1" s="247"/>
      <c r="C1" s="247"/>
      <c r="D1" s="247"/>
      <c r="E1" s="248"/>
      <c r="F1" s="248"/>
      <c r="G1" s="1"/>
      <c r="H1" s="52" t="s">
        <v>0</v>
      </c>
      <c r="I1" s="53" t="s">
        <v>115</v>
      </c>
      <c r="J1" s="52" t="s">
        <v>2</v>
      </c>
      <c r="K1" s="57" t="s">
        <v>3</v>
      </c>
      <c r="L1" s="57" t="s">
        <v>114</v>
      </c>
      <c r="M1" s="57" t="s">
        <v>132</v>
      </c>
      <c r="N1" s="57" t="s">
        <v>133</v>
      </c>
      <c r="O1" s="1"/>
    </row>
    <row r="2" spans="1:15" customFormat="1" ht="18.5">
      <c r="A2" s="254" t="s">
        <v>148</v>
      </c>
      <c r="B2" s="250"/>
      <c r="C2" s="255"/>
      <c r="D2" s="249" t="s">
        <v>149</v>
      </c>
      <c r="E2" s="250"/>
      <c r="F2" s="251"/>
      <c r="G2" s="1"/>
      <c r="H2" s="199">
        <v>1</v>
      </c>
      <c r="I2" s="18" t="s">
        <v>5</v>
      </c>
      <c r="J2" s="18" t="s">
        <v>14</v>
      </c>
      <c r="K2" s="65">
        <v>1900</v>
      </c>
      <c r="L2" s="65">
        <v>1900</v>
      </c>
      <c r="M2" s="65" t="s">
        <v>135</v>
      </c>
      <c r="N2" s="4">
        <f>K2-L2</f>
        <v>0</v>
      </c>
      <c r="O2" s="1"/>
    </row>
    <row r="3" spans="1:15" customFormat="1" ht="17.5" thickBot="1">
      <c r="A3" s="78" t="s">
        <v>85</v>
      </c>
      <c r="B3" s="79" t="s">
        <v>147</v>
      </c>
      <c r="C3" s="80" t="s">
        <v>86</v>
      </c>
      <c r="D3" s="168" t="s">
        <v>85</v>
      </c>
      <c r="E3" s="79" t="s">
        <v>207</v>
      </c>
      <c r="F3" s="80" t="s">
        <v>86</v>
      </c>
      <c r="G3" s="1"/>
      <c r="H3" s="199">
        <v>2</v>
      </c>
      <c r="I3" s="18" t="s">
        <v>6</v>
      </c>
      <c r="J3" s="18" t="s">
        <v>15</v>
      </c>
      <c r="K3" s="65">
        <v>2400</v>
      </c>
      <c r="L3" s="65">
        <v>2400</v>
      </c>
      <c r="M3" s="65" t="s">
        <v>135</v>
      </c>
      <c r="N3" s="4">
        <f t="shared" ref="N3:N41" si="0">K3-L3</f>
        <v>0</v>
      </c>
      <c r="O3" s="1"/>
    </row>
    <row r="4" spans="1:15" customFormat="1">
      <c r="A4" s="68" t="s">
        <v>364</v>
      </c>
      <c r="B4" s="116" t="s">
        <v>151</v>
      </c>
      <c r="C4" s="170">
        <v>11516</v>
      </c>
      <c r="D4" s="128" t="s">
        <v>365</v>
      </c>
      <c r="E4" s="118" t="s">
        <v>151</v>
      </c>
      <c r="F4" s="156">
        <v>10000</v>
      </c>
      <c r="G4" s="1"/>
      <c r="H4" s="199">
        <v>3</v>
      </c>
      <c r="I4" s="18" t="s">
        <v>7</v>
      </c>
      <c r="J4" s="18" t="s">
        <v>16</v>
      </c>
      <c r="K4" s="65">
        <v>2352</v>
      </c>
      <c r="L4" s="65"/>
      <c r="M4" s="65"/>
      <c r="N4" s="4">
        <f t="shared" si="0"/>
        <v>2352</v>
      </c>
      <c r="O4" s="1"/>
    </row>
    <row r="5" spans="1:15" customFormat="1">
      <c r="A5" s="55" t="s">
        <v>200</v>
      </c>
      <c r="B5" s="117" t="s">
        <v>150</v>
      </c>
      <c r="C5" s="171">
        <v>-49528</v>
      </c>
      <c r="D5" s="128" t="s">
        <v>366</v>
      </c>
      <c r="E5" s="82" t="s">
        <v>151</v>
      </c>
      <c r="F5" s="157">
        <v>2200</v>
      </c>
      <c r="G5" s="1"/>
      <c r="H5" s="199">
        <v>4</v>
      </c>
      <c r="I5" s="18" t="s">
        <v>8</v>
      </c>
      <c r="J5" s="18" t="s">
        <v>84</v>
      </c>
      <c r="K5" s="65">
        <v>3500</v>
      </c>
      <c r="L5" s="65">
        <v>3500</v>
      </c>
      <c r="M5" s="65" t="s">
        <v>135</v>
      </c>
      <c r="N5" s="4">
        <f t="shared" si="0"/>
        <v>0</v>
      </c>
      <c r="O5" s="1"/>
    </row>
    <row r="6" spans="1:15" customFormat="1">
      <c r="A6" s="55" t="s">
        <v>201</v>
      </c>
      <c r="B6" s="117" t="s">
        <v>151</v>
      </c>
      <c r="C6" s="171">
        <v>-66922</v>
      </c>
      <c r="D6" s="128" t="s">
        <v>367</v>
      </c>
      <c r="E6" s="82" t="s">
        <v>151</v>
      </c>
      <c r="F6" s="157">
        <v>4650</v>
      </c>
      <c r="G6" s="1"/>
      <c r="H6" s="199">
        <v>5</v>
      </c>
      <c r="I6" s="18" t="s">
        <v>9</v>
      </c>
      <c r="J6" s="18" t="s">
        <v>97</v>
      </c>
      <c r="K6" s="65">
        <v>2700</v>
      </c>
      <c r="L6" s="65">
        <v>2700</v>
      </c>
      <c r="M6" s="65" t="s">
        <v>135</v>
      </c>
      <c r="N6" s="4">
        <f t="shared" si="0"/>
        <v>0</v>
      </c>
      <c r="O6" s="1"/>
    </row>
    <row r="7" spans="1:15" customFormat="1">
      <c r="A7" s="51"/>
      <c r="B7" s="7"/>
      <c r="C7" s="172"/>
      <c r="D7" s="128" t="s">
        <v>368</v>
      </c>
      <c r="E7" s="82" t="s">
        <v>151</v>
      </c>
      <c r="F7" s="157">
        <v>39000</v>
      </c>
      <c r="G7" s="1"/>
      <c r="H7" s="199">
        <v>6</v>
      </c>
      <c r="I7" s="18" t="s">
        <v>10</v>
      </c>
      <c r="J7" s="34" t="s">
        <v>116</v>
      </c>
      <c r="K7" s="65">
        <v>3500</v>
      </c>
      <c r="L7" s="65">
        <v>3500</v>
      </c>
      <c r="M7" s="65" t="s">
        <v>135</v>
      </c>
      <c r="N7" s="4">
        <f t="shared" si="0"/>
        <v>0</v>
      </c>
      <c r="O7" s="1"/>
    </row>
    <row r="8" spans="1:15" customFormat="1">
      <c r="A8" s="49"/>
      <c r="B8" s="117"/>
      <c r="C8" s="173"/>
      <c r="D8" s="128" t="s">
        <v>369</v>
      </c>
      <c r="E8" s="82" t="s">
        <v>151</v>
      </c>
      <c r="F8" s="157">
        <v>8000</v>
      </c>
      <c r="G8" s="1"/>
      <c r="H8" s="199">
        <v>7</v>
      </c>
      <c r="I8" s="18" t="s">
        <v>11</v>
      </c>
      <c r="J8" s="18" t="s">
        <v>19</v>
      </c>
      <c r="K8" s="65">
        <v>3500</v>
      </c>
      <c r="L8" s="65">
        <v>3500</v>
      </c>
      <c r="M8" s="65" t="s">
        <v>135</v>
      </c>
      <c r="N8" s="4">
        <f t="shared" si="0"/>
        <v>0</v>
      </c>
      <c r="O8" s="1"/>
    </row>
    <row r="9" spans="1:15" customFormat="1">
      <c r="A9" s="49" t="s">
        <v>196</v>
      </c>
      <c r="B9" s="117" t="s">
        <v>151</v>
      </c>
      <c r="C9" s="173">
        <v>121394</v>
      </c>
      <c r="D9" s="128" t="s">
        <v>370</v>
      </c>
      <c r="E9" s="82" t="s">
        <v>151</v>
      </c>
      <c r="F9" s="157">
        <v>5348</v>
      </c>
      <c r="G9" s="1"/>
      <c r="H9" s="199">
        <v>8</v>
      </c>
      <c r="I9" s="18" t="s">
        <v>12</v>
      </c>
      <c r="J9" s="18" t="s">
        <v>19</v>
      </c>
      <c r="K9" s="65">
        <v>1800</v>
      </c>
      <c r="L9" s="65">
        <v>1800</v>
      </c>
      <c r="M9" s="65" t="s">
        <v>135</v>
      </c>
      <c r="N9" s="4">
        <f t="shared" si="0"/>
        <v>0</v>
      </c>
      <c r="O9" s="1"/>
    </row>
    <row r="10" spans="1:15" customFormat="1">
      <c r="A10" s="73"/>
      <c r="B10" s="82"/>
      <c r="C10" s="171"/>
      <c r="D10" s="128" t="s">
        <v>371</v>
      </c>
      <c r="E10" s="82" t="s">
        <v>151</v>
      </c>
      <c r="F10" s="157">
        <v>800</v>
      </c>
      <c r="G10" s="1"/>
      <c r="H10" s="199">
        <v>9</v>
      </c>
      <c r="I10" s="18" t="s">
        <v>13</v>
      </c>
      <c r="J10" s="18" t="s">
        <v>109</v>
      </c>
      <c r="K10" s="65">
        <v>3100</v>
      </c>
      <c r="L10" s="65">
        <v>3100</v>
      </c>
      <c r="M10" s="65" t="s">
        <v>135</v>
      </c>
      <c r="N10" s="4">
        <f t="shared" si="0"/>
        <v>0</v>
      </c>
      <c r="O10" s="1"/>
    </row>
    <row r="11" spans="1:15" customFormat="1">
      <c r="A11" s="73"/>
      <c r="B11" s="82"/>
      <c r="C11" s="171"/>
      <c r="D11" s="128" t="s">
        <v>372</v>
      </c>
      <c r="E11" s="82" t="s">
        <v>151</v>
      </c>
      <c r="F11" s="158">
        <v>1600</v>
      </c>
      <c r="G11" s="1"/>
      <c r="H11" s="199">
        <v>10</v>
      </c>
      <c r="I11" s="18" t="s">
        <v>21</v>
      </c>
      <c r="J11" s="18" t="s">
        <v>107</v>
      </c>
      <c r="K11" s="65">
        <v>6500</v>
      </c>
      <c r="L11" s="65">
        <v>10000</v>
      </c>
      <c r="M11" s="65" t="s">
        <v>135</v>
      </c>
      <c r="N11" s="4">
        <f t="shared" si="0"/>
        <v>-3500</v>
      </c>
      <c r="O11" s="1"/>
    </row>
    <row r="12" spans="1:15" customFormat="1">
      <c r="A12" s="51"/>
      <c r="B12" s="4"/>
      <c r="C12" s="172"/>
      <c r="D12" s="128" t="s">
        <v>373</v>
      </c>
      <c r="E12" s="82" t="s">
        <v>151</v>
      </c>
      <c r="F12" s="158">
        <v>2700</v>
      </c>
      <c r="G12" s="1"/>
      <c r="H12" s="199">
        <v>11</v>
      </c>
      <c r="I12" s="18" t="s">
        <v>22</v>
      </c>
      <c r="J12" s="18" t="s">
        <v>98</v>
      </c>
      <c r="K12" s="65">
        <v>1500</v>
      </c>
      <c r="L12" s="65">
        <v>1500</v>
      </c>
      <c r="M12" s="65" t="s">
        <v>135</v>
      </c>
      <c r="N12" s="4">
        <f t="shared" si="0"/>
        <v>0</v>
      </c>
      <c r="O12" s="1"/>
    </row>
    <row r="13" spans="1:15" customFormat="1">
      <c r="A13" s="51"/>
      <c r="B13" s="4"/>
      <c r="C13" s="172"/>
      <c r="D13" s="128" t="s">
        <v>374</v>
      </c>
      <c r="E13" s="82" t="s">
        <v>151</v>
      </c>
      <c r="F13" s="157">
        <v>5790</v>
      </c>
      <c r="G13" s="1"/>
      <c r="H13" s="199">
        <v>12</v>
      </c>
      <c r="I13" s="18" t="s">
        <v>23</v>
      </c>
      <c r="J13" s="18" t="s">
        <v>108</v>
      </c>
      <c r="K13" s="65">
        <v>1500</v>
      </c>
      <c r="L13" s="65">
        <v>1500</v>
      </c>
      <c r="M13" s="65" t="s">
        <v>135</v>
      </c>
      <c r="N13" s="4">
        <f t="shared" si="0"/>
        <v>0</v>
      </c>
      <c r="O13" s="1"/>
    </row>
    <row r="14" spans="1:15" customFormat="1">
      <c r="A14" s="51"/>
      <c r="B14" s="7"/>
      <c r="C14" s="172"/>
      <c r="D14" s="128" t="s">
        <v>375</v>
      </c>
      <c r="E14" s="82" t="s">
        <v>151</v>
      </c>
      <c r="F14" s="157">
        <v>700</v>
      </c>
      <c r="G14" s="1"/>
      <c r="H14" s="199">
        <v>13</v>
      </c>
      <c r="I14" s="18" t="s">
        <v>24</v>
      </c>
      <c r="J14" s="18" t="s">
        <v>33</v>
      </c>
      <c r="K14" s="65">
        <v>9580</v>
      </c>
      <c r="L14" s="65"/>
      <c r="M14" s="65"/>
      <c r="N14" s="4">
        <f t="shared" si="0"/>
        <v>9580</v>
      </c>
      <c r="O14" s="1"/>
    </row>
    <row r="15" spans="1:15" customFormat="1">
      <c r="A15" s="51"/>
      <c r="B15" s="7"/>
      <c r="C15" s="172"/>
      <c r="D15" s="128" t="s">
        <v>378</v>
      </c>
      <c r="E15" s="82" t="s">
        <v>151</v>
      </c>
      <c r="F15" s="157">
        <v>60000</v>
      </c>
      <c r="G15" s="1"/>
      <c r="H15" s="199">
        <v>14</v>
      </c>
      <c r="I15" s="18" t="s">
        <v>25</v>
      </c>
      <c r="J15" s="18" t="s">
        <v>87</v>
      </c>
      <c r="K15" s="65">
        <v>9358</v>
      </c>
      <c r="L15" s="65">
        <v>7000</v>
      </c>
      <c r="M15" s="65" t="s">
        <v>135</v>
      </c>
      <c r="N15" s="4">
        <f t="shared" si="0"/>
        <v>2358</v>
      </c>
      <c r="O15" s="1" t="s">
        <v>377</v>
      </c>
    </row>
    <row r="16" spans="1:15" customFormat="1">
      <c r="A16" s="51"/>
      <c r="B16" s="7"/>
      <c r="C16" s="172"/>
      <c r="D16" s="128"/>
      <c r="E16" s="82"/>
      <c r="F16" s="157"/>
      <c r="G16" s="1"/>
      <c r="H16" s="199">
        <v>15</v>
      </c>
      <c r="I16" s="18" t="s">
        <v>26</v>
      </c>
      <c r="J16" s="18" t="s">
        <v>106</v>
      </c>
      <c r="K16" s="65">
        <v>4000</v>
      </c>
      <c r="L16" s="65">
        <v>4000</v>
      </c>
      <c r="M16" s="65" t="s">
        <v>135</v>
      </c>
      <c r="N16" s="4">
        <f t="shared" si="0"/>
        <v>0</v>
      </c>
      <c r="O16" s="1"/>
    </row>
    <row r="17" spans="1:17" customFormat="1">
      <c r="A17" s="51"/>
      <c r="B17" s="7"/>
      <c r="C17" s="172"/>
      <c r="D17" s="128"/>
      <c r="E17" s="82"/>
      <c r="F17" s="157"/>
      <c r="G17" s="1"/>
      <c r="H17" s="199">
        <v>16</v>
      </c>
      <c r="I17" s="18" t="s">
        <v>27</v>
      </c>
      <c r="J17" s="18" t="s">
        <v>35</v>
      </c>
      <c r="K17" s="65">
        <v>3200</v>
      </c>
      <c r="L17" s="65">
        <v>3200</v>
      </c>
      <c r="M17" s="65" t="s">
        <v>135</v>
      </c>
      <c r="N17" s="4">
        <f t="shared" si="0"/>
        <v>0</v>
      </c>
      <c r="O17" s="1"/>
      <c r="P17" s="1"/>
      <c r="Q17" s="1"/>
    </row>
    <row r="18" spans="1:17" customFormat="1">
      <c r="A18" s="51"/>
      <c r="B18" s="4"/>
      <c r="C18" s="172"/>
      <c r="D18" s="128"/>
      <c r="E18" s="82"/>
      <c r="F18" s="157"/>
      <c r="G18" s="1"/>
      <c r="H18" s="199">
        <v>17</v>
      </c>
      <c r="I18" s="18" t="s">
        <v>28</v>
      </c>
      <c r="J18" s="18" t="s">
        <v>36</v>
      </c>
      <c r="K18" s="65">
        <v>3300</v>
      </c>
      <c r="L18" s="65">
        <v>3300</v>
      </c>
      <c r="M18" s="65" t="s">
        <v>134</v>
      </c>
      <c r="N18" s="4">
        <f t="shared" si="0"/>
        <v>0</v>
      </c>
      <c r="O18" s="1"/>
      <c r="P18" s="1"/>
      <c r="Q18" s="1"/>
    </row>
    <row r="19" spans="1:17" customFormat="1">
      <c r="A19" s="51"/>
      <c r="B19" s="4"/>
      <c r="C19" s="172"/>
      <c r="D19" s="128"/>
      <c r="E19" s="82"/>
      <c r="F19" s="157"/>
      <c r="G19" s="1"/>
      <c r="H19" s="199">
        <v>18</v>
      </c>
      <c r="I19" s="18" t="s">
        <v>29</v>
      </c>
      <c r="J19" s="34" t="s">
        <v>117</v>
      </c>
      <c r="K19" s="65">
        <v>1500</v>
      </c>
      <c r="L19" s="65">
        <v>1500</v>
      </c>
      <c r="M19" s="65" t="s">
        <v>135</v>
      </c>
      <c r="N19" s="4">
        <f t="shared" si="0"/>
        <v>0</v>
      </c>
      <c r="O19" s="1"/>
      <c r="P19" s="1"/>
      <c r="Q19" s="1"/>
    </row>
    <row r="20" spans="1:17" customFormat="1">
      <c r="A20" s="51"/>
      <c r="B20" s="7"/>
      <c r="C20" s="172"/>
      <c r="D20" s="128"/>
      <c r="E20" s="82"/>
      <c r="F20" s="157"/>
      <c r="G20" s="1"/>
      <c r="H20" s="199">
        <v>19</v>
      </c>
      <c r="I20" s="18" t="s">
        <v>57</v>
      </c>
      <c r="J20" s="18" t="s">
        <v>88</v>
      </c>
      <c r="K20" s="65">
        <v>3200</v>
      </c>
      <c r="L20" s="65">
        <v>3200</v>
      </c>
      <c r="M20" s="65" t="s">
        <v>135</v>
      </c>
      <c r="N20" s="4">
        <f t="shared" si="0"/>
        <v>0</v>
      </c>
      <c r="O20" s="1"/>
      <c r="P20" s="1" t="s">
        <v>136</v>
      </c>
      <c r="Q20" s="1"/>
    </row>
    <row r="21" spans="1:17" customFormat="1">
      <c r="A21" s="129"/>
      <c r="B21" s="119"/>
      <c r="C21" s="174"/>
      <c r="D21" s="169"/>
      <c r="E21" s="119"/>
      <c r="F21" s="159"/>
      <c r="G21" s="1"/>
      <c r="H21" s="199">
        <v>20</v>
      </c>
      <c r="I21" s="18" t="s">
        <v>58</v>
      </c>
      <c r="J21" s="18" t="s">
        <v>38</v>
      </c>
      <c r="K21" s="65">
        <v>2600</v>
      </c>
      <c r="L21" s="65">
        <v>2600</v>
      </c>
      <c r="M21" s="65" t="s">
        <v>135</v>
      </c>
      <c r="N21" s="4">
        <f t="shared" si="0"/>
        <v>0</v>
      </c>
      <c r="O21" s="1"/>
      <c r="P21" s="1"/>
      <c r="Q21" s="1"/>
    </row>
    <row r="22" spans="1:17" customFormat="1">
      <c r="A22" s="55"/>
      <c r="B22" s="119"/>
      <c r="C22" s="174"/>
      <c r="D22" s="169" t="s">
        <v>202</v>
      </c>
      <c r="E22" s="119" t="s">
        <v>150</v>
      </c>
      <c r="F22" s="159">
        <f>SUMIF(B4:B20, "Naveen", C4:C20)-SUMIF(E4:E20, "Naveen", F4:F20)</f>
        <v>-49528</v>
      </c>
      <c r="G22" s="1"/>
      <c r="H22" s="199">
        <v>21</v>
      </c>
      <c r="I22" s="18" t="s">
        <v>59</v>
      </c>
      <c r="J22" s="18" t="s">
        <v>39</v>
      </c>
      <c r="K22" s="65">
        <v>1900</v>
      </c>
      <c r="L22" s="65"/>
      <c r="M22" s="65"/>
      <c r="N22" s="4">
        <f t="shared" si="0"/>
        <v>1900</v>
      </c>
      <c r="O22" s="1"/>
      <c r="P22" s="1"/>
      <c r="Q22" s="1"/>
    </row>
    <row r="23" spans="1:17" customFormat="1">
      <c r="A23" s="51"/>
      <c r="B23" s="7"/>
      <c r="C23" s="172"/>
      <c r="D23" s="169" t="s">
        <v>203</v>
      </c>
      <c r="E23" s="119" t="s">
        <v>151</v>
      </c>
      <c r="F23" s="159">
        <f>SUMIF(B4:B22, "Srinivas", C4:C22)-SUMIF(E4:E20, "Srinivas", F4:F20)</f>
        <v>-74800</v>
      </c>
      <c r="G23" s="1"/>
      <c r="H23" s="199">
        <v>22</v>
      </c>
      <c r="I23" s="18" t="s">
        <v>60</v>
      </c>
      <c r="J23" s="34" t="s">
        <v>118</v>
      </c>
      <c r="K23" s="65">
        <v>3800</v>
      </c>
      <c r="L23" s="65">
        <v>3800</v>
      </c>
      <c r="M23" s="65" t="s">
        <v>135</v>
      </c>
      <c r="N23" s="4">
        <f t="shared" si="0"/>
        <v>0</v>
      </c>
      <c r="O23" s="1"/>
      <c r="P23" s="1"/>
      <c r="Q23" s="1"/>
    </row>
    <row r="24" spans="1:17" customFormat="1">
      <c r="A24" s="51"/>
      <c r="B24" s="7"/>
      <c r="C24" s="172"/>
      <c r="D24" s="110"/>
      <c r="E24" s="57"/>
      <c r="F24" s="154"/>
      <c r="G24" s="1"/>
      <c r="H24" s="199">
        <v>23</v>
      </c>
      <c r="I24" s="18" t="s">
        <v>61</v>
      </c>
      <c r="J24" s="34" t="s">
        <v>121</v>
      </c>
      <c r="K24" s="65">
        <v>2400</v>
      </c>
      <c r="L24" s="65">
        <v>2400</v>
      </c>
      <c r="M24" s="65" t="s">
        <v>135</v>
      </c>
      <c r="N24" s="4">
        <f t="shared" si="0"/>
        <v>0</v>
      </c>
      <c r="O24" s="1"/>
      <c r="P24" s="1"/>
      <c r="Q24" s="1"/>
    </row>
    <row r="25" spans="1:17" customFormat="1">
      <c r="A25" s="51"/>
      <c r="B25" s="7"/>
      <c r="C25" s="172"/>
      <c r="D25" s="169"/>
      <c r="E25" s="119"/>
      <c r="F25" s="154"/>
      <c r="G25" s="1"/>
      <c r="H25" s="199">
        <v>24</v>
      </c>
      <c r="I25" s="18" t="s">
        <v>62</v>
      </c>
      <c r="J25" s="121" t="s">
        <v>343</v>
      </c>
      <c r="K25" s="65">
        <v>3400</v>
      </c>
      <c r="L25" s="65">
        <v>3400</v>
      </c>
      <c r="M25" s="65" t="s">
        <v>135</v>
      </c>
      <c r="N25" s="4">
        <f t="shared" si="0"/>
        <v>0</v>
      </c>
      <c r="O25" s="1"/>
      <c r="P25" s="1"/>
      <c r="Q25" s="1"/>
    </row>
    <row r="26" spans="1:17" customFormat="1" ht="19" thickBot="1">
      <c r="A26" s="252" t="s">
        <v>159</v>
      </c>
      <c r="B26" s="253"/>
      <c r="C26" s="175">
        <f>SUM(C4:C25)</f>
        <v>16460</v>
      </c>
      <c r="D26" s="284" t="s">
        <v>159</v>
      </c>
      <c r="E26" s="253"/>
      <c r="F26" s="155">
        <f>SUM(F4:F25)</f>
        <v>16460</v>
      </c>
      <c r="G26" s="1"/>
      <c r="H26" s="199">
        <v>25</v>
      </c>
      <c r="I26" s="18" t="s">
        <v>63</v>
      </c>
      <c r="J26" s="18" t="s">
        <v>43</v>
      </c>
      <c r="K26" s="65">
        <v>3100</v>
      </c>
      <c r="L26" s="65">
        <v>3100</v>
      </c>
      <c r="M26" s="65" t="s">
        <v>135</v>
      </c>
      <c r="N26" s="4">
        <f t="shared" si="0"/>
        <v>0</v>
      </c>
      <c r="O26" s="1"/>
      <c r="P26" s="1"/>
      <c r="Q26" s="1"/>
    </row>
    <row r="27" spans="1:17" customFormat="1">
      <c r="A27" s="1"/>
      <c r="B27" s="1"/>
      <c r="C27" s="1"/>
      <c r="D27" s="1"/>
      <c r="E27" s="1"/>
      <c r="F27" s="1"/>
      <c r="G27" s="1"/>
      <c r="H27" s="199">
        <v>26</v>
      </c>
      <c r="I27" s="18" t="s">
        <v>64</v>
      </c>
      <c r="J27" s="18" t="s">
        <v>98</v>
      </c>
      <c r="K27" s="65">
        <v>4492</v>
      </c>
      <c r="L27" s="65">
        <v>4500</v>
      </c>
      <c r="M27" s="65" t="s">
        <v>134</v>
      </c>
      <c r="N27" s="4">
        <f t="shared" si="0"/>
        <v>-8</v>
      </c>
      <c r="O27" s="1"/>
      <c r="P27" s="1"/>
      <c r="Q27" s="1"/>
    </row>
    <row r="28" spans="1:17" customFormat="1" ht="15.5">
      <c r="A28" s="110" t="s">
        <v>184</v>
      </c>
      <c r="B28" s="111">
        <f>K43</f>
        <v>140222</v>
      </c>
      <c r="C28" s="1"/>
      <c r="D28" s="114" t="s">
        <v>176</v>
      </c>
      <c r="E28" s="115" t="s">
        <v>164</v>
      </c>
      <c r="F28" s="115" t="s">
        <v>86</v>
      </c>
      <c r="G28" s="1"/>
      <c r="H28" s="199">
        <v>27</v>
      </c>
      <c r="I28" s="34" t="s">
        <v>65</v>
      </c>
      <c r="J28" s="34" t="s">
        <v>45</v>
      </c>
      <c r="K28" s="65">
        <v>4400</v>
      </c>
      <c r="L28" s="65">
        <v>4400</v>
      </c>
      <c r="M28" s="65" t="s">
        <v>135</v>
      </c>
      <c r="N28" s="4">
        <f>K28-L28</f>
        <v>0</v>
      </c>
      <c r="O28" s="1"/>
      <c r="P28" s="1"/>
      <c r="Q28" s="1"/>
    </row>
    <row r="29" spans="1:17" customFormat="1">
      <c r="A29" s="110" t="s">
        <v>185</v>
      </c>
      <c r="B29" s="111">
        <f>L43</f>
        <v>121394</v>
      </c>
      <c r="C29" s="1"/>
      <c r="D29" s="1"/>
      <c r="E29" s="121" t="s">
        <v>7</v>
      </c>
      <c r="F29" s="65">
        <v>2352</v>
      </c>
      <c r="G29" s="1"/>
      <c r="H29" s="199">
        <v>28</v>
      </c>
      <c r="I29" s="18" t="s">
        <v>66</v>
      </c>
      <c r="J29" s="18" t="s">
        <v>46</v>
      </c>
      <c r="K29" s="65">
        <v>2346</v>
      </c>
      <c r="L29" s="65">
        <v>2500</v>
      </c>
      <c r="M29" s="65" t="s">
        <v>135</v>
      </c>
      <c r="N29" s="4">
        <f t="shared" si="0"/>
        <v>-154</v>
      </c>
      <c r="O29" s="1"/>
      <c r="P29" s="1"/>
      <c r="Q29" s="1"/>
    </row>
    <row r="30" spans="1:17" customFormat="1">
      <c r="A30" s="110" t="s">
        <v>175</v>
      </c>
      <c r="B30" s="111">
        <f>SUM(F4:F20)</f>
        <v>140788</v>
      </c>
      <c r="C30" s="1"/>
      <c r="D30" s="1"/>
      <c r="E30" s="18" t="s">
        <v>24</v>
      </c>
      <c r="F30" s="65">
        <v>9580</v>
      </c>
      <c r="G30" s="1"/>
      <c r="H30" s="199">
        <v>29</v>
      </c>
      <c r="I30" s="18" t="s">
        <v>67</v>
      </c>
      <c r="J30" s="18" t="s">
        <v>47</v>
      </c>
      <c r="K30" s="65">
        <v>3700</v>
      </c>
      <c r="L30" s="65"/>
      <c r="M30" s="65"/>
      <c r="N30" s="4">
        <f t="shared" si="0"/>
        <v>3700</v>
      </c>
      <c r="O30" s="1"/>
      <c r="P30" s="1"/>
      <c r="Q30" s="1"/>
    </row>
    <row r="31" spans="1:17" customFormat="1">
      <c r="A31" s="110" t="s">
        <v>162</v>
      </c>
      <c r="B31" s="112">
        <f>SUM(F21:F25)</f>
        <v>-124328</v>
      </c>
      <c r="C31" s="1"/>
      <c r="D31" s="1"/>
      <c r="E31" s="18" t="s">
        <v>25</v>
      </c>
      <c r="F31" s="65">
        <v>2358</v>
      </c>
      <c r="G31" s="1"/>
      <c r="H31" s="199">
        <v>30</v>
      </c>
      <c r="I31" s="18" t="s">
        <v>68</v>
      </c>
      <c r="J31" s="18" t="s">
        <v>48</v>
      </c>
      <c r="K31" s="65">
        <v>1500</v>
      </c>
      <c r="L31" s="65">
        <v>1500</v>
      </c>
      <c r="M31" s="65" t="s">
        <v>135</v>
      </c>
      <c r="N31" s="4">
        <f t="shared" si="0"/>
        <v>0</v>
      </c>
      <c r="O31" s="1"/>
      <c r="P31" s="1"/>
      <c r="Q31" s="1"/>
    </row>
    <row r="32" spans="1:17" customFormat="1">
      <c r="A32" s="110"/>
      <c r="B32" s="112"/>
      <c r="C32" s="1"/>
      <c r="D32" s="1"/>
      <c r="E32" s="121" t="s">
        <v>59</v>
      </c>
      <c r="F32" s="65">
        <v>1900</v>
      </c>
      <c r="G32" s="1"/>
      <c r="H32" s="199">
        <v>31</v>
      </c>
      <c r="I32" s="18" t="s">
        <v>69</v>
      </c>
      <c r="J32" s="18" t="s">
        <v>110</v>
      </c>
      <c r="K32" s="65">
        <v>8863</v>
      </c>
      <c r="L32" s="65">
        <v>9863</v>
      </c>
      <c r="M32" s="65" t="s">
        <v>135</v>
      </c>
      <c r="N32" s="4">
        <f t="shared" si="0"/>
        <v>-1000</v>
      </c>
      <c r="O32" s="1"/>
      <c r="P32" s="1"/>
      <c r="Q32" s="1" t="s">
        <v>136</v>
      </c>
    </row>
    <row r="33" spans="1:255" ht="13.5" customHeight="1">
      <c r="A33" s="110" t="s">
        <v>317</v>
      </c>
      <c r="B33" s="111">
        <f>N43</f>
        <v>18828</v>
      </c>
      <c r="E33" s="121" t="s">
        <v>67</v>
      </c>
      <c r="F33" s="65">
        <v>3700</v>
      </c>
      <c r="H33" s="199">
        <v>32</v>
      </c>
      <c r="I33" s="18" t="s">
        <v>70</v>
      </c>
      <c r="J33" s="121" t="s">
        <v>292</v>
      </c>
      <c r="K33" s="65">
        <v>2400</v>
      </c>
      <c r="L33" s="65">
        <v>2400</v>
      </c>
      <c r="M33" s="65" t="s">
        <v>135</v>
      </c>
      <c r="N33" s="4">
        <f t="shared" si="0"/>
        <v>0</v>
      </c>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row>
    <row r="34" spans="1:255" ht="14.25" customHeight="1">
      <c r="A34" s="113" t="s">
        <v>172</v>
      </c>
      <c r="B34" s="110"/>
      <c r="E34" s="121" t="s">
        <v>73</v>
      </c>
      <c r="F34" s="65">
        <v>1500</v>
      </c>
      <c r="H34" s="199">
        <v>33</v>
      </c>
      <c r="I34" s="18" t="s">
        <v>71</v>
      </c>
      <c r="J34" s="18" t="s">
        <v>51</v>
      </c>
      <c r="K34" s="65">
        <v>1800</v>
      </c>
      <c r="L34" s="65">
        <v>1800</v>
      </c>
      <c r="M34" s="65" t="s">
        <v>135</v>
      </c>
      <c r="N34" s="4">
        <f t="shared" si="0"/>
        <v>0</v>
      </c>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row>
    <row r="35" spans="1:255" ht="14.25" customHeight="1">
      <c r="A35" s="54" t="s">
        <v>167</v>
      </c>
      <c r="B35" s="110"/>
      <c r="E35" s="121" t="s">
        <v>77</v>
      </c>
      <c r="F35" s="65">
        <v>3100</v>
      </c>
      <c r="H35" s="199">
        <v>34</v>
      </c>
      <c r="I35" s="18" t="s">
        <v>72</v>
      </c>
      <c r="J35" s="18" t="s">
        <v>52</v>
      </c>
      <c r="K35" s="65">
        <v>2500</v>
      </c>
      <c r="L35" s="65">
        <v>2500</v>
      </c>
      <c r="M35" s="65" t="s">
        <v>135</v>
      </c>
      <c r="N35" s="4">
        <f t="shared" si="0"/>
        <v>0</v>
      </c>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row>
    <row r="36" spans="1:255">
      <c r="A36" s="54" t="s">
        <v>182</v>
      </c>
      <c r="E36" s="83" t="s">
        <v>159</v>
      </c>
      <c r="F36" s="162">
        <f>SUM(F29:F35)</f>
        <v>24490</v>
      </c>
      <c r="H36" s="199">
        <v>35</v>
      </c>
      <c r="I36" s="18" t="s">
        <v>73</v>
      </c>
      <c r="J36" s="18" t="s">
        <v>53</v>
      </c>
      <c r="K36" s="65">
        <v>1500</v>
      </c>
      <c r="L36" s="65"/>
      <c r="M36" s="65"/>
      <c r="N36" s="4">
        <f t="shared" si="0"/>
        <v>1500</v>
      </c>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row>
    <row r="37" spans="1:255">
      <c r="A37" s="54"/>
      <c r="H37" s="199">
        <v>36</v>
      </c>
      <c r="I37" s="18" t="s">
        <v>74</v>
      </c>
      <c r="J37" s="18" t="s">
        <v>54</v>
      </c>
      <c r="K37" s="65">
        <v>2600</v>
      </c>
      <c r="L37" s="65">
        <v>2600</v>
      </c>
      <c r="M37" s="65" t="s">
        <v>135</v>
      </c>
      <c r="N37" s="4">
        <f t="shared" si="0"/>
        <v>0</v>
      </c>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row>
    <row r="38" spans="1:255">
      <c r="A38" s="54"/>
      <c r="H38" s="199">
        <v>37</v>
      </c>
      <c r="I38" s="18" t="s">
        <v>75</v>
      </c>
      <c r="J38" s="121" t="s">
        <v>376</v>
      </c>
      <c r="K38" s="65">
        <v>8555</v>
      </c>
      <c r="L38" s="65">
        <v>9555</v>
      </c>
      <c r="M38" s="65" t="s">
        <v>135</v>
      </c>
      <c r="N38" s="4">
        <f t="shared" si="0"/>
        <v>-1000</v>
      </c>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row>
    <row r="39" spans="1:255">
      <c r="A39" s="54"/>
      <c r="H39" s="199">
        <v>38</v>
      </c>
      <c r="I39" s="18" t="s">
        <v>76</v>
      </c>
      <c r="J39" s="34" t="s">
        <v>119</v>
      </c>
      <c r="K39" s="65">
        <v>4676</v>
      </c>
      <c r="L39" s="65">
        <v>4676</v>
      </c>
      <c r="M39" s="65" t="s">
        <v>135</v>
      </c>
      <c r="N39" s="4">
        <f t="shared" si="0"/>
        <v>0</v>
      </c>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row>
    <row r="40" spans="1:255">
      <c r="A40" s="54"/>
      <c r="H40" s="199">
        <v>39</v>
      </c>
      <c r="I40" s="18" t="s">
        <v>77</v>
      </c>
      <c r="J40" s="18" t="s">
        <v>56</v>
      </c>
      <c r="K40" s="65">
        <v>3100</v>
      </c>
      <c r="L40" s="65"/>
      <c r="M40" s="65"/>
      <c r="N40" s="4">
        <f t="shared" si="0"/>
        <v>3100</v>
      </c>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row>
    <row r="41" spans="1:255">
      <c r="H41" s="199">
        <v>40</v>
      </c>
      <c r="I41" s="18" t="s">
        <v>78</v>
      </c>
      <c r="J41" s="34" t="s">
        <v>120</v>
      </c>
      <c r="K41" s="65">
        <v>2200</v>
      </c>
      <c r="L41" s="65">
        <v>2200</v>
      </c>
      <c r="M41" s="65" t="s">
        <v>135</v>
      </c>
      <c r="N41" s="4">
        <f t="shared" si="0"/>
        <v>0</v>
      </c>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row>
    <row r="42" spans="1:255">
      <c r="H42" s="4"/>
      <c r="I42" s="4"/>
      <c r="J42" s="4"/>
      <c r="K42" s="4"/>
      <c r="L42" s="4"/>
      <c r="M42" s="4"/>
      <c r="N42" s="4"/>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row>
    <row r="43" spans="1:255">
      <c r="H43" s="4"/>
      <c r="I43" s="4"/>
      <c r="J43" s="57" t="s">
        <v>137</v>
      </c>
      <c r="K43" s="57">
        <f>SUM(K2:K41)</f>
        <v>140222</v>
      </c>
      <c r="L43" s="57">
        <f>SUM(L2:L41)</f>
        <v>121394</v>
      </c>
      <c r="M43" s="57"/>
      <c r="N43" s="57">
        <f>SUM(N2:N41)</f>
        <v>18828</v>
      </c>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row>
    <row r="47" spans="1:255">
      <c r="H47" s="121" t="s">
        <v>7</v>
      </c>
      <c r="I47" s="65">
        <v>2352</v>
      </c>
    </row>
    <row r="48" spans="1:255">
      <c r="H48" s="18" t="s">
        <v>24</v>
      </c>
      <c r="I48" s="65">
        <v>9580</v>
      </c>
    </row>
    <row r="49" spans="8:9" customFormat="1">
      <c r="H49" s="18" t="s">
        <v>25</v>
      </c>
      <c r="I49" s="65">
        <v>2358</v>
      </c>
    </row>
    <row r="50" spans="8:9" customFormat="1">
      <c r="H50" s="121" t="s">
        <v>59</v>
      </c>
      <c r="I50" s="65">
        <v>1900</v>
      </c>
    </row>
    <row r="51" spans="8:9" customFormat="1">
      <c r="H51" s="121" t="s">
        <v>67</v>
      </c>
      <c r="I51" s="65">
        <v>3700</v>
      </c>
    </row>
    <row r="52" spans="8:9" customFormat="1">
      <c r="H52" s="121" t="s">
        <v>73</v>
      </c>
      <c r="I52" s="65">
        <v>1500</v>
      </c>
    </row>
    <row r="53" spans="8:9" customFormat="1">
      <c r="H53" s="121" t="s">
        <v>77</v>
      </c>
      <c r="I53" s="65">
        <v>3100</v>
      </c>
    </row>
  </sheetData>
  <mergeCells count="5">
    <mergeCell ref="A1:F1"/>
    <mergeCell ref="A2:C2"/>
    <mergeCell ref="D2:F2"/>
    <mergeCell ref="A26:B26"/>
    <mergeCell ref="D26:E26"/>
  </mergeCells>
  <dataValidations count="3">
    <dataValidation type="list" allowBlank="1" showInputMessage="1" showErrorMessage="1" sqref="B4:B6 B8:B11 B14:B17 B20 B23:B25" xr:uid="{00000000-0002-0000-1800-000000000000}">
      <formula1>"Naveen,Srinivas,KVB Account"</formula1>
    </dataValidation>
    <dataValidation type="list" allowBlank="1" showInputMessage="1" showErrorMessage="1" sqref="Q4:Q7 M2:M41" xr:uid="{00000000-0002-0000-1800-000001000000}">
      <formula1>"Cash,Online"</formula1>
    </dataValidation>
    <dataValidation type="list" allowBlank="1" showInputMessage="1" showErrorMessage="1" sqref="B22 E25 E4:E18 E21:E23" xr:uid="{00000000-0002-0000-1800-000002000000}">
      <formula1>"Naveen,Srinivas"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V74"/>
  <sheetViews>
    <sheetView topLeftCell="A25" workbookViewId="0">
      <selection activeCell="F32" sqref="F32:F54"/>
    </sheetView>
  </sheetViews>
  <sheetFormatPr defaultColWidth="9" defaultRowHeight="14.5"/>
  <cols>
    <col min="1" max="1" width="3.7265625" style="15" customWidth="1"/>
    <col min="2" max="2" width="5.1796875" style="15" customWidth="1"/>
    <col min="3" max="3" width="22.7265625" style="15" customWidth="1"/>
    <col min="4" max="4" width="14.453125" style="15" customWidth="1"/>
    <col min="5" max="5" width="8.1796875" style="15" customWidth="1"/>
    <col min="6" max="6" width="8.453125" style="15" customWidth="1"/>
    <col min="7" max="8" width="9.7265625" style="15" customWidth="1"/>
    <col min="9" max="9" width="9.26953125" style="91" customWidth="1"/>
    <col min="10" max="10" width="9.7265625" style="15" customWidth="1"/>
    <col min="11" max="11" width="9.1796875" style="15" customWidth="1"/>
    <col min="12" max="12" width="11.1796875" style="15" customWidth="1"/>
    <col min="13" max="13" width="24.81640625" style="15" customWidth="1"/>
    <col min="14" max="15" width="9" style="15" customWidth="1"/>
    <col min="16" max="16" width="10" style="16" customWidth="1"/>
    <col min="17" max="256" width="10" style="15" customWidth="1"/>
    <col min="257" max="16384" width="9" style="17"/>
  </cols>
  <sheetData>
    <row r="1" spans="1:256" ht="28.5" customHeight="1">
      <c r="A1" s="272" t="s">
        <v>361</v>
      </c>
      <c r="B1" s="272"/>
      <c r="C1" s="272"/>
      <c r="D1" s="272"/>
      <c r="E1" s="272"/>
      <c r="F1" s="272"/>
      <c r="G1" s="272"/>
      <c r="H1" s="272"/>
      <c r="I1" s="272"/>
      <c r="J1" s="272"/>
      <c r="K1" s="272"/>
      <c r="L1" s="272"/>
      <c r="M1" s="272"/>
    </row>
    <row r="2" spans="1:256" ht="15" customHeight="1">
      <c r="A2" s="261" t="s">
        <v>124</v>
      </c>
      <c r="B2" s="261"/>
      <c r="C2" s="261"/>
      <c r="D2" s="261"/>
      <c r="E2" s="261"/>
      <c r="F2" s="261"/>
      <c r="G2" s="261"/>
      <c r="H2" s="261"/>
      <c r="I2" s="282" t="s">
        <v>131</v>
      </c>
      <c r="J2" s="283"/>
      <c r="K2" s="283"/>
      <c r="L2" s="283"/>
      <c r="M2" s="283"/>
    </row>
    <row r="3" spans="1:256" s="40" customFormat="1" ht="15" customHeight="1">
      <c r="A3" s="256" t="s">
        <v>130</v>
      </c>
      <c r="B3" s="256"/>
      <c r="C3" s="256"/>
      <c r="D3" s="256" t="s">
        <v>129</v>
      </c>
      <c r="E3" s="256"/>
      <c r="F3" s="256" t="s">
        <v>127</v>
      </c>
      <c r="G3" s="256"/>
      <c r="H3" s="37" t="s">
        <v>86</v>
      </c>
      <c r="I3" s="258" t="s">
        <v>363</v>
      </c>
      <c r="J3" s="258"/>
      <c r="K3" s="258"/>
      <c r="L3" s="258"/>
      <c r="M3" s="258"/>
      <c r="N3" s="38"/>
      <c r="O3" s="38"/>
      <c r="P3" s="39"/>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row>
    <row r="4" spans="1:256">
      <c r="A4" s="275" t="s">
        <v>362</v>
      </c>
      <c r="B4" s="276"/>
      <c r="C4" s="276"/>
      <c r="D4" s="257"/>
      <c r="E4" s="257"/>
      <c r="F4" s="257"/>
      <c r="G4" s="257"/>
      <c r="H4" s="44">
        <f>D4*F4</f>
        <v>0</v>
      </c>
      <c r="I4" s="258"/>
      <c r="J4" s="258"/>
      <c r="K4" s="258"/>
      <c r="L4" s="258"/>
      <c r="M4" s="258"/>
    </row>
    <row r="5" spans="1:256">
      <c r="A5" s="273" t="s">
        <v>126</v>
      </c>
      <c r="B5" s="274"/>
      <c r="C5" s="274"/>
      <c r="D5" s="264"/>
      <c r="E5" s="264"/>
      <c r="F5" s="264"/>
      <c r="G5" s="264"/>
      <c r="H5" s="41">
        <f>D5*F5</f>
        <v>0</v>
      </c>
      <c r="I5" s="258"/>
      <c r="J5" s="258"/>
      <c r="K5" s="258"/>
      <c r="L5" s="258"/>
      <c r="M5" s="258"/>
    </row>
    <row r="6" spans="1:256">
      <c r="A6" s="273" t="s">
        <v>186</v>
      </c>
      <c r="B6" s="274"/>
      <c r="C6" s="274"/>
      <c r="D6" s="264">
        <v>1</v>
      </c>
      <c r="E6" s="264"/>
      <c r="F6" s="264"/>
      <c r="G6" s="264"/>
      <c r="H6" s="44">
        <v>5348</v>
      </c>
      <c r="I6" s="258"/>
      <c r="J6" s="258"/>
      <c r="K6" s="258"/>
      <c r="L6" s="258"/>
      <c r="M6" s="258"/>
    </row>
    <row r="7" spans="1:256" ht="15" customHeight="1">
      <c r="A7" s="268" t="s">
        <v>128</v>
      </c>
      <c r="B7" s="269"/>
      <c r="C7" s="269"/>
      <c r="D7" s="269"/>
      <c r="E7" s="269"/>
      <c r="F7" s="269"/>
      <c r="G7" s="270"/>
      <c r="H7" s="41">
        <f>SUM(H4:H6)</f>
        <v>5348</v>
      </c>
      <c r="I7" s="258"/>
      <c r="J7" s="258"/>
      <c r="K7" s="258"/>
      <c r="L7" s="258"/>
      <c r="M7" s="258"/>
    </row>
    <row r="8" spans="1:256">
      <c r="A8" s="277" t="s">
        <v>82</v>
      </c>
      <c r="B8" s="277"/>
      <c r="C8" s="277"/>
      <c r="D8" s="42">
        <f>SUM(G13:G29:G32:G54)</f>
        <v>454</v>
      </c>
      <c r="E8" s="278" t="s">
        <v>204</v>
      </c>
      <c r="F8" s="279"/>
      <c r="G8" s="279"/>
      <c r="H8" s="33"/>
      <c r="I8" s="258"/>
      <c r="J8" s="258"/>
      <c r="K8" s="258"/>
      <c r="L8" s="258"/>
      <c r="M8" s="258"/>
    </row>
    <row r="9" spans="1:256" ht="15" customHeight="1">
      <c r="A9" s="262" t="s">
        <v>83</v>
      </c>
      <c r="B9" s="263"/>
      <c r="C9" s="263"/>
      <c r="D9" s="19">
        <f>ROUND(H7/D8,0)</f>
        <v>12</v>
      </c>
      <c r="E9" s="280"/>
      <c r="F9" s="281"/>
      <c r="G9" s="281"/>
      <c r="H9" s="120">
        <f>SUM(J13:J29:J32:J54)</f>
        <v>144276</v>
      </c>
      <c r="I9" s="258"/>
      <c r="J9" s="258"/>
      <c r="K9" s="258"/>
      <c r="L9" s="258"/>
      <c r="M9" s="258"/>
    </row>
    <row r="10" spans="1:256">
      <c r="A10" s="20"/>
      <c r="B10" s="20"/>
      <c r="C10" s="20"/>
      <c r="D10" s="21"/>
      <c r="E10" s="33"/>
      <c r="F10" s="33"/>
      <c r="G10" s="33"/>
      <c r="H10" s="33"/>
      <c r="I10" s="259"/>
      <c r="J10" s="259"/>
      <c r="K10" s="259"/>
      <c r="L10" s="259"/>
      <c r="M10" s="259"/>
    </row>
    <row r="11" spans="1:256" ht="22.5" customHeight="1">
      <c r="A11" s="267" t="s">
        <v>0</v>
      </c>
      <c r="B11" s="266" t="s">
        <v>115</v>
      </c>
      <c r="C11" s="267" t="s">
        <v>2</v>
      </c>
      <c r="D11" s="266" t="s">
        <v>111</v>
      </c>
      <c r="E11" s="271" t="s">
        <v>122</v>
      </c>
      <c r="F11" s="267"/>
      <c r="G11" s="267"/>
      <c r="H11" s="267"/>
      <c r="I11" s="266" t="s">
        <v>163</v>
      </c>
      <c r="J11" s="267" t="s">
        <v>3</v>
      </c>
      <c r="K11" s="266" t="s">
        <v>114</v>
      </c>
      <c r="L11" s="267" t="s">
        <v>4</v>
      </c>
      <c r="M11" s="266" t="s">
        <v>113</v>
      </c>
    </row>
    <row r="12" spans="1:256" ht="17.25" customHeight="1">
      <c r="A12" s="267"/>
      <c r="B12" s="267"/>
      <c r="C12" s="267"/>
      <c r="D12" s="267"/>
      <c r="E12" s="32" t="s">
        <v>112</v>
      </c>
      <c r="F12" s="14" t="s">
        <v>79</v>
      </c>
      <c r="G12" s="201" t="s">
        <v>123</v>
      </c>
      <c r="H12" s="32" t="s">
        <v>86</v>
      </c>
      <c r="I12" s="266"/>
      <c r="J12" s="267"/>
      <c r="K12" s="267"/>
      <c r="L12" s="267"/>
      <c r="M12" s="267"/>
    </row>
    <row r="13" spans="1:256" ht="20.149999999999999" customHeight="1">
      <c r="A13" s="200">
        <v>1</v>
      </c>
      <c r="B13" s="36" t="s">
        <v>5</v>
      </c>
      <c r="C13" s="36" t="s">
        <v>14</v>
      </c>
      <c r="D13" s="44">
        <v>3000</v>
      </c>
      <c r="E13" s="136">
        <v>446</v>
      </c>
      <c r="F13" s="136">
        <v>451</v>
      </c>
      <c r="G13" s="44">
        <f>F13-E13</f>
        <v>5</v>
      </c>
      <c r="H13" s="45">
        <f>G13*D9</f>
        <v>60</v>
      </c>
      <c r="I13" s="202">
        <v>0</v>
      </c>
      <c r="J13" s="45">
        <f>I13+H13+D13</f>
        <v>3060</v>
      </c>
      <c r="K13" s="45"/>
      <c r="L13" s="46"/>
      <c r="M13" s="36"/>
    </row>
    <row r="14" spans="1:256" ht="20.149999999999999" customHeight="1">
      <c r="A14" s="199">
        <v>2</v>
      </c>
      <c r="B14" s="18" t="s">
        <v>6</v>
      </c>
      <c r="C14" s="18" t="s">
        <v>15</v>
      </c>
      <c r="D14" s="44">
        <v>3000</v>
      </c>
      <c r="E14" s="136">
        <v>530</v>
      </c>
      <c r="F14" s="136">
        <v>538</v>
      </c>
      <c r="G14" s="41">
        <f>F14-E14</f>
        <v>8</v>
      </c>
      <c r="H14" s="24">
        <f>G14*D9</f>
        <v>96</v>
      </c>
      <c r="I14" s="202">
        <v>0</v>
      </c>
      <c r="J14" s="24">
        <f t="shared" ref="J14:J29" si="0">I14+H14+D14</f>
        <v>3096</v>
      </c>
      <c r="K14" s="24"/>
      <c r="L14" s="25"/>
      <c r="M14" s="18"/>
    </row>
    <row r="15" spans="1:256" ht="20.149999999999999" customHeight="1">
      <c r="A15" s="199">
        <v>3</v>
      </c>
      <c r="B15" s="18" t="s">
        <v>7</v>
      </c>
      <c r="C15" s="18" t="s">
        <v>16</v>
      </c>
      <c r="D15" s="44">
        <v>3000</v>
      </c>
      <c r="E15" s="136">
        <v>16</v>
      </c>
      <c r="F15" s="136">
        <v>18</v>
      </c>
      <c r="G15" s="177">
        <f>F15-E15</f>
        <v>2</v>
      </c>
      <c r="H15" s="45">
        <f>G15*D9</f>
        <v>24</v>
      </c>
      <c r="I15" s="202">
        <v>2352</v>
      </c>
      <c r="J15" s="24">
        <f t="shared" si="0"/>
        <v>5376</v>
      </c>
      <c r="K15" s="24"/>
      <c r="L15" s="25"/>
      <c r="M15" s="121"/>
    </row>
    <row r="16" spans="1:256" ht="20.149999999999999" customHeight="1">
      <c r="A16" s="199">
        <v>4</v>
      </c>
      <c r="B16" s="18" t="s">
        <v>8</v>
      </c>
      <c r="C16" s="18" t="s">
        <v>84</v>
      </c>
      <c r="D16" s="44">
        <v>3000</v>
      </c>
      <c r="E16" s="136">
        <v>416</v>
      </c>
      <c r="F16" s="136">
        <v>436</v>
      </c>
      <c r="G16" s="44">
        <f t="shared" ref="G16:G29" si="1">F16-E16</f>
        <v>20</v>
      </c>
      <c r="H16" s="45">
        <f>G16*D9</f>
        <v>240</v>
      </c>
      <c r="I16" s="202">
        <v>0</v>
      </c>
      <c r="J16" s="45">
        <f t="shared" si="0"/>
        <v>3240</v>
      </c>
      <c r="K16" s="24"/>
      <c r="L16" s="25"/>
      <c r="M16" s="18"/>
    </row>
    <row r="17" spans="1:13" s="17" customFormat="1">
      <c r="A17" s="199">
        <v>5</v>
      </c>
      <c r="B17" s="18" t="s">
        <v>9</v>
      </c>
      <c r="C17" s="18" t="s">
        <v>97</v>
      </c>
      <c r="D17" s="44">
        <v>3000</v>
      </c>
      <c r="E17" s="136">
        <v>276</v>
      </c>
      <c r="F17" s="136">
        <v>289</v>
      </c>
      <c r="G17" s="41">
        <f t="shared" si="1"/>
        <v>13</v>
      </c>
      <c r="H17" s="24">
        <f>G17*D9</f>
        <v>156</v>
      </c>
      <c r="I17" s="202">
        <v>0</v>
      </c>
      <c r="J17" s="24">
        <f t="shared" si="0"/>
        <v>3156</v>
      </c>
      <c r="K17" s="24"/>
      <c r="L17" s="25"/>
      <c r="M17" s="18"/>
    </row>
    <row r="18" spans="1:13" s="17" customFormat="1">
      <c r="A18" s="199">
        <v>6</v>
      </c>
      <c r="B18" s="18" t="s">
        <v>10</v>
      </c>
      <c r="C18" s="34" t="s">
        <v>116</v>
      </c>
      <c r="D18" s="44">
        <v>3000</v>
      </c>
      <c r="E18" s="136">
        <v>139</v>
      </c>
      <c r="F18" s="136">
        <v>159</v>
      </c>
      <c r="G18" s="177">
        <f t="shared" si="1"/>
        <v>20</v>
      </c>
      <c r="H18" s="45">
        <f>G18*D9</f>
        <v>240</v>
      </c>
      <c r="I18" s="202">
        <v>0</v>
      </c>
      <c r="J18" s="24">
        <f t="shared" si="0"/>
        <v>3240</v>
      </c>
      <c r="K18" s="24"/>
      <c r="L18" s="25"/>
      <c r="M18" s="18"/>
    </row>
    <row r="19" spans="1:13" s="17" customFormat="1">
      <c r="A19" s="199">
        <v>7</v>
      </c>
      <c r="B19" s="18" t="s">
        <v>11</v>
      </c>
      <c r="C19" s="18" t="s">
        <v>19</v>
      </c>
      <c r="D19" s="44">
        <v>3000</v>
      </c>
      <c r="E19" s="136">
        <v>806</v>
      </c>
      <c r="F19" s="136">
        <v>820</v>
      </c>
      <c r="G19" s="44">
        <f t="shared" si="1"/>
        <v>14</v>
      </c>
      <c r="H19" s="45">
        <f>G19*D9</f>
        <v>168</v>
      </c>
      <c r="I19" s="202">
        <v>0</v>
      </c>
      <c r="J19" s="45">
        <f t="shared" si="0"/>
        <v>3168</v>
      </c>
      <c r="K19" s="24"/>
      <c r="L19" s="25"/>
      <c r="M19" s="18"/>
    </row>
    <row r="20" spans="1:13" s="17" customFormat="1">
      <c r="A20" s="199">
        <v>8</v>
      </c>
      <c r="B20" s="18" t="s">
        <v>12</v>
      </c>
      <c r="C20" s="18" t="s">
        <v>19</v>
      </c>
      <c r="D20" s="44">
        <v>3000</v>
      </c>
      <c r="E20" s="136">
        <v>304</v>
      </c>
      <c r="F20" s="136">
        <v>319</v>
      </c>
      <c r="G20" s="41">
        <f t="shared" si="1"/>
        <v>15</v>
      </c>
      <c r="H20" s="24">
        <f>G20*D9</f>
        <v>180</v>
      </c>
      <c r="I20" s="202">
        <v>0</v>
      </c>
      <c r="J20" s="24">
        <f t="shared" si="0"/>
        <v>3180</v>
      </c>
      <c r="K20" s="24"/>
      <c r="L20" s="25"/>
      <c r="M20" s="18"/>
    </row>
    <row r="21" spans="1:13" s="17" customFormat="1">
      <c r="A21" s="199">
        <v>9</v>
      </c>
      <c r="B21" s="18" t="s">
        <v>13</v>
      </c>
      <c r="C21" s="18" t="s">
        <v>109</v>
      </c>
      <c r="D21" s="44">
        <v>3000</v>
      </c>
      <c r="E21" s="136">
        <v>739</v>
      </c>
      <c r="F21" s="136">
        <v>743</v>
      </c>
      <c r="G21" s="177">
        <f t="shared" si="1"/>
        <v>4</v>
      </c>
      <c r="H21" s="45">
        <f>G21*D9</f>
        <v>48</v>
      </c>
      <c r="I21" s="202">
        <v>0</v>
      </c>
      <c r="J21" s="24">
        <f t="shared" si="0"/>
        <v>3048</v>
      </c>
      <c r="K21" s="24"/>
      <c r="L21" s="25"/>
      <c r="M21" s="18"/>
    </row>
    <row r="22" spans="1:13" s="17" customFormat="1">
      <c r="A22" s="199">
        <v>10</v>
      </c>
      <c r="B22" s="18" t="s">
        <v>21</v>
      </c>
      <c r="C22" s="18" t="s">
        <v>107</v>
      </c>
      <c r="D22" s="44">
        <v>3000</v>
      </c>
      <c r="E22" s="136">
        <v>393</v>
      </c>
      <c r="F22" s="136">
        <v>393</v>
      </c>
      <c r="G22" s="44">
        <f t="shared" si="1"/>
        <v>0</v>
      </c>
      <c r="H22" s="45">
        <f>G22*D9</f>
        <v>0</v>
      </c>
      <c r="I22" s="202">
        <v>-3500</v>
      </c>
      <c r="J22" s="45">
        <f t="shared" si="0"/>
        <v>-500</v>
      </c>
      <c r="K22" s="24"/>
      <c r="L22" s="25"/>
      <c r="M22" s="18"/>
    </row>
    <row r="23" spans="1:13" s="17" customFormat="1">
      <c r="A23" s="199">
        <v>11</v>
      </c>
      <c r="B23" s="18" t="s">
        <v>22</v>
      </c>
      <c r="C23" s="18" t="s">
        <v>98</v>
      </c>
      <c r="D23" s="44">
        <v>3000</v>
      </c>
      <c r="E23" s="136">
        <v>619</v>
      </c>
      <c r="F23" s="136">
        <v>619</v>
      </c>
      <c r="G23" s="41">
        <f t="shared" si="1"/>
        <v>0</v>
      </c>
      <c r="H23" s="24">
        <f>G23*D9</f>
        <v>0</v>
      </c>
      <c r="I23" s="202">
        <v>0</v>
      </c>
      <c r="J23" s="24">
        <f t="shared" si="0"/>
        <v>3000</v>
      </c>
      <c r="K23" s="24"/>
      <c r="L23" s="25"/>
      <c r="M23" s="18"/>
    </row>
    <row r="24" spans="1:13" s="17" customFormat="1">
      <c r="A24" s="199">
        <v>12</v>
      </c>
      <c r="B24" s="18" t="s">
        <v>23</v>
      </c>
      <c r="C24" s="18" t="s">
        <v>108</v>
      </c>
      <c r="D24" s="44">
        <v>3000</v>
      </c>
      <c r="E24" s="136">
        <v>480</v>
      </c>
      <c r="F24" s="136">
        <v>480</v>
      </c>
      <c r="G24" s="177">
        <f t="shared" si="1"/>
        <v>0</v>
      </c>
      <c r="H24" s="45">
        <f>G24*D9</f>
        <v>0</v>
      </c>
      <c r="I24" s="202">
        <v>0</v>
      </c>
      <c r="J24" s="24">
        <f t="shared" si="0"/>
        <v>3000</v>
      </c>
      <c r="K24" s="24"/>
      <c r="L24" s="25"/>
      <c r="M24" s="18"/>
    </row>
    <row r="25" spans="1:13" s="17" customFormat="1">
      <c r="A25" s="199">
        <v>13</v>
      </c>
      <c r="B25" s="18" t="s">
        <v>24</v>
      </c>
      <c r="C25" s="18" t="s">
        <v>33</v>
      </c>
      <c r="D25" s="44">
        <v>3000</v>
      </c>
      <c r="E25" s="136">
        <v>1328</v>
      </c>
      <c r="F25" s="136">
        <v>1360</v>
      </c>
      <c r="G25" s="44">
        <f t="shared" si="1"/>
        <v>32</v>
      </c>
      <c r="H25" s="45">
        <f>G25*D9</f>
        <v>384</v>
      </c>
      <c r="I25" s="202">
        <v>9580</v>
      </c>
      <c r="J25" s="45">
        <f t="shared" si="0"/>
        <v>12964</v>
      </c>
      <c r="K25" s="24"/>
      <c r="L25" s="25"/>
      <c r="M25" s="18"/>
    </row>
    <row r="26" spans="1:13" s="17" customFormat="1">
      <c r="A26" s="199">
        <v>14</v>
      </c>
      <c r="B26" s="18" t="s">
        <v>25</v>
      </c>
      <c r="C26" s="18" t="s">
        <v>87</v>
      </c>
      <c r="D26" s="44">
        <v>3000</v>
      </c>
      <c r="E26" s="136">
        <v>1018</v>
      </c>
      <c r="F26" s="136">
        <v>1071</v>
      </c>
      <c r="G26" s="41">
        <f t="shared" si="1"/>
        <v>53</v>
      </c>
      <c r="H26" s="24">
        <f>G26*D9</f>
        <v>636</v>
      </c>
      <c r="I26" s="202">
        <v>2358</v>
      </c>
      <c r="J26" s="24">
        <f t="shared" si="0"/>
        <v>5994</v>
      </c>
      <c r="K26" s="24"/>
      <c r="L26" s="25"/>
      <c r="M26" s="18"/>
    </row>
    <row r="27" spans="1:13" s="17" customFormat="1">
      <c r="A27" s="199">
        <v>15</v>
      </c>
      <c r="B27" s="18" t="s">
        <v>26</v>
      </c>
      <c r="C27" s="18" t="s">
        <v>106</v>
      </c>
      <c r="D27" s="44">
        <v>3000</v>
      </c>
      <c r="E27" s="136">
        <v>423</v>
      </c>
      <c r="F27" s="136">
        <v>447</v>
      </c>
      <c r="G27" s="177">
        <f t="shared" si="1"/>
        <v>24</v>
      </c>
      <c r="H27" s="45">
        <f>G27*D9</f>
        <v>288</v>
      </c>
      <c r="I27" s="202">
        <v>0</v>
      </c>
      <c r="J27" s="24">
        <f t="shared" si="0"/>
        <v>3288</v>
      </c>
      <c r="K27" s="24"/>
      <c r="L27" s="25"/>
      <c r="M27" s="18"/>
    </row>
    <row r="28" spans="1:13" s="17" customFormat="1">
      <c r="A28" s="199">
        <v>16</v>
      </c>
      <c r="B28" s="18" t="s">
        <v>27</v>
      </c>
      <c r="C28" s="18" t="s">
        <v>35</v>
      </c>
      <c r="D28" s="44">
        <v>3000</v>
      </c>
      <c r="E28" s="136">
        <v>666</v>
      </c>
      <c r="F28" s="136">
        <v>682</v>
      </c>
      <c r="G28" s="44">
        <f t="shared" si="1"/>
        <v>16</v>
      </c>
      <c r="H28" s="45">
        <f>G28*D9</f>
        <v>192</v>
      </c>
      <c r="I28" s="202">
        <v>0</v>
      </c>
      <c r="J28" s="45">
        <f t="shared" si="0"/>
        <v>3192</v>
      </c>
      <c r="K28" s="24"/>
      <c r="L28" s="25"/>
      <c r="M28" s="18"/>
    </row>
    <row r="29" spans="1:13" s="17" customFormat="1">
      <c r="A29" s="199">
        <v>17</v>
      </c>
      <c r="B29" s="18" t="s">
        <v>28</v>
      </c>
      <c r="C29" s="18" t="s">
        <v>36</v>
      </c>
      <c r="D29" s="44">
        <v>3000</v>
      </c>
      <c r="E29" s="136">
        <v>108</v>
      </c>
      <c r="F29" s="136">
        <v>128</v>
      </c>
      <c r="G29" s="41">
        <f t="shared" si="1"/>
        <v>20</v>
      </c>
      <c r="H29" s="24">
        <f>G29*D9</f>
        <v>240</v>
      </c>
      <c r="I29" s="202">
        <v>0</v>
      </c>
      <c r="J29" s="24">
        <f t="shared" si="0"/>
        <v>3240</v>
      </c>
      <c r="K29" s="24"/>
      <c r="L29" s="25"/>
      <c r="M29" s="18"/>
    </row>
    <row r="30" spans="1:13" s="17" customFormat="1">
      <c r="A30" s="267" t="s">
        <v>0</v>
      </c>
      <c r="B30" s="266" t="s">
        <v>115</v>
      </c>
      <c r="C30" s="267" t="s">
        <v>2</v>
      </c>
      <c r="D30" s="266" t="s">
        <v>111</v>
      </c>
      <c r="E30" s="271" t="s">
        <v>122</v>
      </c>
      <c r="F30" s="267"/>
      <c r="G30" s="267"/>
      <c r="H30" s="267"/>
      <c r="I30" s="266" t="s">
        <v>163</v>
      </c>
      <c r="J30" s="267" t="s">
        <v>3</v>
      </c>
      <c r="K30" s="266" t="s">
        <v>114</v>
      </c>
      <c r="L30" s="267" t="s">
        <v>4</v>
      </c>
      <c r="M30" s="266" t="s">
        <v>113</v>
      </c>
    </row>
    <row r="31" spans="1:13" s="17" customFormat="1">
      <c r="A31" s="267"/>
      <c r="B31" s="267"/>
      <c r="C31" s="267"/>
      <c r="D31" s="267"/>
      <c r="E31" s="32" t="s">
        <v>112</v>
      </c>
      <c r="F31" s="14" t="s">
        <v>79</v>
      </c>
      <c r="G31" s="201" t="s">
        <v>123</v>
      </c>
      <c r="H31" s="32" t="s">
        <v>86</v>
      </c>
      <c r="I31" s="266"/>
      <c r="J31" s="267"/>
      <c r="K31" s="267"/>
      <c r="L31" s="267"/>
      <c r="M31" s="267"/>
    </row>
    <row r="32" spans="1:13" s="17" customFormat="1">
      <c r="A32" s="200">
        <v>18</v>
      </c>
      <c r="B32" s="36" t="s">
        <v>29</v>
      </c>
      <c r="C32" s="47" t="s">
        <v>117</v>
      </c>
      <c r="D32" s="44">
        <v>3000</v>
      </c>
      <c r="E32" s="136">
        <v>657</v>
      </c>
      <c r="F32" s="136">
        <v>659</v>
      </c>
      <c r="G32" s="44">
        <f>F32-E32</f>
        <v>2</v>
      </c>
      <c r="H32" s="45">
        <f>G32*D9</f>
        <v>24</v>
      </c>
      <c r="I32" s="202">
        <v>0</v>
      </c>
      <c r="J32" s="45">
        <f>I32+H32+D32</f>
        <v>3024</v>
      </c>
      <c r="K32" s="45"/>
      <c r="L32" s="46"/>
      <c r="M32" s="36"/>
    </row>
    <row r="33" spans="1:14" s="17" customFormat="1">
      <c r="A33" s="199">
        <v>19</v>
      </c>
      <c r="B33" s="18" t="s">
        <v>57</v>
      </c>
      <c r="C33" s="18" t="s">
        <v>88</v>
      </c>
      <c r="D33" s="44">
        <v>3000</v>
      </c>
      <c r="E33" s="136">
        <v>725</v>
      </c>
      <c r="F33" s="136">
        <v>735</v>
      </c>
      <c r="G33" s="41">
        <f>F33-E33</f>
        <v>10</v>
      </c>
      <c r="H33" s="24">
        <f>G33*D9</f>
        <v>120</v>
      </c>
      <c r="I33" s="97">
        <v>0</v>
      </c>
      <c r="J33" s="24">
        <f t="shared" ref="J33:J54" si="2">I33+H33+D33</f>
        <v>3120</v>
      </c>
      <c r="K33" s="24"/>
      <c r="L33" s="25"/>
      <c r="M33" s="18"/>
      <c r="N33" s="15"/>
    </row>
    <row r="34" spans="1:14" s="17" customFormat="1">
      <c r="A34" s="199">
        <v>20</v>
      </c>
      <c r="B34" s="18" t="s">
        <v>58</v>
      </c>
      <c r="C34" s="18" t="s">
        <v>38</v>
      </c>
      <c r="D34" s="44">
        <v>3000</v>
      </c>
      <c r="E34" s="136">
        <v>568</v>
      </c>
      <c r="F34" s="136">
        <v>577</v>
      </c>
      <c r="G34" s="44">
        <f t="shared" ref="G34:G54" si="3">F34-E34</f>
        <v>9</v>
      </c>
      <c r="H34" s="24">
        <f>G34*D9</f>
        <v>108</v>
      </c>
      <c r="I34" s="203">
        <v>0</v>
      </c>
      <c r="J34" s="24">
        <f t="shared" si="2"/>
        <v>3108</v>
      </c>
      <c r="K34" s="24"/>
      <c r="L34" s="25"/>
      <c r="M34" s="18"/>
      <c r="N34" s="15"/>
    </row>
    <row r="35" spans="1:14" s="17" customFormat="1">
      <c r="A35" s="199">
        <v>21</v>
      </c>
      <c r="B35" s="18" t="s">
        <v>59</v>
      </c>
      <c r="C35" s="18" t="s">
        <v>39</v>
      </c>
      <c r="D35" s="44">
        <v>3000</v>
      </c>
      <c r="E35" s="136">
        <v>1467</v>
      </c>
      <c r="F35" s="136">
        <v>1467</v>
      </c>
      <c r="G35" s="41">
        <f t="shared" si="3"/>
        <v>0</v>
      </c>
      <c r="H35" s="45">
        <f>G35*D9</f>
        <v>0</v>
      </c>
      <c r="I35" s="203">
        <v>1900</v>
      </c>
      <c r="J35" s="24">
        <f t="shared" si="2"/>
        <v>4900</v>
      </c>
      <c r="K35" s="24"/>
      <c r="L35" s="25"/>
      <c r="M35" s="18"/>
      <c r="N35" s="15"/>
    </row>
    <row r="36" spans="1:14" s="17" customFormat="1">
      <c r="A36" s="199">
        <v>22</v>
      </c>
      <c r="B36" s="18" t="s">
        <v>60</v>
      </c>
      <c r="C36" s="34" t="s">
        <v>118</v>
      </c>
      <c r="D36" s="44">
        <v>3000</v>
      </c>
      <c r="E36" s="136">
        <v>377</v>
      </c>
      <c r="F36" s="136">
        <v>397</v>
      </c>
      <c r="G36" s="44">
        <f t="shared" si="3"/>
        <v>20</v>
      </c>
      <c r="H36" s="24">
        <f>G36*D9</f>
        <v>240</v>
      </c>
      <c r="I36" s="203">
        <v>0</v>
      </c>
      <c r="J36" s="24">
        <f t="shared" si="2"/>
        <v>3240</v>
      </c>
      <c r="K36" s="24"/>
      <c r="L36" s="25"/>
      <c r="M36" s="18"/>
      <c r="N36" s="15"/>
    </row>
    <row r="37" spans="1:14" s="17" customFormat="1">
      <c r="A37" s="199">
        <v>23</v>
      </c>
      <c r="B37" s="18" t="s">
        <v>61</v>
      </c>
      <c r="C37" s="34" t="s">
        <v>121</v>
      </c>
      <c r="D37" s="44">
        <v>3000</v>
      </c>
      <c r="E37" s="136">
        <v>56</v>
      </c>
      <c r="F37" s="136">
        <v>64</v>
      </c>
      <c r="G37" s="41">
        <f t="shared" si="3"/>
        <v>8</v>
      </c>
      <c r="H37" s="24">
        <f>G37*D9</f>
        <v>96</v>
      </c>
      <c r="I37" s="203">
        <v>0</v>
      </c>
      <c r="J37" s="24">
        <f t="shared" si="2"/>
        <v>3096</v>
      </c>
      <c r="K37" s="24"/>
      <c r="L37" s="25"/>
      <c r="M37" s="18"/>
      <c r="N37" s="15"/>
    </row>
    <row r="38" spans="1:14" s="17" customFormat="1">
      <c r="A38" s="199">
        <v>24</v>
      </c>
      <c r="B38" s="18" t="s">
        <v>62</v>
      </c>
      <c r="C38" s="121" t="s">
        <v>343</v>
      </c>
      <c r="D38" s="44">
        <v>3000</v>
      </c>
      <c r="E38" s="136">
        <v>355</v>
      </c>
      <c r="F38" s="136">
        <v>368</v>
      </c>
      <c r="G38" s="44">
        <f t="shared" si="3"/>
        <v>13</v>
      </c>
      <c r="H38" s="45">
        <f>G38*D9</f>
        <v>156</v>
      </c>
      <c r="I38" s="203">
        <v>0</v>
      </c>
      <c r="J38" s="24">
        <f t="shared" si="2"/>
        <v>3156</v>
      </c>
      <c r="K38" s="24"/>
      <c r="L38" s="25"/>
      <c r="M38" s="18"/>
      <c r="N38" s="15"/>
    </row>
    <row r="39" spans="1:14" s="17" customFormat="1">
      <c r="A39" s="199">
        <v>25</v>
      </c>
      <c r="B39" s="18" t="s">
        <v>63</v>
      </c>
      <c r="C39" s="18" t="s">
        <v>43</v>
      </c>
      <c r="D39" s="44">
        <v>3000</v>
      </c>
      <c r="E39" s="136">
        <v>143</v>
      </c>
      <c r="F39" s="136">
        <v>156</v>
      </c>
      <c r="G39" s="41">
        <f t="shared" si="3"/>
        <v>13</v>
      </c>
      <c r="H39" s="24">
        <f>G39*D9</f>
        <v>156</v>
      </c>
      <c r="I39" s="203">
        <v>0</v>
      </c>
      <c r="J39" s="24">
        <f t="shared" si="2"/>
        <v>3156</v>
      </c>
      <c r="K39" s="24"/>
      <c r="L39" s="25"/>
      <c r="M39" s="18"/>
      <c r="N39" s="15"/>
    </row>
    <row r="40" spans="1:14" s="17" customFormat="1">
      <c r="A40" s="199">
        <v>26</v>
      </c>
      <c r="B40" s="18" t="s">
        <v>64</v>
      </c>
      <c r="C40" s="18" t="s">
        <v>98</v>
      </c>
      <c r="D40" s="44">
        <v>3000</v>
      </c>
      <c r="E40" s="136">
        <v>1260</v>
      </c>
      <c r="F40" s="136">
        <v>1281</v>
      </c>
      <c r="G40" s="44">
        <f t="shared" si="3"/>
        <v>21</v>
      </c>
      <c r="H40" s="24">
        <f>G40*D9</f>
        <v>252</v>
      </c>
      <c r="I40" s="97">
        <v>-8</v>
      </c>
      <c r="J40" s="24">
        <f t="shared" si="2"/>
        <v>3244</v>
      </c>
      <c r="K40" s="24"/>
      <c r="L40" s="25"/>
      <c r="M40" s="18"/>
      <c r="N40" s="15"/>
    </row>
    <row r="41" spans="1:14" s="17" customFormat="1">
      <c r="A41" s="199">
        <v>27</v>
      </c>
      <c r="B41" s="18" t="s">
        <v>65</v>
      </c>
      <c r="C41" s="34" t="s">
        <v>45</v>
      </c>
      <c r="D41" s="44">
        <v>3000</v>
      </c>
      <c r="E41" s="136">
        <v>401</v>
      </c>
      <c r="F41" s="136">
        <v>428</v>
      </c>
      <c r="G41" s="41">
        <f t="shared" si="3"/>
        <v>27</v>
      </c>
      <c r="H41" s="45">
        <f>G41*D9</f>
        <v>324</v>
      </c>
      <c r="I41" s="203">
        <v>0</v>
      </c>
      <c r="J41" s="24">
        <f t="shared" si="2"/>
        <v>3324</v>
      </c>
      <c r="K41" s="24"/>
      <c r="L41" s="25"/>
      <c r="M41" s="18"/>
      <c r="N41" s="15"/>
    </row>
    <row r="42" spans="1:14" s="17" customFormat="1">
      <c r="A42" s="199">
        <v>28</v>
      </c>
      <c r="B42" s="18" t="s">
        <v>66</v>
      </c>
      <c r="C42" s="18" t="s">
        <v>46</v>
      </c>
      <c r="D42" s="44">
        <v>3000</v>
      </c>
      <c r="E42" s="136">
        <v>89</v>
      </c>
      <c r="F42" s="136">
        <v>104</v>
      </c>
      <c r="G42" s="44">
        <f t="shared" si="3"/>
        <v>15</v>
      </c>
      <c r="H42" s="24">
        <f>G42*D9</f>
        <v>180</v>
      </c>
      <c r="I42" s="203">
        <v>-154</v>
      </c>
      <c r="J42" s="24">
        <f t="shared" si="2"/>
        <v>3026</v>
      </c>
      <c r="K42" s="24"/>
      <c r="L42" s="25"/>
      <c r="M42" s="18"/>
      <c r="N42" s="26"/>
    </row>
    <row r="43" spans="1:14" s="17" customFormat="1">
      <c r="A43" s="199">
        <v>29</v>
      </c>
      <c r="B43" s="18" t="s">
        <v>67</v>
      </c>
      <c r="C43" s="18" t="s">
        <v>47</v>
      </c>
      <c r="D43" s="44">
        <v>3000</v>
      </c>
      <c r="E43" s="136">
        <v>441</v>
      </c>
      <c r="F43" s="136">
        <v>467</v>
      </c>
      <c r="G43" s="41">
        <f t="shared" si="3"/>
        <v>26</v>
      </c>
      <c r="H43" s="24">
        <f>G43*D9</f>
        <v>312</v>
      </c>
      <c r="I43" s="97">
        <v>3700</v>
      </c>
      <c r="J43" s="24">
        <f t="shared" si="2"/>
        <v>7012</v>
      </c>
      <c r="K43" s="24"/>
      <c r="L43" s="25"/>
      <c r="M43" s="121" t="s">
        <v>331</v>
      </c>
      <c r="N43" s="15"/>
    </row>
    <row r="44" spans="1:14" s="17" customFormat="1">
      <c r="A44" s="199">
        <v>30</v>
      </c>
      <c r="B44" s="18" t="s">
        <v>68</v>
      </c>
      <c r="C44" s="18" t="s">
        <v>48</v>
      </c>
      <c r="D44" s="44">
        <v>3000</v>
      </c>
      <c r="E44" s="136">
        <v>667</v>
      </c>
      <c r="F44" s="136">
        <v>667</v>
      </c>
      <c r="G44" s="44">
        <f t="shared" si="3"/>
        <v>0</v>
      </c>
      <c r="H44" s="45">
        <f>G44*D9</f>
        <v>0</v>
      </c>
      <c r="I44" s="97">
        <v>0</v>
      </c>
      <c r="J44" s="24">
        <f t="shared" si="2"/>
        <v>3000</v>
      </c>
      <c r="K44" s="24"/>
      <c r="L44" s="25"/>
      <c r="M44" s="18"/>
      <c r="N44" s="15"/>
    </row>
    <row r="45" spans="1:14" s="17" customFormat="1">
      <c r="A45" s="199">
        <v>31</v>
      </c>
      <c r="B45" s="18" t="s">
        <v>69</v>
      </c>
      <c r="C45" s="18" t="s">
        <v>110</v>
      </c>
      <c r="D45" s="44">
        <v>3000</v>
      </c>
      <c r="E45" s="136">
        <v>768</v>
      </c>
      <c r="F45" s="136">
        <v>768</v>
      </c>
      <c r="G45" s="41">
        <f t="shared" si="3"/>
        <v>0</v>
      </c>
      <c r="H45" s="24">
        <f>G45*D9</f>
        <v>0</v>
      </c>
      <c r="I45" s="203">
        <v>-1000</v>
      </c>
      <c r="J45" s="24">
        <f t="shared" si="2"/>
        <v>2000</v>
      </c>
      <c r="K45" s="24"/>
      <c r="L45" s="25"/>
      <c r="M45" s="18"/>
      <c r="N45" s="15"/>
    </row>
    <row r="46" spans="1:14" s="17" customFormat="1">
      <c r="A46" s="199">
        <v>32</v>
      </c>
      <c r="B46" s="18" t="s">
        <v>70</v>
      </c>
      <c r="C46" s="121" t="s">
        <v>297</v>
      </c>
      <c r="D46" s="44">
        <v>3000</v>
      </c>
      <c r="E46" s="136">
        <v>128</v>
      </c>
      <c r="F46" s="136">
        <v>137</v>
      </c>
      <c r="G46" s="44">
        <f t="shared" si="3"/>
        <v>9</v>
      </c>
      <c r="H46" s="24">
        <f>G46*D9</f>
        <v>108</v>
      </c>
      <c r="I46" s="203">
        <v>0</v>
      </c>
      <c r="J46" s="24">
        <f t="shared" si="2"/>
        <v>3108</v>
      </c>
      <c r="K46" s="27"/>
      <c r="L46" s="25"/>
      <c r="M46" s="18"/>
      <c r="N46" s="15"/>
    </row>
    <row r="47" spans="1:14" s="17" customFormat="1">
      <c r="A47" s="199">
        <v>33</v>
      </c>
      <c r="B47" s="18" t="s">
        <v>71</v>
      </c>
      <c r="C47" s="18" t="s">
        <v>51</v>
      </c>
      <c r="D47" s="44">
        <v>3000</v>
      </c>
      <c r="E47" s="136">
        <v>409</v>
      </c>
      <c r="F47" s="136">
        <v>411</v>
      </c>
      <c r="G47" s="41">
        <f t="shared" si="3"/>
        <v>2</v>
      </c>
      <c r="H47" s="45">
        <f>G47*D9</f>
        <v>24</v>
      </c>
      <c r="I47" s="203">
        <v>0</v>
      </c>
      <c r="J47" s="24">
        <f t="shared" si="2"/>
        <v>3024</v>
      </c>
      <c r="K47" s="24"/>
      <c r="L47" s="25"/>
      <c r="M47" s="18"/>
      <c r="N47" s="15"/>
    </row>
    <row r="48" spans="1:14" s="17" customFormat="1">
      <c r="A48" s="199">
        <v>34</v>
      </c>
      <c r="B48" s="18" t="s">
        <v>72</v>
      </c>
      <c r="C48" s="18" t="s">
        <v>52</v>
      </c>
      <c r="D48" s="44">
        <v>3000</v>
      </c>
      <c r="E48" s="136">
        <v>124</v>
      </c>
      <c r="F48" s="136">
        <v>134</v>
      </c>
      <c r="G48" s="44">
        <f t="shared" si="3"/>
        <v>10</v>
      </c>
      <c r="H48" s="24">
        <f>G48*D9</f>
        <v>120</v>
      </c>
      <c r="I48" s="97">
        <v>0</v>
      </c>
      <c r="J48" s="24">
        <f t="shared" si="2"/>
        <v>3120</v>
      </c>
      <c r="K48" s="24"/>
      <c r="L48" s="25"/>
      <c r="M48" s="34"/>
      <c r="N48" s="15"/>
    </row>
    <row r="49" spans="1:14" s="17" customFormat="1">
      <c r="A49" s="199">
        <v>35</v>
      </c>
      <c r="B49" s="18" t="s">
        <v>73</v>
      </c>
      <c r="C49" s="18" t="s">
        <v>53</v>
      </c>
      <c r="D49" s="44">
        <v>3000</v>
      </c>
      <c r="E49" s="136">
        <v>515</v>
      </c>
      <c r="F49" s="136">
        <v>515</v>
      </c>
      <c r="G49" s="41">
        <f t="shared" si="3"/>
        <v>0</v>
      </c>
      <c r="H49" s="24">
        <f>G49*D9</f>
        <v>0</v>
      </c>
      <c r="I49" s="203">
        <v>1500</v>
      </c>
      <c r="J49" s="24">
        <f t="shared" si="2"/>
        <v>4500</v>
      </c>
      <c r="K49" s="27"/>
      <c r="L49" s="25"/>
      <c r="M49" s="18"/>
      <c r="N49" s="15"/>
    </row>
    <row r="50" spans="1:14" s="17" customFormat="1">
      <c r="A50" s="199">
        <v>36</v>
      </c>
      <c r="B50" s="18" t="s">
        <v>74</v>
      </c>
      <c r="C50" s="18" t="s">
        <v>54</v>
      </c>
      <c r="D50" s="44">
        <v>3000</v>
      </c>
      <c r="E50" s="136">
        <v>1005</v>
      </c>
      <c r="F50" s="136">
        <v>1012</v>
      </c>
      <c r="G50" s="44">
        <f t="shared" si="3"/>
        <v>7</v>
      </c>
      <c r="H50" s="45">
        <f>G50*D9</f>
        <v>84</v>
      </c>
      <c r="I50" s="203">
        <v>0</v>
      </c>
      <c r="J50" s="24">
        <f t="shared" si="2"/>
        <v>3084</v>
      </c>
      <c r="K50" s="24"/>
      <c r="L50" s="25"/>
      <c r="M50" s="18"/>
      <c r="N50" s="15"/>
    </row>
    <row r="51" spans="1:14" s="17" customFormat="1">
      <c r="A51" s="199">
        <v>37</v>
      </c>
      <c r="B51" s="18" t="s">
        <v>75</v>
      </c>
      <c r="C51" s="121" t="s">
        <v>376</v>
      </c>
      <c r="D51" s="44">
        <v>3000</v>
      </c>
      <c r="E51" s="136">
        <v>104</v>
      </c>
      <c r="F51" s="136">
        <v>104</v>
      </c>
      <c r="G51" s="41">
        <f t="shared" si="3"/>
        <v>0</v>
      </c>
      <c r="H51" s="24">
        <f>G51*D9</f>
        <v>0</v>
      </c>
      <c r="I51" s="203">
        <v>-1000</v>
      </c>
      <c r="J51" s="24">
        <f t="shared" si="2"/>
        <v>2000</v>
      </c>
      <c r="K51" s="24"/>
      <c r="L51" s="25"/>
      <c r="M51" s="18"/>
      <c r="N51" s="15"/>
    </row>
    <row r="52" spans="1:14" s="17" customFormat="1">
      <c r="A52" s="199">
        <v>38</v>
      </c>
      <c r="B52" s="18" t="s">
        <v>76</v>
      </c>
      <c r="C52" s="34" t="s">
        <v>119</v>
      </c>
      <c r="D52" s="44">
        <v>3000</v>
      </c>
      <c r="E52" s="136">
        <v>225</v>
      </c>
      <c r="F52" s="136">
        <v>231</v>
      </c>
      <c r="G52" s="44">
        <f t="shared" si="3"/>
        <v>6</v>
      </c>
      <c r="H52" s="24">
        <f>G52*D9</f>
        <v>72</v>
      </c>
      <c r="I52" s="203">
        <v>0</v>
      </c>
      <c r="J52" s="24">
        <f t="shared" si="2"/>
        <v>3072</v>
      </c>
      <c r="K52" s="24"/>
      <c r="L52" s="25"/>
      <c r="M52" s="18"/>
      <c r="N52" s="15"/>
    </row>
    <row r="53" spans="1:14" s="17" customFormat="1">
      <c r="A53" s="199">
        <v>39</v>
      </c>
      <c r="B53" s="18" t="s">
        <v>77</v>
      </c>
      <c r="C53" s="18" t="s">
        <v>56</v>
      </c>
      <c r="D53" s="44">
        <v>3000</v>
      </c>
      <c r="E53" s="136">
        <v>295</v>
      </c>
      <c r="F53" s="136">
        <v>299</v>
      </c>
      <c r="G53" s="41">
        <f t="shared" si="3"/>
        <v>4</v>
      </c>
      <c r="H53" s="45">
        <f>G53*D9</f>
        <v>48</v>
      </c>
      <c r="I53" s="97">
        <v>3100</v>
      </c>
      <c r="J53" s="24">
        <f t="shared" si="2"/>
        <v>6148</v>
      </c>
      <c r="K53" s="24"/>
      <c r="L53" s="25"/>
      <c r="M53" s="18"/>
      <c r="N53" s="15"/>
    </row>
    <row r="54" spans="1:14" s="17" customFormat="1">
      <c r="A54" s="199">
        <v>40</v>
      </c>
      <c r="B54" s="18" t="s">
        <v>78</v>
      </c>
      <c r="C54" s="34" t="s">
        <v>120</v>
      </c>
      <c r="D54" s="44">
        <v>3000</v>
      </c>
      <c r="E54" s="136">
        <v>58</v>
      </c>
      <c r="F54" s="136">
        <v>64</v>
      </c>
      <c r="G54" s="44">
        <f t="shared" si="3"/>
        <v>6</v>
      </c>
      <c r="H54" s="24">
        <f>G54*D9</f>
        <v>72</v>
      </c>
      <c r="I54" s="203">
        <v>0</v>
      </c>
      <c r="J54" s="24">
        <f t="shared" si="2"/>
        <v>3072</v>
      </c>
      <c r="K54" s="24"/>
      <c r="L54" s="25"/>
      <c r="M54" s="18"/>
      <c r="N54" s="15"/>
    </row>
    <row r="55" spans="1:14" s="17" customFormat="1">
      <c r="A55" s="15"/>
      <c r="B55" s="15"/>
      <c r="C55" s="15"/>
      <c r="D55" s="28"/>
      <c r="E55" s="15"/>
      <c r="F55" s="15"/>
      <c r="G55" s="85"/>
      <c r="H55" s="86"/>
      <c r="I55" s="91"/>
      <c r="J55" s="15"/>
      <c r="K55" s="29"/>
      <c r="L55" s="15"/>
      <c r="M55" s="15"/>
      <c r="N55" s="15"/>
    </row>
    <row r="56" spans="1:14" s="17" customFormat="1">
      <c r="A56" s="15"/>
      <c r="B56" s="15"/>
      <c r="C56" s="15"/>
      <c r="D56" s="15"/>
      <c r="E56" s="15"/>
      <c r="F56" s="15"/>
      <c r="G56" s="15"/>
      <c r="H56" s="15"/>
      <c r="I56" s="91"/>
      <c r="J56" s="15"/>
      <c r="K56" s="30"/>
      <c r="L56" s="15"/>
      <c r="M56" s="15"/>
      <c r="N56" s="15"/>
    </row>
    <row r="58" spans="1:14" s="17" customFormat="1">
      <c r="A58" s="15"/>
      <c r="B58" s="15"/>
      <c r="C58" s="15"/>
      <c r="D58" s="15"/>
      <c r="E58" s="15"/>
      <c r="F58" s="15"/>
      <c r="G58" s="15"/>
      <c r="H58" s="15"/>
      <c r="I58" s="91"/>
      <c r="J58" s="15"/>
      <c r="K58" s="15"/>
      <c r="L58" s="15"/>
      <c r="M58" s="15"/>
      <c r="N58" s="29"/>
    </row>
    <row r="60" spans="1:14" s="17" customFormat="1">
      <c r="A60" s="15"/>
      <c r="B60" s="15"/>
      <c r="C60" s="15"/>
      <c r="D60" s="26"/>
      <c r="E60" s="15"/>
      <c r="F60" s="15"/>
      <c r="G60" s="15"/>
      <c r="H60" s="15"/>
      <c r="I60" s="91"/>
      <c r="J60" s="15"/>
      <c r="K60" s="15"/>
      <c r="L60" s="15"/>
      <c r="M60" s="15"/>
      <c r="N60" s="15"/>
    </row>
    <row r="66" spans="4:12" s="17" customFormat="1">
      <c r="D66" s="15"/>
      <c r="E66" s="15"/>
      <c r="F66" s="15"/>
      <c r="G66" s="15"/>
      <c r="H66" s="15"/>
      <c r="I66" s="91"/>
      <c r="J66" s="15"/>
      <c r="K66" s="31"/>
      <c r="L66" s="15"/>
    </row>
    <row r="68" spans="4:12" s="17" customFormat="1">
      <c r="D68" s="15"/>
      <c r="E68" s="15"/>
      <c r="F68" s="15"/>
      <c r="G68" s="15"/>
      <c r="H68" s="15"/>
      <c r="I68" s="91"/>
      <c r="J68" s="15"/>
      <c r="K68" s="15"/>
      <c r="L68" s="26"/>
    </row>
    <row r="71" spans="4:12" s="17" customFormat="1">
      <c r="D71" s="26"/>
      <c r="E71" s="15"/>
      <c r="F71" s="15"/>
      <c r="G71" s="15"/>
      <c r="H71" s="15"/>
      <c r="I71" s="91"/>
      <c r="J71" s="15"/>
      <c r="K71" s="15"/>
      <c r="L71" s="15"/>
    </row>
    <row r="74" spans="4:12" s="17" customFormat="1">
      <c r="D74" s="26"/>
      <c r="E74" s="15"/>
      <c r="F74" s="15"/>
      <c r="G74" s="15"/>
      <c r="H74" s="15"/>
      <c r="I74" s="91"/>
      <c r="J74" s="15"/>
      <c r="K74" s="15"/>
      <c r="L74" s="15"/>
    </row>
  </sheetData>
  <mergeCells count="40">
    <mergeCell ref="I30:I31"/>
    <mergeCell ref="J30:J31"/>
    <mergeCell ref="K30:K31"/>
    <mergeCell ref="L30:L31"/>
    <mergeCell ref="M30:M31"/>
    <mergeCell ref="I11:I12"/>
    <mergeCell ref="J11:J12"/>
    <mergeCell ref="K11:K12"/>
    <mergeCell ref="L11:L12"/>
    <mergeCell ref="M11:M12"/>
    <mergeCell ref="A30:A31"/>
    <mergeCell ref="B30:B31"/>
    <mergeCell ref="C30:C31"/>
    <mergeCell ref="D30:D31"/>
    <mergeCell ref="E30:H30"/>
    <mergeCell ref="A7:G7"/>
    <mergeCell ref="A8:C8"/>
    <mergeCell ref="E8:G9"/>
    <mergeCell ref="A9:C9"/>
    <mergeCell ref="A11:A12"/>
    <mergeCell ref="B11:B12"/>
    <mergeCell ref="C11:C12"/>
    <mergeCell ref="D11:D12"/>
    <mergeCell ref="E11:H11"/>
    <mergeCell ref="A1:M1"/>
    <mergeCell ref="A2:H2"/>
    <mergeCell ref="I2:M2"/>
    <mergeCell ref="A3:C3"/>
    <mergeCell ref="D3:E3"/>
    <mergeCell ref="F3:G3"/>
    <mergeCell ref="I3:M10"/>
    <mergeCell ref="A4:C4"/>
    <mergeCell ref="D4:E4"/>
    <mergeCell ref="F4:G4"/>
    <mergeCell ref="A5:C5"/>
    <mergeCell ref="D5:E5"/>
    <mergeCell ref="F5:G5"/>
    <mergeCell ref="A6:C6"/>
    <mergeCell ref="D6:E6"/>
    <mergeCell ref="F6:G6"/>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IU53"/>
  <sheetViews>
    <sheetView topLeftCell="A4" workbookViewId="0">
      <selection activeCell="F22" sqref="F22"/>
    </sheetView>
  </sheetViews>
  <sheetFormatPr defaultColWidth="9" defaultRowHeight="14.5"/>
  <cols>
    <col min="1" max="1" width="46.81640625" style="1" customWidth="1"/>
    <col min="2" max="2" width="15.26953125" style="1" customWidth="1"/>
    <col min="3" max="3" width="9.7265625" style="1" customWidth="1"/>
    <col min="4" max="4" width="51" style="1" customWidth="1"/>
    <col min="5" max="5" width="11.7265625" style="1" customWidth="1"/>
    <col min="6" max="6" width="9.81640625" style="1" customWidth="1"/>
    <col min="7" max="9" width="9.1796875" style="1" customWidth="1"/>
    <col min="10" max="10" width="32.81640625" style="1" customWidth="1"/>
    <col min="11" max="11" width="15.54296875" style="1" customWidth="1"/>
    <col min="12" max="12" width="14.453125" style="1" customWidth="1"/>
    <col min="13" max="14" width="14.1796875" style="1" customWidth="1"/>
    <col min="15" max="255" width="9.1796875" style="1" customWidth="1"/>
  </cols>
  <sheetData>
    <row r="1" spans="1:16" customFormat="1" ht="17.25" customHeight="1" thickBot="1">
      <c r="A1" s="246" t="s">
        <v>379</v>
      </c>
      <c r="B1" s="247"/>
      <c r="C1" s="247"/>
      <c r="D1" s="247"/>
      <c r="E1" s="248"/>
      <c r="F1" s="248"/>
      <c r="G1" s="1"/>
      <c r="H1" s="53" t="s">
        <v>0</v>
      </c>
      <c r="I1" s="53" t="s">
        <v>115</v>
      </c>
      <c r="J1" s="53" t="s">
        <v>2</v>
      </c>
      <c r="K1" s="57" t="s">
        <v>3</v>
      </c>
      <c r="L1" s="57" t="s">
        <v>114</v>
      </c>
      <c r="M1" s="57" t="s">
        <v>132</v>
      </c>
      <c r="N1" s="57" t="s">
        <v>133</v>
      </c>
      <c r="O1" s="1"/>
    </row>
    <row r="2" spans="1:16" customFormat="1" ht="15.75" customHeight="1">
      <c r="A2" s="254" t="s">
        <v>148</v>
      </c>
      <c r="B2" s="250"/>
      <c r="C2" s="255"/>
      <c r="D2" s="249" t="s">
        <v>149</v>
      </c>
      <c r="E2" s="250"/>
      <c r="F2" s="251"/>
      <c r="G2" s="1"/>
      <c r="H2" s="210">
        <v>1</v>
      </c>
      <c r="I2" s="121" t="s">
        <v>5</v>
      </c>
      <c r="J2" s="121" t="s">
        <v>14</v>
      </c>
      <c r="K2" s="65">
        <v>3060</v>
      </c>
      <c r="L2" s="65">
        <v>3060</v>
      </c>
      <c r="M2" s="65" t="s">
        <v>135</v>
      </c>
      <c r="N2" s="4">
        <f>K2-L2</f>
        <v>0</v>
      </c>
      <c r="O2" s="1"/>
      <c r="P2">
        <v>1</v>
      </c>
    </row>
    <row r="3" spans="1:16" customFormat="1" ht="15" customHeight="1" thickBot="1">
      <c r="A3" s="78" t="s">
        <v>85</v>
      </c>
      <c r="B3" s="79" t="s">
        <v>147</v>
      </c>
      <c r="C3" s="80" t="s">
        <v>86</v>
      </c>
      <c r="D3" s="168" t="s">
        <v>85</v>
      </c>
      <c r="E3" s="79" t="s">
        <v>207</v>
      </c>
      <c r="F3" s="80" t="s">
        <v>86</v>
      </c>
      <c r="G3" s="1"/>
      <c r="H3" s="210">
        <v>2</v>
      </c>
      <c r="I3" s="121" t="s">
        <v>6</v>
      </c>
      <c r="J3" s="121" t="s">
        <v>15</v>
      </c>
      <c r="K3" s="65">
        <v>3096</v>
      </c>
      <c r="L3" s="65">
        <v>3096</v>
      </c>
      <c r="M3" s="65" t="s">
        <v>135</v>
      </c>
      <c r="N3" s="4">
        <f t="shared" ref="N3:N41" si="0">K3-L3</f>
        <v>0</v>
      </c>
      <c r="O3" s="1"/>
      <c r="P3">
        <v>1</v>
      </c>
    </row>
    <row r="4" spans="1:16" customFormat="1" ht="13.5" customHeight="1">
      <c r="A4" s="68"/>
      <c r="B4" s="116"/>
      <c r="C4" s="170"/>
      <c r="D4" s="128" t="s">
        <v>380</v>
      </c>
      <c r="E4" s="118" t="s">
        <v>151</v>
      </c>
      <c r="F4" s="156">
        <v>6165</v>
      </c>
      <c r="G4" s="1"/>
      <c r="H4" s="210">
        <v>3</v>
      </c>
      <c r="I4" s="121" t="s">
        <v>7</v>
      </c>
      <c r="J4" s="121" t="s">
        <v>16</v>
      </c>
      <c r="K4" s="65">
        <v>5376</v>
      </c>
      <c r="L4" s="65"/>
      <c r="M4" s="65"/>
      <c r="N4" s="4">
        <f t="shared" si="0"/>
        <v>5376</v>
      </c>
      <c r="O4" s="1"/>
    </row>
    <row r="5" spans="1:16" customFormat="1" ht="13.5" customHeight="1">
      <c r="A5" s="55" t="s">
        <v>200</v>
      </c>
      <c r="B5" s="117" t="s">
        <v>150</v>
      </c>
      <c r="C5" s="171">
        <v>-49528</v>
      </c>
      <c r="D5" s="128" t="s">
        <v>381</v>
      </c>
      <c r="E5" s="82" t="s">
        <v>151</v>
      </c>
      <c r="F5" s="157">
        <v>2200</v>
      </c>
      <c r="G5" s="1"/>
      <c r="H5" s="210">
        <v>4</v>
      </c>
      <c r="I5" s="121" t="s">
        <v>8</v>
      </c>
      <c r="J5" s="121" t="s">
        <v>84</v>
      </c>
      <c r="K5" s="65">
        <v>3240</v>
      </c>
      <c r="L5" s="65">
        <v>3240</v>
      </c>
      <c r="M5" s="65" t="s">
        <v>135</v>
      </c>
      <c r="N5" s="4">
        <f t="shared" si="0"/>
        <v>0</v>
      </c>
      <c r="O5" s="1"/>
      <c r="P5">
        <v>1</v>
      </c>
    </row>
    <row r="6" spans="1:16" customFormat="1">
      <c r="A6" s="55" t="s">
        <v>201</v>
      </c>
      <c r="B6" s="117" t="s">
        <v>151</v>
      </c>
      <c r="C6" s="171">
        <v>-74800</v>
      </c>
      <c r="D6" s="128" t="s">
        <v>382</v>
      </c>
      <c r="E6" s="82" t="s">
        <v>151</v>
      </c>
      <c r="F6" s="157">
        <v>5150</v>
      </c>
      <c r="G6" s="1"/>
      <c r="H6" s="210">
        <v>5</v>
      </c>
      <c r="I6" s="121" t="s">
        <v>9</v>
      </c>
      <c r="J6" s="121" t="s">
        <v>97</v>
      </c>
      <c r="K6" s="65">
        <v>3156</v>
      </c>
      <c r="L6" s="65">
        <v>3156</v>
      </c>
      <c r="M6" s="65" t="s">
        <v>135</v>
      </c>
      <c r="N6" s="4">
        <f t="shared" si="0"/>
        <v>0</v>
      </c>
      <c r="O6" s="1"/>
      <c r="P6">
        <v>1</v>
      </c>
    </row>
    <row r="7" spans="1:16" customFormat="1" ht="12.75" customHeight="1">
      <c r="A7" s="51"/>
      <c r="B7" s="7"/>
      <c r="C7" s="172"/>
      <c r="D7" s="128" t="s">
        <v>383</v>
      </c>
      <c r="E7" s="82" t="s">
        <v>151</v>
      </c>
      <c r="F7" s="157">
        <v>7300</v>
      </c>
      <c r="G7" s="1"/>
      <c r="H7" s="210">
        <v>6</v>
      </c>
      <c r="I7" s="121" t="s">
        <v>10</v>
      </c>
      <c r="J7" s="34" t="s">
        <v>116</v>
      </c>
      <c r="K7" s="65">
        <v>3240</v>
      </c>
      <c r="L7" s="65">
        <v>3240</v>
      </c>
      <c r="M7" s="65" t="s">
        <v>135</v>
      </c>
      <c r="N7" s="4">
        <f t="shared" si="0"/>
        <v>0</v>
      </c>
      <c r="O7" s="1"/>
    </row>
    <row r="8" spans="1:16" customFormat="1">
      <c r="A8" s="49" t="s">
        <v>391</v>
      </c>
      <c r="B8" s="117" t="s">
        <v>150</v>
      </c>
      <c r="C8" s="173">
        <f>SUMIF(M2:M41, "Cash", L2:L41)+17558</f>
        <v>17558</v>
      </c>
      <c r="D8" s="128" t="s">
        <v>384</v>
      </c>
      <c r="E8" s="82" t="s">
        <v>151</v>
      </c>
      <c r="F8" s="157">
        <v>5205</v>
      </c>
      <c r="G8" s="1"/>
      <c r="H8" s="210">
        <v>7</v>
      </c>
      <c r="I8" s="121" t="s">
        <v>11</v>
      </c>
      <c r="J8" s="121" t="s">
        <v>19</v>
      </c>
      <c r="K8" s="65">
        <v>3168</v>
      </c>
      <c r="L8" s="65">
        <v>3168</v>
      </c>
      <c r="M8" s="65" t="s">
        <v>135</v>
      </c>
      <c r="N8" s="4">
        <f t="shared" si="0"/>
        <v>0</v>
      </c>
      <c r="O8" s="1"/>
      <c r="P8">
        <v>1</v>
      </c>
    </row>
    <row r="9" spans="1:16" customFormat="1">
      <c r="A9" s="49" t="s">
        <v>392</v>
      </c>
      <c r="B9" s="117" t="s">
        <v>151</v>
      </c>
      <c r="C9" s="173">
        <f>SUMIF(M2:M41, "Online", L2:L41)-17558</f>
        <v>105820</v>
      </c>
      <c r="D9" s="128" t="s">
        <v>385</v>
      </c>
      <c r="E9" s="82" t="s">
        <v>151</v>
      </c>
      <c r="F9" s="157">
        <v>5000</v>
      </c>
      <c r="G9" s="1"/>
      <c r="H9" s="210">
        <v>8</v>
      </c>
      <c r="I9" s="121" t="s">
        <v>12</v>
      </c>
      <c r="J9" s="121" t="s">
        <v>19</v>
      </c>
      <c r="K9" s="65">
        <v>3180</v>
      </c>
      <c r="L9" s="65">
        <v>3180</v>
      </c>
      <c r="M9" s="65" t="s">
        <v>135</v>
      </c>
      <c r="N9" s="4">
        <f t="shared" si="0"/>
        <v>0</v>
      </c>
      <c r="O9" s="1"/>
      <c r="P9">
        <v>1</v>
      </c>
    </row>
    <row r="10" spans="1:16" customFormat="1">
      <c r="A10" s="73"/>
      <c r="B10" s="82"/>
      <c r="C10" s="171"/>
      <c r="D10" s="128" t="s">
        <v>387</v>
      </c>
      <c r="E10" s="82" t="s">
        <v>151</v>
      </c>
      <c r="F10" s="157">
        <v>7910</v>
      </c>
      <c r="G10" s="1"/>
      <c r="H10" s="210">
        <v>9</v>
      </c>
      <c r="I10" s="121" t="s">
        <v>13</v>
      </c>
      <c r="J10" s="121" t="s">
        <v>109</v>
      </c>
      <c r="K10" s="65">
        <v>3048</v>
      </c>
      <c r="L10" s="65">
        <v>3048</v>
      </c>
      <c r="M10" s="65" t="s">
        <v>135</v>
      </c>
      <c r="N10" s="4">
        <f t="shared" si="0"/>
        <v>0</v>
      </c>
      <c r="O10" s="1"/>
      <c r="P10">
        <v>1</v>
      </c>
    </row>
    <row r="11" spans="1:16" customFormat="1" ht="14.25" customHeight="1">
      <c r="A11" s="73"/>
      <c r="B11" s="82"/>
      <c r="C11" s="171"/>
      <c r="D11" s="128" t="s">
        <v>388</v>
      </c>
      <c r="E11" s="82" t="s">
        <v>151</v>
      </c>
      <c r="F11" s="158">
        <v>5000</v>
      </c>
      <c r="G11" s="1"/>
      <c r="H11" s="210">
        <v>10</v>
      </c>
      <c r="I11" s="121" t="s">
        <v>21</v>
      </c>
      <c r="J11" s="121" t="s">
        <v>107</v>
      </c>
      <c r="K11" s="65">
        <v>-500</v>
      </c>
      <c r="L11" s="65"/>
      <c r="M11" s="65"/>
      <c r="N11" s="4">
        <f t="shared" si="0"/>
        <v>-500</v>
      </c>
      <c r="O11" s="1"/>
    </row>
    <row r="12" spans="1:16" customFormat="1">
      <c r="A12" s="51"/>
      <c r="B12" s="4"/>
      <c r="C12" s="172"/>
      <c r="D12" s="128" t="s">
        <v>210</v>
      </c>
      <c r="E12" s="82" t="s">
        <v>151</v>
      </c>
      <c r="F12" s="158">
        <v>500</v>
      </c>
      <c r="G12" s="1"/>
      <c r="H12" s="210">
        <v>11</v>
      </c>
      <c r="I12" s="121" t="s">
        <v>22</v>
      </c>
      <c r="J12" s="121" t="s">
        <v>98</v>
      </c>
      <c r="K12" s="65">
        <v>3000</v>
      </c>
      <c r="L12" s="65">
        <v>3000</v>
      </c>
      <c r="M12" s="65" t="s">
        <v>135</v>
      </c>
      <c r="N12" s="4">
        <f t="shared" si="0"/>
        <v>0</v>
      </c>
      <c r="O12" s="1"/>
      <c r="P12">
        <v>1</v>
      </c>
    </row>
    <row r="13" spans="1:16" customFormat="1">
      <c r="A13" s="51"/>
      <c r="B13" s="4"/>
      <c r="C13" s="172"/>
      <c r="D13" s="128" t="s">
        <v>389</v>
      </c>
      <c r="E13" s="82" t="s">
        <v>151</v>
      </c>
      <c r="F13" s="157">
        <v>3000</v>
      </c>
      <c r="G13" s="1"/>
      <c r="H13" s="210">
        <v>12</v>
      </c>
      <c r="I13" s="121" t="s">
        <v>23</v>
      </c>
      <c r="J13" s="121" t="s">
        <v>108</v>
      </c>
      <c r="K13" s="65">
        <v>3000</v>
      </c>
      <c r="L13" s="65">
        <v>3000</v>
      </c>
      <c r="M13" s="65" t="s">
        <v>135</v>
      </c>
      <c r="N13" s="4">
        <f t="shared" si="0"/>
        <v>0</v>
      </c>
      <c r="O13" s="1"/>
      <c r="P13">
        <v>1</v>
      </c>
    </row>
    <row r="14" spans="1:16" customFormat="1" ht="13.5" customHeight="1">
      <c r="A14" s="51"/>
      <c r="B14" s="7"/>
      <c r="C14" s="172"/>
      <c r="D14" s="128" t="s">
        <v>390</v>
      </c>
      <c r="E14" s="82" t="s">
        <v>151</v>
      </c>
      <c r="F14" s="157">
        <v>1000</v>
      </c>
      <c r="G14" s="1"/>
      <c r="H14" s="210">
        <v>13</v>
      </c>
      <c r="I14" s="121" t="s">
        <v>24</v>
      </c>
      <c r="J14" s="121" t="s">
        <v>33</v>
      </c>
      <c r="K14" s="65">
        <v>12964</v>
      </c>
      <c r="L14" s="65">
        <v>7500</v>
      </c>
      <c r="M14" s="65" t="s">
        <v>135</v>
      </c>
      <c r="N14" s="4">
        <f t="shared" si="0"/>
        <v>5464</v>
      </c>
      <c r="O14" s="1"/>
      <c r="P14">
        <v>1</v>
      </c>
    </row>
    <row r="15" spans="1:16" customFormat="1">
      <c r="A15" s="51"/>
      <c r="B15" s="7"/>
      <c r="C15" s="172"/>
      <c r="D15" s="128"/>
      <c r="E15" s="82"/>
      <c r="F15" s="157"/>
      <c r="G15" s="1"/>
      <c r="H15" s="210">
        <v>14</v>
      </c>
      <c r="I15" s="121" t="s">
        <v>25</v>
      </c>
      <c r="J15" s="121" t="s">
        <v>87</v>
      </c>
      <c r="K15" s="65">
        <v>5994</v>
      </c>
      <c r="L15" s="65">
        <v>5944</v>
      </c>
      <c r="M15" s="65" t="s">
        <v>135</v>
      </c>
      <c r="N15" s="4">
        <f t="shared" si="0"/>
        <v>50</v>
      </c>
      <c r="O15" s="1"/>
      <c r="P15">
        <v>1</v>
      </c>
    </row>
    <row r="16" spans="1:16" customFormat="1">
      <c r="A16" s="51"/>
      <c r="B16" s="7"/>
      <c r="C16" s="172"/>
      <c r="D16" s="128"/>
      <c r="E16" s="82"/>
      <c r="F16" s="157"/>
      <c r="G16" s="1"/>
      <c r="H16" s="210">
        <v>15</v>
      </c>
      <c r="I16" s="121" t="s">
        <v>26</v>
      </c>
      <c r="J16" s="121" t="s">
        <v>106</v>
      </c>
      <c r="K16" s="65">
        <v>3288</v>
      </c>
      <c r="L16" s="65">
        <v>3288</v>
      </c>
      <c r="M16" s="65" t="s">
        <v>135</v>
      </c>
      <c r="N16" s="4">
        <f t="shared" si="0"/>
        <v>0</v>
      </c>
      <c r="O16" s="1"/>
      <c r="P16">
        <v>1</v>
      </c>
    </row>
    <row r="17" spans="1:17" customFormat="1" ht="13.5" customHeight="1">
      <c r="A17" s="51"/>
      <c r="B17" s="7"/>
      <c r="C17" s="172"/>
      <c r="D17" s="128"/>
      <c r="E17" s="82"/>
      <c r="F17" s="157"/>
      <c r="G17" s="1"/>
      <c r="H17" s="210">
        <v>16</v>
      </c>
      <c r="I17" s="121" t="s">
        <v>27</v>
      </c>
      <c r="J17" s="121" t="s">
        <v>35</v>
      </c>
      <c r="K17" s="65">
        <v>3192</v>
      </c>
      <c r="L17" s="65">
        <v>3192</v>
      </c>
      <c r="M17" s="65" t="s">
        <v>135</v>
      </c>
      <c r="N17" s="4">
        <f t="shared" si="0"/>
        <v>0</v>
      </c>
      <c r="O17" s="1"/>
      <c r="P17" s="1">
        <v>1</v>
      </c>
      <c r="Q17" s="1"/>
    </row>
    <row r="18" spans="1:17" customFormat="1" ht="13.5" customHeight="1">
      <c r="A18" s="51"/>
      <c r="B18" s="4"/>
      <c r="C18" s="172"/>
      <c r="D18" s="128"/>
      <c r="E18" s="82"/>
      <c r="F18" s="157"/>
      <c r="G18" s="1"/>
      <c r="H18" s="210">
        <v>17</v>
      </c>
      <c r="I18" s="121" t="s">
        <v>28</v>
      </c>
      <c r="J18" s="121" t="s">
        <v>36</v>
      </c>
      <c r="K18" s="65">
        <v>3240</v>
      </c>
      <c r="L18" s="65">
        <v>3240</v>
      </c>
      <c r="M18" s="65" t="s">
        <v>135</v>
      </c>
      <c r="N18" s="4">
        <f t="shared" si="0"/>
        <v>0</v>
      </c>
      <c r="O18" s="1"/>
      <c r="P18" s="1">
        <v>1</v>
      </c>
      <c r="Q18" s="1"/>
    </row>
    <row r="19" spans="1:17" customFormat="1" ht="13.5" customHeight="1">
      <c r="A19" s="51"/>
      <c r="B19" s="4"/>
      <c r="C19" s="172"/>
      <c r="D19" s="128"/>
      <c r="E19" s="82"/>
      <c r="F19" s="157"/>
      <c r="G19" s="1"/>
      <c r="H19" s="210">
        <v>18</v>
      </c>
      <c r="I19" s="121" t="s">
        <v>29</v>
      </c>
      <c r="J19" s="34" t="s">
        <v>117</v>
      </c>
      <c r="K19" s="65">
        <v>3024</v>
      </c>
      <c r="L19" s="65">
        <v>3024</v>
      </c>
      <c r="M19" s="65" t="s">
        <v>135</v>
      </c>
      <c r="N19" s="4">
        <f t="shared" si="0"/>
        <v>0</v>
      </c>
      <c r="O19" s="1"/>
      <c r="P19" s="1">
        <v>1</v>
      </c>
      <c r="Q19" s="1"/>
    </row>
    <row r="20" spans="1:17" customFormat="1" ht="13.5" customHeight="1">
      <c r="A20" s="51"/>
      <c r="B20" s="7"/>
      <c r="C20" s="172"/>
      <c r="D20" s="128"/>
      <c r="E20" s="82"/>
      <c r="F20" s="157"/>
      <c r="G20" s="1"/>
      <c r="H20" s="210">
        <v>19</v>
      </c>
      <c r="I20" s="121" t="s">
        <v>57</v>
      </c>
      <c r="J20" s="121" t="s">
        <v>88</v>
      </c>
      <c r="K20" s="65">
        <v>3120</v>
      </c>
      <c r="L20" s="65">
        <v>3120</v>
      </c>
      <c r="M20" s="65" t="s">
        <v>135</v>
      </c>
      <c r="N20" s="4">
        <f t="shared" si="0"/>
        <v>0</v>
      </c>
      <c r="O20" s="1"/>
      <c r="P20" s="1">
        <v>1</v>
      </c>
      <c r="Q20" s="1"/>
    </row>
    <row r="21" spans="1:17" customFormat="1" ht="16.5" customHeight="1">
      <c r="A21" s="129"/>
      <c r="B21" s="119"/>
      <c r="C21" s="174"/>
      <c r="D21" s="169"/>
      <c r="E21" s="119"/>
      <c r="F21" s="159"/>
      <c r="G21" s="1"/>
      <c r="H21" s="210">
        <v>20</v>
      </c>
      <c r="I21" s="121" t="s">
        <v>58</v>
      </c>
      <c r="J21" s="121" t="s">
        <v>38</v>
      </c>
      <c r="K21" s="65">
        <v>3108</v>
      </c>
      <c r="L21" s="65">
        <v>3108</v>
      </c>
      <c r="M21" s="65" t="s">
        <v>135</v>
      </c>
      <c r="N21" s="4">
        <f t="shared" si="0"/>
        <v>0</v>
      </c>
      <c r="O21" s="1"/>
      <c r="P21" s="1">
        <v>1</v>
      </c>
      <c r="Q21" s="1"/>
    </row>
    <row r="22" spans="1:17" customFormat="1" ht="15" customHeight="1">
      <c r="A22" s="55"/>
      <c r="B22" s="119"/>
      <c r="C22" s="174"/>
      <c r="D22" s="169" t="s">
        <v>202</v>
      </c>
      <c r="E22" s="119" t="s">
        <v>150</v>
      </c>
      <c r="F22" s="159">
        <f>SUMIF(B4:B20, "Naveen", C4:C20)-SUMIF(E4:E20, "Naveen", F4:F20)</f>
        <v>-31970</v>
      </c>
      <c r="G22" s="1"/>
      <c r="H22" s="210">
        <v>21</v>
      </c>
      <c r="I22" s="121" t="s">
        <v>59</v>
      </c>
      <c r="J22" s="121" t="s">
        <v>39</v>
      </c>
      <c r="K22" s="65">
        <v>4900</v>
      </c>
      <c r="L22" s="65">
        <v>4900</v>
      </c>
      <c r="M22" s="65" t="s">
        <v>135</v>
      </c>
      <c r="N22" s="4">
        <f t="shared" si="0"/>
        <v>0</v>
      </c>
      <c r="O22" s="1"/>
      <c r="P22" s="1">
        <v>1</v>
      </c>
      <c r="Q22" s="1"/>
    </row>
    <row r="23" spans="1:17" customFormat="1" ht="15" customHeight="1">
      <c r="A23" s="51"/>
      <c r="B23" s="7"/>
      <c r="C23" s="172"/>
      <c r="D23" s="169" t="s">
        <v>203</v>
      </c>
      <c r="E23" s="119" t="s">
        <v>151</v>
      </c>
      <c r="F23" s="159">
        <f>SUMIF(B4:B22, "Srinivas", C4:C22)-SUMIF(E4:E20, "Srinivas", F4:F20)</f>
        <v>-17410</v>
      </c>
      <c r="G23" s="1"/>
      <c r="H23" s="210">
        <v>22</v>
      </c>
      <c r="I23" s="121" t="s">
        <v>60</v>
      </c>
      <c r="J23" s="34" t="s">
        <v>118</v>
      </c>
      <c r="K23" s="65">
        <v>3240</v>
      </c>
      <c r="L23" s="65">
        <v>3240</v>
      </c>
      <c r="M23" s="65" t="s">
        <v>135</v>
      </c>
      <c r="N23" s="4">
        <f t="shared" si="0"/>
        <v>0</v>
      </c>
      <c r="O23" s="1"/>
      <c r="P23" s="1">
        <v>1</v>
      </c>
      <c r="Q23" s="1"/>
    </row>
    <row r="24" spans="1:17" customFormat="1" ht="15" customHeight="1">
      <c r="A24" s="51"/>
      <c r="B24" s="7"/>
      <c r="C24" s="172"/>
      <c r="D24" s="110"/>
      <c r="E24" s="57"/>
      <c r="F24" s="154"/>
      <c r="G24" s="1"/>
      <c r="H24" s="210">
        <v>23</v>
      </c>
      <c r="I24" s="121" t="s">
        <v>61</v>
      </c>
      <c r="J24" s="34" t="s">
        <v>121</v>
      </c>
      <c r="K24" s="65">
        <v>3096</v>
      </c>
      <c r="L24" s="65">
        <v>3096</v>
      </c>
      <c r="M24" s="65" t="s">
        <v>135</v>
      </c>
      <c r="N24" s="4">
        <f t="shared" si="0"/>
        <v>0</v>
      </c>
      <c r="O24" s="1"/>
      <c r="P24" s="1">
        <v>1</v>
      </c>
      <c r="Q24" s="1"/>
    </row>
    <row r="25" spans="1:17" customFormat="1" ht="16.5" customHeight="1">
      <c r="A25" s="51"/>
      <c r="B25" s="7"/>
      <c r="C25" s="172"/>
      <c r="D25" s="169"/>
      <c r="E25" s="119"/>
      <c r="F25" s="154"/>
      <c r="G25" s="1"/>
      <c r="H25" s="210">
        <v>24</v>
      </c>
      <c r="I25" s="121" t="s">
        <v>62</v>
      </c>
      <c r="J25" s="121" t="s">
        <v>343</v>
      </c>
      <c r="K25" s="65">
        <v>3156</v>
      </c>
      <c r="L25" s="65">
        <v>3156</v>
      </c>
      <c r="M25" s="65" t="s">
        <v>135</v>
      </c>
      <c r="N25" s="4">
        <f t="shared" si="0"/>
        <v>0</v>
      </c>
      <c r="O25" s="1"/>
      <c r="P25" s="1">
        <v>1</v>
      </c>
      <c r="Q25" s="1"/>
    </row>
    <row r="26" spans="1:17" customFormat="1" ht="15.75" customHeight="1" thickBot="1">
      <c r="A26" s="252" t="s">
        <v>159</v>
      </c>
      <c r="B26" s="253"/>
      <c r="C26" s="175">
        <f>SUM(C4:C25)</f>
        <v>-950</v>
      </c>
      <c r="D26" s="284" t="s">
        <v>159</v>
      </c>
      <c r="E26" s="253"/>
      <c r="F26" s="155">
        <f>SUM(F4:F25)</f>
        <v>-950</v>
      </c>
      <c r="G26" s="1"/>
      <c r="H26" s="210">
        <v>25</v>
      </c>
      <c r="I26" s="121" t="s">
        <v>63</v>
      </c>
      <c r="J26" s="121" t="s">
        <v>43</v>
      </c>
      <c r="K26" s="65">
        <v>3156</v>
      </c>
      <c r="L26" s="65">
        <v>3156</v>
      </c>
      <c r="M26" s="65" t="s">
        <v>135</v>
      </c>
      <c r="N26" s="4">
        <f t="shared" si="0"/>
        <v>0</v>
      </c>
      <c r="O26" s="1"/>
      <c r="P26" s="1">
        <v>1</v>
      </c>
      <c r="Q26" s="1"/>
    </row>
    <row r="27" spans="1:17" customFormat="1">
      <c r="A27" s="1"/>
      <c r="B27" s="1"/>
      <c r="C27" s="1"/>
      <c r="D27" s="1"/>
      <c r="E27" s="1"/>
      <c r="F27" s="1"/>
      <c r="G27" s="1"/>
      <c r="H27" s="210">
        <v>26</v>
      </c>
      <c r="I27" s="121" t="s">
        <v>64</v>
      </c>
      <c r="J27" s="121" t="s">
        <v>98</v>
      </c>
      <c r="K27" s="65">
        <v>3244</v>
      </c>
      <c r="L27" s="65">
        <v>3244</v>
      </c>
      <c r="M27" s="65" t="s">
        <v>135</v>
      </c>
      <c r="N27" s="4">
        <f t="shared" si="0"/>
        <v>0</v>
      </c>
      <c r="O27" s="1"/>
      <c r="P27" s="1">
        <v>1</v>
      </c>
      <c r="Q27" s="1"/>
    </row>
    <row r="28" spans="1:17" customFormat="1" ht="14.25" customHeight="1">
      <c r="A28" s="110" t="s">
        <v>184</v>
      </c>
      <c r="B28" s="111">
        <f>K43</f>
        <v>144276</v>
      </c>
      <c r="C28" s="1"/>
      <c r="D28" s="114" t="s">
        <v>176</v>
      </c>
      <c r="E28" s="115" t="s">
        <v>164</v>
      </c>
      <c r="F28" s="115" t="s">
        <v>86</v>
      </c>
      <c r="G28" s="1"/>
      <c r="H28" s="210">
        <v>27</v>
      </c>
      <c r="I28" s="34" t="s">
        <v>65</v>
      </c>
      <c r="J28" s="34" t="s">
        <v>45</v>
      </c>
      <c r="K28" s="65">
        <v>3324</v>
      </c>
      <c r="L28" s="65">
        <v>3324</v>
      </c>
      <c r="M28" s="65" t="s">
        <v>135</v>
      </c>
      <c r="N28" s="4">
        <f>K28-L28</f>
        <v>0</v>
      </c>
      <c r="O28" s="1"/>
      <c r="P28" s="1">
        <v>1</v>
      </c>
      <c r="Q28" s="1"/>
    </row>
    <row r="29" spans="1:17" customFormat="1" ht="13.5" customHeight="1">
      <c r="A29" s="110" t="s">
        <v>185</v>
      </c>
      <c r="B29" s="111">
        <f>L43</f>
        <v>123378</v>
      </c>
      <c r="C29" s="1"/>
      <c r="D29" s="1"/>
      <c r="E29" s="130" t="s">
        <v>7</v>
      </c>
      <c r="F29" s="65">
        <v>5376</v>
      </c>
      <c r="G29" s="1"/>
      <c r="H29" s="210">
        <v>28</v>
      </c>
      <c r="I29" s="121" t="s">
        <v>66</v>
      </c>
      <c r="J29" s="121" t="s">
        <v>46</v>
      </c>
      <c r="K29" s="65">
        <v>3026</v>
      </c>
      <c r="L29" s="65">
        <v>3030</v>
      </c>
      <c r="M29" s="65" t="s">
        <v>135</v>
      </c>
      <c r="N29" s="4">
        <f t="shared" si="0"/>
        <v>-4</v>
      </c>
      <c r="O29" s="1"/>
      <c r="P29" s="1">
        <v>1</v>
      </c>
      <c r="Q29" s="1"/>
    </row>
    <row r="30" spans="1:17" customFormat="1" ht="12.75" customHeight="1">
      <c r="A30" s="110" t="s">
        <v>175</v>
      </c>
      <c r="B30" s="111">
        <f>SUM(F4:F20)</f>
        <v>48430</v>
      </c>
      <c r="C30" s="1"/>
      <c r="D30" s="1"/>
      <c r="E30" s="130" t="s">
        <v>24</v>
      </c>
      <c r="F30" s="65">
        <v>5464</v>
      </c>
      <c r="G30" s="1"/>
      <c r="H30" s="210">
        <v>29</v>
      </c>
      <c r="I30" s="121" t="s">
        <v>67</v>
      </c>
      <c r="J30" s="121" t="s">
        <v>47</v>
      </c>
      <c r="K30" s="65">
        <v>7012</v>
      </c>
      <c r="L30" s="65">
        <v>5000</v>
      </c>
      <c r="M30" s="65" t="s">
        <v>135</v>
      </c>
      <c r="N30" s="4">
        <f t="shared" si="0"/>
        <v>2012</v>
      </c>
      <c r="O30" s="1"/>
      <c r="P30" s="1"/>
      <c r="Q30" s="1"/>
    </row>
    <row r="31" spans="1:17" customFormat="1" ht="12.75" customHeight="1">
      <c r="A31" s="110" t="s">
        <v>162</v>
      </c>
      <c r="B31" s="112">
        <f>SUM(F21:F25)</f>
        <v>-49380</v>
      </c>
      <c r="C31" s="1"/>
      <c r="D31" s="1"/>
      <c r="E31" s="130" t="s">
        <v>25</v>
      </c>
      <c r="F31" s="65">
        <v>50</v>
      </c>
      <c r="G31" s="1"/>
      <c r="H31" s="210">
        <v>30</v>
      </c>
      <c r="I31" s="121" t="s">
        <v>68</v>
      </c>
      <c r="J31" s="121" t="s">
        <v>48</v>
      </c>
      <c r="K31" s="65">
        <v>3000</v>
      </c>
      <c r="L31" s="65">
        <v>3000</v>
      </c>
      <c r="M31" s="65" t="s">
        <v>135</v>
      </c>
      <c r="N31" s="4">
        <f t="shared" si="0"/>
        <v>0</v>
      </c>
      <c r="O31" s="1"/>
      <c r="P31" s="1">
        <v>1</v>
      </c>
      <c r="Q31" s="1"/>
    </row>
    <row r="32" spans="1:17" customFormat="1" ht="14.25" customHeight="1">
      <c r="A32" s="110"/>
      <c r="B32" s="112"/>
      <c r="C32" s="1"/>
      <c r="D32" s="1"/>
      <c r="E32" s="130" t="s">
        <v>67</v>
      </c>
      <c r="F32" s="65">
        <v>2012</v>
      </c>
      <c r="G32" s="1"/>
      <c r="H32" s="210">
        <v>31</v>
      </c>
      <c r="I32" s="121" t="s">
        <v>69</v>
      </c>
      <c r="J32" s="121" t="s">
        <v>110</v>
      </c>
      <c r="K32" s="65">
        <v>2000</v>
      </c>
      <c r="L32" s="65"/>
      <c r="M32" s="65"/>
      <c r="N32" s="4">
        <f t="shared" si="0"/>
        <v>2000</v>
      </c>
      <c r="O32" s="1"/>
      <c r="P32" s="1"/>
      <c r="Q32" s="1" t="s">
        <v>136</v>
      </c>
    </row>
    <row r="33" spans="1:255" ht="13.5" customHeight="1">
      <c r="A33" s="110" t="s">
        <v>317</v>
      </c>
      <c r="B33" s="111">
        <f>N43</f>
        <v>20898</v>
      </c>
      <c r="E33" s="130" t="s">
        <v>69</v>
      </c>
      <c r="F33" s="65">
        <v>2000</v>
      </c>
      <c r="H33" s="210">
        <v>32</v>
      </c>
      <c r="I33" s="121" t="s">
        <v>70</v>
      </c>
      <c r="J33" s="121" t="s">
        <v>292</v>
      </c>
      <c r="K33" s="65">
        <v>3108</v>
      </c>
      <c r="L33" s="65">
        <v>3108</v>
      </c>
      <c r="M33" s="65" t="s">
        <v>135</v>
      </c>
      <c r="N33" s="4">
        <f t="shared" si="0"/>
        <v>0</v>
      </c>
      <c r="P33">
        <v>1</v>
      </c>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row>
    <row r="34" spans="1:255" ht="14.25" customHeight="1">
      <c r="A34" s="113" t="s">
        <v>172</v>
      </c>
      <c r="B34" s="110"/>
      <c r="E34" s="130" t="s">
        <v>73</v>
      </c>
      <c r="F34" s="65">
        <v>4500</v>
      </c>
      <c r="H34" s="210">
        <v>33</v>
      </c>
      <c r="I34" s="121" t="s">
        <v>71</v>
      </c>
      <c r="J34" s="121" t="s">
        <v>51</v>
      </c>
      <c r="K34" s="65">
        <v>3024</v>
      </c>
      <c r="L34" s="65">
        <v>3024</v>
      </c>
      <c r="M34" s="65" t="s">
        <v>135</v>
      </c>
      <c r="N34" s="4">
        <f t="shared" si="0"/>
        <v>0</v>
      </c>
      <c r="P34">
        <v>1</v>
      </c>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row>
    <row r="35" spans="1:255" ht="14.25" customHeight="1">
      <c r="A35" s="54" t="s">
        <v>167</v>
      </c>
      <c r="B35" s="110"/>
      <c r="E35" s="130" t="s">
        <v>75</v>
      </c>
      <c r="F35" s="65">
        <v>2000</v>
      </c>
      <c r="H35" s="210">
        <v>34</v>
      </c>
      <c r="I35" s="121" t="s">
        <v>72</v>
      </c>
      <c r="J35" s="121" t="s">
        <v>52</v>
      </c>
      <c r="K35" s="65">
        <v>3120</v>
      </c>
      <c r="L35" s="65">
        <v>3120</v>
      </c>
      <c r="M35" s="65" t="s">
        <v>135</v>
      </c>
      <c r="N35" s="4">
        <f t="shared" si="0"/>
        <v>0</v>
      </c>
      <c r="P35">
        <v>1</v>
      </c>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row>
    <row r="36" spans="1:255">
      <c r="A36" s="54" t="s">
        <v>182</v>
      </c>
      <c r="E36" s="83" t="s">
        <v>159</v>
      </c>
      <c r="F36" s="162">
        <f>SUM(F29:F35)</f>
        <v>21402</v>
      </c>
      <c r="H36" s="210">
        <v>35</v>
      </c>
      <c r="I36" s="121" t="s">
        <v>73</v>
      </c>
      <c r="J36" s="121" t="s">
        <v>53</v>
      </c>
      <c r="K36" s="65">
        <v>4500</v>
      </c>
      <c r="L36" s="65"/>
      <c r="M36" s="65"/>
      <c r="N36" s="4">
        <f t="shared" si="0"/>
        <v>4500</v>
      </c>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row>
    <row r="37" spans="1:255">
      <c r="A37" s="54"/>
      <c r="H37" s="210">
        <v>36</v>
      </c>
      <c r="I37" s="121" t="s">
        <v>74</v>
      </c>
      <c r="J37" s="121" t="s">
        <v>54</v>
      </c>
      <c r="K37" s="65">
        <v>3084</v>
      </c>
      <c r="L37" s="65">
        <v>3084</v>
      </c>
      <c r="M37" s="65" t="s">
        <v>135</v>
      </c>
      <c r="N37" s="4">
        <f t="shared" si="0"/>
        <v>0</v>
      </c>
      <c r="P37">
        <v>1</v>
      </c>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row>
    <row r="38" spans="1:255">
      <c r="A38" s="54"/>
      <c r="H38" s="210">
        <v>37</v>
      </c>
      <c r="I38" s="121" t="s">
        <v>75</v>
      </c>
      <c r="J38" s="121" t="s">
        <v>376</v>
      </c>
      <c r="K38" s="65">
        <v>2000</v>
      </c>
      <c r="L38" s="65"/>
      <c r="M38" s="65"/>
      <c r="N38" s="4">
        <f t="shared" si="0"/>
        <v>2000</v>
      </c>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row>
    <row r="39" spans="1:255">
      <c r="A39" s="54"/>
      <c r="H39" s="210">
        <v>38</v>
      </c>
      <c r="I39" s="121" t="s">
        <v>76</v>
      </c>
      <c r="J39" s="34" t="s">
        <v>119</v>
      </c>
      <c r="K39" s="65">
        <v>3072</v>
      </c>
      <c r="L39" s="65">
        <v>3072</v>
      </c>
      <c r="M39" s="65" t="s">
        <v>135</v>
      </c>
      <c r="N39" s="4">
        <f t="shared" si="0"/>
        <v>0</v>
      </c>
      <c r="P39">
        <v>1</v>
      </c>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row>
    <row r="40" spans="1:255">
      <c r="A40" s="54"/>
      <c r="H40" s="210">
        <v>39</v>
      </c>
      <c r="I40" s="121" t="s">
        <v>77</v>
      </c>
      <c r="J40" s="121" t="s">
        <v>56</v>
      </c>
      <c r="K40" s="65">
        <v>6148</v>
      </c>
      <c r="L40" s="65">
        <v>6148</v>
      </c>
      <c r="M40" s="65" t="s">
        <v>135</v>
      </c>
      <c r="N40" s="4">
        <f t="shared" si="0"/>
        <v>0</v>
      </c>
      <c r="P40">
        <v>1</v>
      </c>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row>
    <row r="41" spans="1:255">
      <c r="H41" s="210">
        <v>40</v>
      </c>
      <c r="I41" s="121" t="s">
        <v>78</v>
      </c>
      <c r="J41" s="34" t="s">
        <v>120</v>
      </c>
      <c r="K41" s="65">
        <v>3072</v>
      </c>
      <c r="L41" s="65">
        <v>3072</v>
      </c>
      <c r="M41" s="65" t="s">
        <v>135</v>
      </c>
      <c r="N41" s="4">
        <f t="shared" si="0"/>
        <v>0</v>
      </c>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row>
    <row r="42" spans="1:255">
      <c r="H42" s="4"/>
      <c r="I42" s="4"/>
      <c r="J42" s="4"/>
      <c r="K42" s="4"/>
      <c r="L42" s="4"/>
      <c r="M42" s="4"/>
      <c r="N42" s="4"/>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row>
    <row r="43" spans="1:255">
      <c r="H43" s="4"/>
      <c r="I43" s="4"/>
      <c r="J43" s="57" t="s">
        <v>137</v>
      </c>
      <c r="K43" s="57">
        <f>SUM(K2:K41)</f>
        <v>144276</v>
      </c>
      <c r="L43" s="57">
        <f>SUM(L2:L41)</f>
        <v>123378</v>
      </c>
      <c r="M43" s="57"/>
      <c r="N43" s="57">
        <f>SUM(N2:N41)</f>
        <v>20898</v>
      </c>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row>
    <row r="47" spans="1:255">
      <c r="H47" s="121" t="s">
        <v>7</v>
      </c>
      <c r="I47" s="4">
        <v>5376</v>
      </c>
    </row>
    <row r="48" spans="1:255">
      <c r="H48" s="121" t="s">
        <v>24</v>
      </c>
      <c r="I48" s="4">
        <v>5464</v>
      </c>
    </row>
    <row r="49" spans="8:9">
      <c r="H49" s="121" t="s">
        <v>25</v>
      </c>
      <c r="I49" s="4">
        <v>50</v>
      </c>
    </row>
    <row r="50" spans="8:9">
      <c r="H50" s="121" t="s">
        <v>67</v>
      </c>
      <c r="I50" s="4">
        <v>2012</v>
      </c>
    </row>
    <row r="51" spans="8:9">
      <c r="H51" s="121" t="s">
        <v>69</v>
      </c>
      <c r="I51" s="4">
        <v>2000</v>
      </c>
    </row>
    <row r="52" spans="8:9">
      <c r="H52" s="121" t="s">
        <v>73</v>
      </c>
      <c r="I52" s="4">
        <v>4500</v>
      </c>
    </row>
    <row r="53" spans="8:9">
      <c r="H53" s="121" t="s">
        <v>75</v>
      </c>
      <c r="I53" s="4">
        <v>2000</v>
      </c>
    </row>
  </sheetData>
  <autoFilter ref="L1:P53" xr:uid="{00000000-0009-0000-0000-00001A000000}"/>
  <mergeCells count="5">
    <mergeCell ref="A1:F1"/>
    <mergeCell ref="A2:C2"/>
    <mergeCell ref="D2:F2"/>
    <mergeCell ref="A26:B26"/>
    <mergeCell ref="D26:E26"/>
  </mergeCells>
  <dataValidations count="3">
    <dataValidation type="list" allowBlank="1" showInputMessage="1" showErrorMessage="1" sqref="B4:B6 B8:B11 B14:B17 B20 B23:B25" xr:uid="{00000000-0002-0000-1A00-000000000000}">
      <formula1>"Naveen,Srinivas,KVB Account"</formula1>
    </dataValidation>
    <dataValidation type="list" allowBlank="1" showInputMessage="1" showErrorMessage="1" sqref="Q4:Q7 M2:M41" xr:uid="{00000000-0002-0000-1A00-000001000000}">
      <formula1>"Cash,Online"</formula1>
    </dataValidation>
    <dataValidation type="list" allowBlank="1" showInputMessage="1" showErrorMessage="1" sqref="B22 E25 E4:E18 E21:E23" xr:uid="{00000000-0002-0000-1A00-000002000000}">
      <formula1>"Naveen,Srinivas"</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V74"/>
  <sheetViews>
    <sheetView topLeftCell="A37" workbookViewId="0">
      <selection activeCell="G40" sqref="G40"/>
    </sheetView>
  </sheetViews>
  <sheetFormatPr defaultColWidth="9" defaultRowHeight="14.5"/>
  <cols>
    <col min="1" max="1" width="3.7265625" style="15" customWidth="1"/>
    <col min="2" max="2" width="5.1796875" style="15" customWidth="1"/>
    <col min="3" max="3" width="22.7265625" style="15" customWidth="1"/>
    <col min="4" max="4" width="14.453125" style="15" customWidth="1"/>
    <col min="5" max="5" width="8.1796875" style="15" customWidth="1"/>
    <col min="6" max="6" width="8.453125" style="15" customWidth="1"/>
    <col min="7" max="8" width="9.7265625" style="15" customWidth="1"/>
    <col min="9" max="9" width="9.26953125" style="91" customWidth="1"/>
    <col min="10" max="10" width="9.7265625" style="15" customWidth="1"/>
    <col min="11" max="11" width="9.1796875" style="15" customWidth="1"/>
    <col min="12" max="12" width="11.1796875" style="15" customWidth="1"/>
    <col min="13" max="13" width="24.81640625" style="15" customWidth="1"/>
    <col min="14" max="15" width="9" style="15" customWidth="1"/>
    <col min="16" max="16" width="10" style="16" customWidth="1"/>
    <col min="17" max="256" width="10" style="15" customWidth="1"/>
    <col min="257" max="16384" width="9" style="17"/>
  </cols>
  <sheetData>
    <row r="1" spans="1:256" ht="28.5" customHeight="1">
      <c r="A1" s="272" t="s">
        <v>386</v>
      </c>
      <c r="B1" s="272"/>
      <c r="C1" s="272"/>
      <c r="D1" s="272"/>
      <c r="E1" s="272"/>
      <c r="F1" s="272"/>
      <c r="G1" s="272"/>
      <c r="H1" s="272"/>
      <c r="I1" s="272"/>
      <c r="J1" s="272"/>
      <c r="K1" s="272"/>
      <c r="L1" s="272"/>
      <c r="M1" s="272"/>
    </row>
    <row r="2" spans="1:256" ht="15" customHeight="1">
      <c r="A2" s="261" t="s">
        <v>124</v>
      </c>
      <c r="B2" s="261"/>
      <c r="C2" s="261"/>
      <c r="D2" s="261"/>
      <c r="E2" s="261"/>
      <c r="F2" s="261"/>
      <c r="G2" s="261"/>
      <c r="H2" s="261"/>
      <c r="I2" s="282" t="s">
        <v>131</v>
      </c>
      <c r="J2" s="283"/>
      <c r="K2" s="283"/>
      <c r="L2" s="283"/>
      <c r="M2" s="283"/>
    </row>
    <row r="3" spans="1:256" s="40" customFormat="1" ht="15" customHeight="1">
      <c r="A3" s="256" t="s">
        <v>130</v>
      </c>
      <c r="B3" s="256"/>
      <c r="C3" s="256"/>
      <c r="D3" s="256" t="s">
        <v>129</v>
      </c>
      <c r="E3" s="256"/>
      <c r="F3" s="256" t="s">
        <v>127</v>
      </c>
      <c r="G3" s="256"/>
      <c r="H3" s="37" t="s">
        <v>86</v>
      </c>
      <c r="I3" s="258" t="s">
        <v>396</v>
      </c>
      <c r="J3" s="258"/>
      <c r="K3" s="258"/>
      <c r="L3" s="258"/>
      <c r="M3" s="258"/>
      <c r="N3" s="38"/>
      <c r="O3" s="38"/>
      <c r="P3" s="39"/>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row>
    <row r="4" spans="1:256">
      <c r="A4" s="275" t="s">
        <v>393</v>
      </c>
      <c r="B4" s="286"/>
      <c r="C4" s="286"/>
      <c r="D4" s="257"/>
      <c r="E4" s="257"/>
      <c r="F4" s="257"/>
      <c r="G4" s="257"/>
      <c r="H4" s="177">
        <v>2000</v>
      </c>
      <c r="I4" s="258"/>
      <c r="J4" s="258"/>
      <c r="K4" s="258"/>
      <c r="L4" s="258"/>
      <c r="M4" s="258"/>
    </row>
    <row r="5" spans="1:256">
      <c r="A5" s="273" t="s">
        <v>126</v>
      </c>
      <c r="B5" s="287"/>
      <c r="C5" s="287"/>
      <c r="D5" s="264"/>
      <c r="E5" s="264"/>
      <c r="F5" s="264"/>
      <c r="G5" s="264"/>
      <c r="H5" s="212">
        <f>D5*F5</f>
        <v>0</v>
      </c>
      <c r="I5" s="258"/>
      <c r="J5" s="258"/>
      <c r="K5" s="258"/>
      <c r="L5" s="258"/>
      <c r="M5" s="258"/>
    </row>
    <row r="6" spans="1:256">
      <c r="A6" s="273" t="s">
        <v>186</v>
      </c>
      <c r="B6" s="287"/>
      <c r="C6" s="287"/>
      <c r="D6" s="264"/>
      <c r="E6" s="264"/>
      <c r="F6" s="264"/>
      <c r="G6" s="264"/>
      <c r="H6" s="177">
        <v>5205</v>
      </c>
      <c r="I6" s="258"/>
      <c r="J6" s="258"/>
      <c r="K6" s="258"/>
      <c r="L6" s="258"/>
      <c r="M6" s="258"/>
    </row>
    <row r="7" spans="1:256" ht="15" customHeight="1">
      <c r="A7" s="268" t="s">
        <v>128</v>
      </c>
      <c r="B7" s="269"/>
      <c r="C7" s="269"/>
      <c r="D7" s="269"/>
      <c r="E7" s="269"/>
      <c r="F7" s="269"/>
      <c r="G7" s="270"/>
      <c r="H7" s="212">
        <f>SUM(H4:H6)</f>
        <v>7205</v>
      </c>
      <c r="I7" s="258"/>
      <c r="J7" s="258"/>
      <c r="K7" s="258"/>
      <c r="L7" s="258"/>
      <c r="M7" s="258"/>
    </row>
    <row r="8" spans="1:256">
      <c r="A8" s="277" t="s">
        <v>82</v>
      </c>
      <c r="B8" s="277"/>
      <c r="C8" s="277"/>
      <c r="D8" s="42">
        <f>SUM(G13:G29:G32:G54)</f>
        <v>581</v>
      </c>
      <c r="E8" s="278" t="s">
        <v>204</v>
      </c>
      <c r="F8" s="279"/>
      <c r="G8" s="279"/>
      <c r="H8" s="213"/>
      <c r="I8" s="258"/>
      <c r="J8" s="258"/>
      <c r="K8" s="258"/>
      <c r="L8" s="258"/>
      <c r="M8" s="258"/>
    </row>
    <row r="9" spans="1:256" ht="15" customHeight="1">
      <c r="A9" s="262" t="s">
        <v>83</v>
      </c>
      <c r="B9" s="285"/>
      <c r="C9" s="285"/>
      <c r="D9" s="214">
        <f>ROUND(H7/D8,0)</f>
        <v>12</v>
      </c>
      <c r="E9" s="280"/>
      <c r="F9" s="281"/>
      <c r="G9" s="281"/>
      <c r="H9" s="120">
        <f>SUM(J13:J29:J32:J54)</f>
        <v>87870</v>
      </c>
      <c r="I9" s="258"/>
      <c r="J9" s="258"/>
      <c r="K9" s="258"/>
      <c r="L9" s="258"/>
      <c r="M9" s="258"/>
    </row>
    <row r="10" spans="1:256">
      <c r="A10" s="215"/>
      <c r="B10" s="215"/>
      <c r="C10" s="215"/>
      <c r="D10" s="216"/>
      <c r="E10" s="213"/>
      <c r="F10" s="213"/>
      <c r="G10" s="213"/>
      <c r="H10" s="213"/>
      <c r="I10" s="259"/>
      <c r="J10" s="259"/>
      <c r="K10" s="259"/>
      <c r="L10" s="259"/>
      <c r="M10" s="259"/>
    </row>
    <row r="11" spans="1:256" ht="22.5" customHeight="1">
      <c r="A11" s="266" t="s">
        <v>0</v>
      </c>
      <c r="B11" s="266" t="s">
        <v>115</v>
      </c>
      <c r="C11" s="266" t="s">
        <v>2</v>
      </c>
      <c r="D11" s="266" t="s">
        <v>111</v>
      </c>
      <c r="E11" s="271" t="s">
        <v>122</v>
      </c>
      <c r="F11" s="266"/>
      <c r="G11" s="266"/>
      <c r="H11" s="266"/>
      <c r="I11" s="266" t="s">
        <v>163</v>
      </c>
      <c r="J11" s="266" t="s">
        <v>3</v>
      </c>
      <c r="K11" s="266" t="s">
        <v>114</v>
      </c>
      <c r="L11" s="266" t="s">
        <v>4</v>
      </c>
      <c r="M11" s="266" t="s">
        <v>113</v>
      </c>
    </row>
    <row r="12" spans="1:256" ht="17.25" customHeight="1">
      <c r="A12" s="266"/>
      <c r="B12" s="266"/>
      <c r="C12" s="266"/>
      <c r="D12" s="266"/>
      <c r="E12" s="32" t="s">
        <v>112</v>
      </c>
      <c r="F12" s="217" t="s">
        <v>79</v>
      </c>
      <c r="G12" s="204" t="s">
        <v>123</v>
      </c>
      <c r="H12" s="32" t="s">
        <v>86</v>
      </c>
      <c r="I12" s="266"/>
      <c r="J12" s="266"/>
      <c r="K12" s="266"/>
      <c r="L12" s="266"/>
      <c r="M12" s="266"/>
    </row>
    <row r="13" spans="1:256" ht="20.149999999999999" customHeight="1">
      <c r="A13" s="218">
        <v>1</v>
      </c>
      <c r="B13" s="219" t="s">
        <v>5</v>
      </c>
      <c r="C13" s="219" t="s">
        <v>14</v>
      </c>
      <c r="D13" s="177">
        <v>1500</v>
      </c>
      <c r="E13" s="136">
        <v>451</v>
      </c>
      <c r="F13" s="136">
        <v>459</v>
      </c>
      <c r="G13" s="177">
        <f>F13-E13</f>
        <v>8</v>
      </c>
      <c r="H13" s="220">
        <f>G13*D9</f>
        <v>96</v>
      </c>
      <c r="I13" s="205">
        <v>0</v>
      </c>
      <c r="J13" s="220">
        <f>I13+H13+D13</f>
        <v>1596</v>
      </c>
      <c r="K13" s="220"/>
      <c r="L13" s="221"/>
      <c r="M13" s="219"/>
    </row>
    <row r="14" spans="1:256" ht="20.149999999999999" customHeight="1">
      <c r="A14" s="210">
        <v>2</v>
      </c>
      <c r="B14" s="121" t="s">
        <v>6</v>
      </c>
      <c r="C14" s="121" t="s">
        <v>15</v>
      </c>
      <c r="D14" s="177">
        <v>1500</v>
      </c>
      <c r="E14" s="136">
        <v>538</v>
      </c>
      <c r="F14" s="136">
        <v>546</v>
      </c>
      <c r="G14" s="212">
        <f>F14-E14</f>
        <v>8</v>
      </c>
      <c r="H14" s="222">
        <f>G14*D9</f>
        <v>96</v>
      </c>
      <c r="I14" s="206">
        <v>0</v>
      </c>
      <c r="J14" s="222">
        <f t="shared" ref="J14:J29" si="0">I14+H14+D14</f>
        <v>1596</v>
      </c>
      <c r="K14" s="222"/>
      <c r="L14" s="223"/>
      <c r="M14" s="121"/>
    </row>
    <row r="15" spans="1:256" ht="20.149999999999999" customHeight="1">
      <c r="A15" s="210">
        <v>3</v>
      </c>
      <c r="B15" s="121" t="s">
        <v>7</v>
      </c>
      <c r="C15" s="121" t="s">
        <v>16</v>
      </c>
      <c r="D15" s="177">
        <v>1500</v>
      </c>
      <c r="E15" s="136">
        <v>18</v>
      </c>
      <c r="F15" s="136">
        <v>21</v>
      </c>
      <c r="G15" s="177">
        <f>F15-E15</f>
        <v>3</v>
      </c>
      <c r="H15" s="220">
        <f>G15*D9</f>
        <v>36</v>
      </c>
      <c r="I15" s="206">
        <v>5376</v>
      </c>
      <c r="J15" s="222">
        <f t="shared" si="0"/>
        <v>6912</v>
      </c>
      <c r="K15" s="222"/>
      <c r="L15" s="223"/>
      <c r="M15" s="121"/>
    </row>
    <row r="16" spans="1:256" ht="20.149999999999999" customHeight="1">
      <c r="A16" s="210">
        <v>4</v>
      </c>
      <c r="B16" s="121" t="s">
        <v>8</v>
      </c>
      <c r="C16" s="121" t="s">
        <v>84</v>
      </c>
      <c r="D16" s="177">
        <v>1500</v>
      </c>
      <c r="E16" s="136">
        <v>436</v>
      </c>
      <c r="F16" s="136">
        <v>455</v>
      </c>
      <c r="G16" s="177">
        <f t="shared" ref="G16:G29" si="1">F16-E16</f>
        <v>19</v>
      </c>
      <c r="H16" s="220">
        <f>G16*D9</f>
        <v>228</v>
      </c>
      <c r="I16" s="206">
        <v>0</v>
      </c>
      <c r="J16" s="220">
        <f t="shared" si="0"/>
        <v>1728</v>
      </c>
      <c r="K16" s="222"/>
      <c r="L16" s="223"/>
      <c r="M16" s="121"/>
    </row>
    <row r="17" spans="1:13" s="17" customFormat="1" ht="20.149999999999999" customHeight="1">
      <c r="A17" s="210">
        <v>5</v>
      </c>
      <c r="B17" s="121" t="s">
        <v>9</v>
      </c>
      <c r="C17" s="121" t="s">
        <v>97</v>
      </c>
      <c r="D17" s="177">
        <v>1500</v>
      </c>
      <c r="E17" s="136">
        <v>289</v>
      </c>
      <c r="F17" s="136">
        <v>303</v>
      </c>
      <c r="G17" s="212">
        <f t="shared" si="1"/>
        <v>14</v>
      </c>
      <c r="H17" s="222">
        <f>G17*D9</f>
        <v>168</v>
      </c>
      <c r="I17" s="206">
        <v>0</v>
      </c>
      <c r="J17" s="222">
        <f t="shared" si="0"/>
        <v>1668</v>
      </c>
      <c r="K17" s="222"/>
      <c r="L17" s="223"/>
      <c r="M17" s="121"/>
    </row>
    <row r="18" spans="1:13" s="17" customFormat="1" ht="20.149999999999999" customHeight="1">
      <c r="A18" s="210">
        <v>6</v>
      </c>
      <c r="B18" s="121" t="s">
        <v>10</v>
      </c>
      <c r="C18" s="34" t="s">
        <v>116</v>
      </c>
      <c r="D18" s="177">
        <v>1500</v>
      </c>
      <c r="E18" s="136">
        <v>159</v>
      </c>
      <c r="F18" s="136">
        <v>178</v>
      </c>
      <c r="G18" s="177">
        <f t="shared" si="1"/>
        <v>19</v>
      </c>
      <c r="H18" s="220">
        <f>G18*D9</f>
        <v>228</v>
      </c>
      <c r="I18" s="206">
        <v>0</v>
      </c>
      <c r="J18" s="222">
        <f t="shared" si="0"/>
        <v>1728</v>
      </c>
      <c r="K18" s="222"/>
      <c r="L18" s="223"/>
      <c r="M18" s="121"/>
    </row>
    <row r="19" spans="1:13" s="17" customFormat="1" ht="20.149999999999999" customHeight="1">
      <c r="A19" s="210">
        <v>7</v>
      </c>
      <c r="B19" s="121" t="s">
        <v>11</v>
      </c>
      <c r="C19" s="121" t="s">
        <v>19</v>
      </c>
      <c r="D19" s="177">
        <v>1500</v>
      </c>
      <c r="E19" s="136">
        <v>820</v>
      </c>
      <c r="F19" s="136">
        <v>829</v>
      </c>
      <c r="G19" s="177">
        <f t="shared" si="1"/>
        <v>9</v>
      </c>
      <c r="H19" s="220">
        <f>G19*D9</f>
        <v>108</v>
      </c>
      <c r="I19" s="206">
        <v>0</v>
      </c>
      <c r="J19" s="220">
        <f t="shared" si="0"/>
        <v>1608</v>
      </c>
      <c r="K19" s="222"/>
      <c r="L19" s="223"/>
      <c r="M19" s="121"/>
    </row>
    <row r="20" spans="1:13" s="17" customFormat="1" ht="20.149999999999999" customHeight="1">
      <c r="A20" s="210">
        <v>8</v>
      </c>
      <c r="B20" s="121" t="s">
        <v>12</v>
      </c>
      <c r="C20" s="121" t="s">
        <v>19</v>
      </c>
      <c r="D20" s="177">
        <v>1500</v>
      </c>
      <c r="E20" s="136">
        <v>319</v>
      </c>
      <c r="F20" s="136">
        <v>328</v>
      </c>
      <c r="G20" s="212">
        <f t="shared" si="1"/>
        <v>9</v>
      </c>
      <c r="H20" s="222">
        <f>G20*D9</f>
        <v>108</v>
      </c>
      <c r="I20" s="206">
        <v>0</v>
      </c>
      <c r="J20" s="222">
        <f t="shared" si="0"/>
        <v>1608</v>
      </c>
      <c r="K20" s="222"/>
      <c r="L20" s="223"/>
      <c r="M20" s="34" t="s">
        <v>394</v>
      </c>
    </row>
    <row r="21" spans="1:13" s="17" customFormat="1" ht="20.149999999999999" customHeight="1">
      <c r="A21" s="210">
        <v>9</v>
      </c>
      <c r="B21" s="121" t="s">
        <v>13</v>
      </c>
      <c r="C21" s="121" t="s">
        <v>109</v>
      </c>
      <c r="D21" s="177">
        <v>1500</v>
      </c>
      <c r="E21" s="136">
        <v>743</v>
      </c>
      <c r="F21" s="136">
        <v>748</v>
      </c>
      <c r="G21" s="177">
        <f t="shared" si="1"/>
        <v>5</v>
      </c>
      <c r="H21" s="220">
        <f>G21*D9</f>
        <v>60</v>
      </c>
      <c r="I21" s="206">
        <v>0</v>
      </c>
      <c r="J21" s="222">
        <f t="shared" si="0"/>
        <v>1560</v>
      </c>
      <c r="K21" s="222"/>
      <c r="L21" s="223"/>
      <c r="M21" s="121"/>
    </row>
    <row r="22" spans="1:13" s="17" customFormat="1" ht="20.149999999999999" customHeight="1">
      <c r="A22" s="210">
        <v>10</v>
      </c>
      <c r="B22" s="121" t="s">
        <v>21</v>
      </c>
      <c r="C22" s="121" t="s">
        <v>107</v>
      </c>
      <c r="D22" s="177">
        <v>1500</v>
      </c>
      <c r="E22" s="136">
        <v>393</v>
      </c>
      <c r="F22" s="136">
        <v>393</v>
      </c>
      <c r="G22" s="177">
        <f t="shared" si="1"/>
        <v>0</v>
      </c>
      <c r="H22" s="220">
        <f>G22*D9</f>
        <v>0</v>
      </c>
      <c r="I22" s="206">
        <v>-500</v>
      </c>
      <c r="J22" s="220">
        <f t="shared" si="0"/>
        <v>1000</v>
      </c>
      <c r="K22" s="222"/>
      <c r="L22" s="223"/>
      <c r="M22" s="121"/>
    </row>
    <row r="23" spans="1:13" s="17" customFormat="1" ht="20.149999999999999" customHeight="1">
      <c r="A23" s="210">
        <v>11</v>
      </c>
      <c r="B23" s="121" t="s">
        <v>22</v>
      </c>
      <c r="C23" s="121" t="s">
        <v>98</v>
      </c>
      <c r="D23" s="177">
        <v>1500</v>
      </c>
      <c r="E23" s="136">
        <v>619</v>
      </c>
      <c r="F23" s="136">
        <v>620</v>
      </c>
      <c r="G23" s="212">
        <f t="shared" si="1"/>
        <v>1</v>
      </c>
      <c r="H23" s="222">
        <f>G23*D9</f>
        <v>12</v>
      </c>
      <c r="I23" s="206">
        <v>0</v>
      </c>
      <c r="J23" s="222">
        <f t="shared" si="0"/>
        <v>1512</v>
      </c>
      <c r="K23" s="222"/>
      <c r="L23" s="223"/>
      <c r="M23" s="121"/>
    </row>
    <row r="24" spans="1:13" s="17" customFormat="1" ht="20.149999999999999" customHeight="1">
      <c r="A24" s="210">
        <v>12</v>
      </c>
      <c r="B24" s="121" t="s">
        <v>23</v>
      </c>
      <c r="C24" s="121" t="s">
        <v>108</v>
      </c>
      <c r="D24" s="177">
        <v>1500</v>
      </c>
      <c r="E24" s="136">
        <v>480</v>
      </c>
      <c r="F24" s="136">
        <v>480</v>
      </c>
      <c r="G24" s="177">
        <f t="shared" si="1"/>
        <v>0</v>
      </c>
      <c r="H24" s="220">
        <f>G24*D9</f>
        <v>0</v>
      </c>
      <c r="I24" s="206">
        <v>0</v>
      </c>
      <c r="J24" s="222">
        <f t="shared" si="0"/>
        <v>1500</v>
      </c>
      <c r="K24" s="222"/>
      <c r="L24" s="223"/>
      <c r="M24" s="121"/>
    </row>
    <row r="25" spans="1:13" s="17" customFormat="1" ht="20.149999999999999" customHeight="1">
      <c r="A25" s="210">
        <v>13</v>
      </c>
      <c r="B25" s="121" t="s">
        <v>24</v>
      </c>
      <c r="C25" s="121" t="s">
        <v>33</v>
      </c>
      <c r="D25" s="177">
        <v>1500</v>
      </c>
      <c r="E25" s="136">
        <v>1360</v>
      </c>
      <c r="F25" s="136">
        <v>1379</v>
      </c>
      <c r="G25" s="177">
        <f t="shared" si="1"/>
        <v>19</v>
      </c>
      <c r="H25" s="220">
        <f>G25*D9</f>
        <v>228</v>
      </c>
      <c r="I25" s="206">
        <v>5464</v>
      </c>
      <c r="J25" s="220">
        <f t="shared" si="0"/>
        <v>7192</v>
      </c>
      <c r="K25" s="222"/>
      <c r="L25" s="223"/>
      <c r="M25" s="121"/>
    </row>
    <row r="26" spans="1:13" s="17" customFormat="1" ht="20.149999999999999" customHeight="1">
      <c r="A26" s="210">
        <v>14</v>
      </c>
      <c r="B26" s="121" t="s">
        <v>25</v>
      </c>
      <c r="C26" s="121" t="s">
        <v>87</v>
      </c>
      <c r="D26" s="177">
        <v>1500</v>
      </c>
      <c r="E26" s="136">
        <v>1071</v>
      </c>
      <c r="F26" s="136">
        <v>1127</v>
      </c>
      <c r="G26" s="212">
        <f t="shared" si="1"/>
        <v>56</v>
      </c>
      <c r="H26" s="222">
        <f>G26*D9</f>
        <v>672</v>
      </c>
      <c r="I26" s="206">
        <v>50</v>
      </c>
      <c r="J26" s="222">
        <f t="shared" si="0"/>
        <v>2222</v>
      </c>
      <c r="K26" s="222"/>
      <c r="L26" s="223"/>
      <c r="M26" s="121"/>
    </row>
    <row r="27" spans="1:13" s="17" customFormat="1" ht="20.149999999999999" customHeight="1">
      <c r="A27" s="210">
        <v>15</v>
      </c>
      <c r="B27" s="121" t="s">
        <v>26</v>
      </c>
      <c r="C27" s="121" t="s">
        <v>106</v>
      </c>
      <c r="D27" s="177">
        <v>1500</v>
      </c>
      <c r="E27" s="136">
        <v>447</v>
      </c>
      <c r="F27" s="136">
        <v>473</v>
      </c>
      <c r="G27" s="177">
        <f t="shared" si="1"/>
        <v>26</v>
      </c>
      <c r="H27" s="220">
        <f>G27*D9</f>
        <v>312</v>
      </c>
      <c r="I27" s="206">
        <v>0</v>
      </c>
      <c r="J27" s="222">
        <f t="shared" si="0"/>
        <v>1812</v>
      </c>
      <c r="K27" s="222"/>
      <c r="L27" s="223"/>
      <c r="M27" s="121"/>
    </row>
    <row r="28" spans="1:13" s="17" customFormat="1" ht="20.149999999999999" customHeight="1">
      <c r="A28" s="210">
        <v>16</v>
      </c>
      <c r="B28" s="121" t="s">
        <v>27</v>
      </c>
      <c r="C28" s="121" t="s">
        <v>35</v>
      </c>
      <c r="D28" s="177">
        <v>1500</v>
      </c>
      <c r="E28" s="136">
        <v>682</v>
      </c>
      <c r="F28" s="136">
        <v>699</v>
      </c>
      <c r="G28" s="177">
        <f t="shared" si="1"/>
        <v>17</v>
      </c>
      <c r="H28" s="220">
        <f>G28*D9</f>
        <v>204</v>
      </c>
      <c r="I28" s="206">
        <v>0</v>
      </c>
      <c r="J28" s="220">
        <f t="shared" si="0"/>
        <v>1704</v>
      </c>
      <c r="K28" s="222"/>
      <c r="L28" s="223"/>
      <c r="M28" s="121"/>
    </row>
    <row r="29" spans="1:13" s="17" customFormat="1" ht="20.149999999999999" customHeight="1">
      <c r="A29" s="210">
        <v>17</v>
      </c>
      <c r="B29" s="121" t="s">
        <v>28</v>
      </c>
      <c r="C29" s="121" t="s">
        <v>36</v>
      </c>
      <c r="D29" s="177">
        <v>1500</v>
      </c>
      <c r="E29" s="136">
        <v>128</v>
      </c>
      <c r="F29" s="136">
        <v>145</v>
      </c>
      <c r="G29" s="212">
        <f t="shared" si="1"/>
        <v>17</v>
      </c>
      <c r="H29" s="222">
        <f>G29*D9</f>
        <v>204</v>
      </c>
      <c r="I29" s="206">
        <v>0</v>
      </c>
      <c r="J29" s="222">
        <f t="shared" si="0"/>
        <v>1704</v>
      </c>
      <c r="K29" s="222"/>
      <c r="L29" s="223"/>
      <c r="M29" s="121"/>
    </row>
    <row r="30" spans="1:13" s="17" customFormat="1" ht="19.5" customHeight="1">
      <c r="A30" s="266" t="s">
        <v>0</v>
      </c>
      <c r="B30" s="266" t="s">
        <v>115</v>
      </c>
      <c r="C30" s="266" t="s">
        <v>2</v>
      </c>
      <c r="D30" s="266" t="s">
        <v>111</v>
      </c>
      <c r="E30" s="271" t="s">
        <v>122</v>
      </c>
      <c r="F30" s="266"/>
      <c r="G30" s="266"/>
      <c r="H30" s="266"/>
      <c r="I30" s="266" t="s">
        <v>163</v>
      </c>
      <c r="J30" s="266" t="s">
        <v>3</v>
      </c>
      <c r="K30" s="266" t="s">
        <v>114</v>
      </c>
      <c r="L30" s="266" t="s">
        <v>4</v>
      </c>
      <c r="M30" s="266" t="s">
        <v>113</v>
      </c>
    </row>
    <row r="31" spans="1:13" s="17" customFormat="1" ht="16.5" customHeight="1">
      <c r="A31" s="266"/>
      <c r="B31" s="266"/>
      <c r="C31" s="266"/>
      <c r="D31" s="266"/>
      <c r="E31" s="32" t="s">
        <v>112</v>
      </c>
      <c r="F31" s="217" t="s">
        <v>79</v>
      </c>
      <c r="G31" s="204" t="s">
        <v>123</v>
      </c>
      <c r="H31" s="32" t="s">
        <v>86</v>
      </c>
      <c r="I31" s="266"/>
      <c r="J31" s="266"/>
      <c r="K31" s="266"/>
      <c r="L31" s="266"/>
      <c r="M31" s="266"/>
    </row>
    <row r="32" spans="1:13" s="17" customFormat="1" ht="20.149999999999999" customHeight="1">
      <c r="A32" s="218">
        <v>18</v>
      </c>
      <c r="B32" s="219" t="s">
        <v>29</v>
      </c>
      <c r="C32" s="47" t="s">
        <v>117</v>
      </c>
      <c r="D32" s="177">
        <v>1500</v>
      </c>
      <c r="E32" s="136">
        <v>659</v>
      </c>
      <c r="F32" s="136">
        <v>660</v>
      </c>
      <c r="G32" s="177">
        <f>F32-E32</f>
        <v>1</v>
      </c>
      <c r="H32" s="220">
        <f>G32*D9</f>
        <v>12</v>
      </c>
      <c r="I32" s="205">
        <v>0</v>
      </c>
      <c r="J32" s="220">
        <f>I32+H32+D32</f>
        <v>1512</v>
      </c>
      <c r="K32" s="220"/>
      <c r="L32" s="221"/>
      <c r="M32" s="219"/>
    </row>
    <row r="33" spans="1:14" s="17" customFormat="1" ht="20.149999999999999" customHeight="1">
      <c r="A33" s="210">
        <v>19</v>
      </c>
      <c r="B33" s="121" t="s">
        <v>57</v>
      </c>
      <c r="C33" s="121" t="s">
        <v>88</v>
      </c>
      <c r="D33" s="177">
        <v>1500</v>
      </c>
      <c r="E33" s="136">
        <v>735</v>
      </c>
      <c r="F33" s="136">
        <v>748</v>
      </c>
      <c r="G33" s="212">
        <f>F33-E33</f>
        <v>13</v>
      </c>
      <c r="H33" s="222">
        <f>G33*D9</f>
        <v>156</v>
      </c>
      <c r="I33" s="97">
        <v>0</v>
      </c>
      <c r="J33" s="222">
        <f t="shared" ref="J33:J54" si="2">I33+H33+D33</f>
        <v>1656</v>
      </c>
      <c r="K33" s="222"/>
      <c r="L33" s="223"/>
      <c r="M33" s="121"/>
      <c r="N33" s="15"/>
    </row>
    <row r="34" spans="1:14" s="17" customFormat="1" ht="20.149999999999999" customHeight="1">
      <c r="A34" s="210">
        <v>20</v>
      </c>
      <c r="B34" s="121" t="s">
        <v>58</v>
      </c>
      <c r="C34" s="121" t="s">
        <v>38</v>
      </c>
      <c r="D34" s="177">
        <v>1500</v>
      </c>
      <c r="E34" s="136">
        <v>577</v>
      </c>
      <c r="F34" s="136">
        <v>577</v>
      </c>
      <c r="G34" s="177">
        <f t="shared" ref="G34:G54" si="3">F34-E34</f>
        <v>0</v>
      </c>
      <c r="H34" s="222">
        <f>G34*D9</f>
        <v>0</v>
      </c>
      <c r="I34" s="206">
        <v>0</v>
      </c>
      <c r="J34" s="222">
        <f t="shared" si="2"/>
        <v>1500</v>
      </c>
      <c r="K34" s="222"/>
      <c r="L34" s="223"/>
      <c r="M34" s="121"/>
      <c r="N34" s="15"/>
    </row>
    <row r="35" spans="1:14" s="17" customFormat="1" ht="20.149999999999999" customHeight="1">
      <c r="A35" s="210">
        <v>21</v>
      </c>
      <c r="B35" s="121" t="s">
        <v>59</v>
      </c>
      <c r="C35" s="121" t="s">
        <v>39</v>
      </c>
      <c r="D35" s="177">
        <v>1500</v>
      </c>
      <c r="E35" s="136">
        <v>1467</v>
      </c>
      <c r="F35" s="136">
        <v>1467</v>
      </c>
      <c r="G35" s="212">
        <f t="shared" si="3"/>
        <v>0</v>
      </c>
      <c r="H35" s="220">
        <f>G35*D9</f>
        <v>0</v>
      </c>
      <c r="I35" s="206">
        <v>0</v>
      </c>
      <c r="J35" s="222">
        <f t="shared" si="2"/>
        <v>1500</v>
      </c>
      <c r="K35" s="222"/>
      <c r="L35" s="223"/>
      <c r="M35" s="121"/>
      <c r="N35" s="15"/>
    </row>
    <row r="36" spans="1:14" s="17" customFormat="1" ht="20.149999999999999" customHeight="1">
      <c r="A36" s="210">
        <v>22</v>
      </c>
      <c r="B36" s="121" t="s">
        <v>60</v>
      </c>
      <c r="C36" s="34" t="s">
        <v>118</v>
      </c>
      <c r="D36" s="177">
        <v>1500</v>
      </c>
      <c r="E36" s="136">
        <v>397</v>
      </c>
      <c r="F36" s="136">
        <v>420</v>
      </c>
      <c r="G36" s="177">
        <f t="shared" si="3"/>
        <v>23</v>
      </c>
      <c r="H36" s="222">
        <f>G36*D9</f>
        <v>276</v>
      </c>
      <c r="I36" s="206">
        <v>0</v>
      </c>
      <c r="J36" s="222">
        <f t="shared" si="2"/>
        <v>1776</v>
      </c>
      <c r="K36" s="222"/>
      <c r="L36" s="223"/>
      <c r="M36" s="121"/>
      <c r="N36" s="15"/>
    </row>
    <row r="37" spans="1:14" s="17" customFormat="1" ht="20.149999999999999" customHeight="1">
      <c r="A37" s="210">
        <v>23</v>
      </c>
      <c r="B37" s="121" t="s">
        <v>61</v>
      </c>
      <c r="C37" s="34" t="s">
        <v>121</v>
      </c>
      <c r="D37" s="177">
        <v>1500</v>
      </c>
      <c r="E37" s="136">
        <v>64</v>
      </c>
      <c r="F37" s="136">
        <v>64</v>
      </c>
      <c r="G37" s="212">
        <f t="shared" si="3"/>
        <v>0</v>
      </c>
      <c r="H37" s="222">
        <f>G37*D9</f>
        <v>0</v>
      </c>
      <c r="I37" s="206">
        <v>0</v>
      </c>
      <c r="J37" s="222">
        <f t="shared" si="2"/>
        <v>1500</v>
      </c>
      <c r="K37" s="222"/>
      <c r="L37" s="223"/>
      <c r="M37" s="121"/>
      <c r="N37" s="15"/>
    </row>
    <row r="38" spans="1:14" s="17" customFormat="1" ht="20.149999999999999" customHeight="1">
      <c r="A38" s="210">
        <v>24</v>
      </c>
      <c r="B38" s="121" t="s">
        <v>62</v>
      </c>
      <c r="C38" s="121" t="s">
        <v>343</v>
      </c>
      <c r="D38" s="177">
        <v>1500</v>
      </c>
      <c r="E38" s="136">
        <v>368</v>
      </c>
      <c r="F38" s="136">
        <v>380</v>
      </c>
      <c r="G38" s="177">
        <f t="shared" si="3"/>
        <v>12</v>
      </c>
      <c r="H38" s="220">
        <f>G38*D9</f>
        <v>144</v>
      </c>
      <c r="I38" s="206">
        <v>0</v>
      </c>
      <c r="J38" s="222">
        <f t="shared" si="2"/>
        <v>1644</v>
      </c>
      <c r="K38" s="222"/>
      <c r="L38" s="223"/>
      <c r="M38" s="121"/>
      <c r="N38" s="15"/>
    </row>
    <row r="39" spans="1:14" s="17" customFormat="1" ht="20.149999999999999" customHeight="1">
      <c r="A39" s="210">
        <v>25</v>
      </c>
      <c r="B39" s="121" t="s">
        <v>63</v>
      </c>
      <c r="C39" s="121" t="s">
        <v>43</v>
      </c>
      <c r="D39" s="177">
        <v>1500</v>
      </c>
      <c r="E39" s="136">
        <v>156</v>
      </c>
      <c r="F39" s="136">
        <v>163</v>
      </c>
      <c r="G39" s="212">
        <f t="shared" si="3"/>
        <v>7</v>
      </c>
      <c r="H39" s="222">
        <f>G39*D9</f>
        <v>84</v>
      </c>
      <c r="I39" s="206">
        <v>0</v>
      </c>
      <c r="J39" s="222">
        <f t="shared" si="2"/>
        <v>1584</v>
      </c>
      <c r="K39" s="222"/>
      <c r="L39" s="223"/>
      <c r="M39" s="121"/>
      <c r="N39" s="15"/>
    </row>
    <row r="40" spans="1:14" s="17" customFormat="1" ht="20.149999999999999" customHeight="1">
      <c r="A40" s="210">
        <v>26</v>
      </c>
      <c r="B40" s="121" t="s">
        <v>64</v>
      </c>
      <c r="C40" s="121" t="s">
        <v>98</v>
      </c>
      <c r="D40" s="177">
        <v>1500</v>
      </c>
      <c r="E40" s="136">
        <v>1281</v>
      </c>
      <c r="F40" s="136">
        <v>1418</v>
      </c>
      <c r="G40" s="177">
        <f t="shared" si="3"/>
        <v>137</v>
      </c>
      <c r="H40" s="222">
        <f>G40*D9</f>
        <v>1644</v>
      </c>
      <c r="I40" s="97">
        <v>0</v>
      </c>
      <c r="J40" s="222">
        <f t="shared" si="2"/>
        <v>3144</v>
      </c>
      <c r="K40" s="222"/>
      <c r="L40" s="223"/>
      <c r="M40" s="121"/>
      <c r="N40" s="15"/>
    </row>
    <row r="41" spans="1:14" s="17" customFormat="1" ht="20.149999999999999" customHeight="1">
      <c r="A41" s="210">
        <v>27</v>
      </c>
      <c r="B41" s="121" t="s">
        <v>65</v>
      </c>
      <c r="C41" s="34" t="s">
        <v>45</v>
      </c>
      <c r="D41" s="177">
        <v>1500</v>
      </c>
      <c r="E41" s="136">
        <v>428</v>
      </c>
      <c r="F41" s="136">
        <v>452</v>
      </c>
      <c r="G41" s="212">
        <f t="shared" si="3"/>
        <v>24</v>
      </c>
      <c r="H41" s="220">
        <f>G41*D9</f>
        <v>288</v>
      </c>
      <c r="I41" s="206">
        <v>0</v>
      </c>
      <c r="J41" s="222">
        <f t="shared" si="2"/>
        <v>1788</v>
      </c>
      <c r="K41" s="222"/>
      <c r="L41" s="223"/>
      <c r="M41" s="121"/>
      <c r="N41" s="15"/>
    </row>
    <row r="42" spans="1:14" s="17" customFormat="1" ht="20.149999999999999" customHeight="1">
      <c r="A42" s="210">
        <v>28</v>
      </c>
      <c r="B42" s="121" t="s">
        <v>66</v>
      </c>
      <c r="C42" s="121" t="s">
        <v>46</v>
      </c>
      <c r="D42" s="177">
        <v>1500</v>
      </c>
      <c r="E42" s="136">
        <v>104</v>
      </c>
      <c r="F42" s="136">
        <v>121</v>
      </c>
      <c r="G42" s="177">
        <f t="shared" si="3"/>
        <v>17</v>
      </c>
      <c r="H42" s="222">
        <f>G42*D9</f>
        <v>204</v>
      </c>
      <c r="I42" s="206">
        <v>-4</v>
      </c>
      <c r="J42" s="222">
        <f t="shared" si="2"/>
        <v>1700</v>
      </c>
      <c r="K42" s="222"/>
      <c r="L42" s="223"/>
      <c r="M42" s="121"/>
      <c r="N42" s="224"/>
    </row>
    <row r="43" spans="1:14" s="17" customFormat="1" ht="20.149999999999999" customHeight="1">
      <c r="A43" s="210">
        <v>29</v>
      </c>
      <c r="B43" s="121" t="s">
        <v>67</v>
      </c>
      <c r="C43" s="121" t="s">
        <v>47</v>
      </c>
      <c r="D43" s="177">
        <v>1500</v>
      </c>
      <c r="E43" s="136">
        <v>467</v>
      </c>
      <c r="F43" s="136">
        <v>497</v>
      </c>
      <c r="G43" s="212">
        <f t="shared" si="3"/>
        <v>30</v>
      </c>
      <c r="H43" s="222">
        <f>G43*D9</f>
        <v>360</v>
      </c>
      <c r="I43" s="97">
        <v>2012</v>
      </c>
      <c r="J43" s="222">
        <f t="shared" si="2"/>
        <v>3872</v>
      </c>
      <c r="K43" s="222"/>
      <c r="L43" s="223"/>
      <c r="M43" s="34" t="s">
        <v>395</v>
      </c>
      <c r="N43" s="15"/>
    </row>
    <row r="44" spans="1:14" s="17" customFormat="1" ht="20.149999999999999" customHeight="1">
      <c r="A44" s="210">
        <v>30</v>
      </c>
      <c r="B44" s="121" t="s">
        <v>68</v>
      </c>
      <c r="C44" s="121" t="s">
        <v>48</v>
      </c>
      <c r="D44" s="177">
        <v>1500</v>
      </c>
      <c r="E44" s="136">
        <v>667</v>
      </c>
      <c r="F44" s="136">
        <v>667</v>
      </c>
      <c r="G44" s="177">
        <f t="shared" si="3"/>
        <v>0</v>
      </c>
      <c r="H44" s="220">
        <f>G44*D9</f>
        <v>0</v>
      </c>
      <c r="I44" s="97">
        <v>0</v>
      </c>
      <c r="J44" s="222">
        <f t="shared" si="2"/>
        <v>1500</v>
      </c>
      <c r="K44" s="222"/>
      <c r="L44" s="223"/>
      <c r="M44" s="121"/>
      <c r="N44" s="15"/>
    </row>
    <row r="45" spans="1:14" s="17" customFormat="1" ht="20.149999999999999" customHeight="1">
      <c r="A45" s="210">
        <v>31</v>
      </c>
      <c r="B45" s="121" t="s">
        <v>69</v>
      </c>
      <c r="C45" s="121" t="s">
        <v>110</v>
      </c>
      <c r="D45" s="177">
        <v>1500</v>
      </c>
      <c r="E45" s="136">
        <v>768</v>
      </c>
      <c r="F45" s="136">
        <v>768</v>
      </c>
      <c r="G45" s="212">
        <f t="shared" si="3"/>
        <v>0</v>
      </c>
      <c r="H45" s="222">
        <f>G45*D9</f>
        <v>0</v>
      </c>
      <c r="I45" s="206">
        <v>2000</v>
      </c>
      <c r="J45" s="222">
        <f t="shared" si="2"/>
        <v>3500</v>
      </c>
      <c r="K45" s="222"/>
      <c r="L45" s="223"/>
      <c r="M45" s="121"/>
      <c r="N45" s="15"/>
    </row>
    <row r="46" spans="1:14" s="17" customFormat="1" ht="20.149999999999999" customHeight="1">
      <c r="A46" s="210">
        <v>32</v>
      </c>
      <c r="B46" s="121" t="s">
        <v>70</v>
      </c>
      <c r="C46" s="121" t="s">
        <v>297</v>
      </c>
      <c r="D46" s="177">
        <v>1500</v>
      </c>
      <c r="E46" s="136">
        <v>137</v>
      </c>
      <c r="F46" s="136">
        <v>149</v>
      </c>
      <c r="G46" s="177">
        <f t="shared" si="3"/>
        <v>12</v>
      </c>
      <c r="H46" s="222">
        <f>G46*D9</f>
        <v>144</v>
      </c>
      <c r="I46" s="206">
        <v>0</v>
      </c>
      <c r="J46" s="222">
        <f t="shared" si="2"/>
        <v>1644</v>
      </c>
      <c r="K46" s="225"/>
      <c r="L46" s="223"/>
      <c r="M46" s="121"/>
      <c r="N46" s="15"/>
    </row>
    <row r="47" spans="1:14" s="17" customFormat="1" ht="20.149999999999999" customHeight="1">
      <c r="A47" s="210">
        <v>33</v>
      </c>
      <c r="B47" s="121" t="s">
        <v>71</v>
      </c>
      <c r="C47" s="121" t="s">
        <v>51</v>
      </c>
      <c r="D47" s="177">
        <v>1500</v>
      </c>
      <c r="E47" s="136">
        <v>411</v>
      </c>
      <c r="F47" s="136">
        <v>421</v>
      </c>
      <c r="G47" s="212">
        <f t="shared" si="3"/>
        <v>10</v>
      </c>
      <c r="H47" s="220">
        <f>G47*D9</f>
        <v>120</v>
      </c>
      <c r="I47" s="206">
        <v>0</v>
      </c>
      <c r="J47" s="222">
        <f t="shared" si="2"/>
        <v>1620</v>
      </c>
      <c r="K47" s="222"/>
      <c r="L47" s="223"/>
      <c r="M47" s="121"/>
      <c r="N47" s="15"/>
    </row>
    <row r="48" spans="1:14" s="17" customFormat="1" ht="20.149999999999999" customHeight="1">
      <c r="A48" s="210">
        <v>34</v>
      </c>
      <c r="B48" s="121" t="s">
        <v>72</v>
      </c>
      <c r="C48" s="121" t="s">
        <v>52</v>
      </c>
      <c r="D48" s="177">
        <v>1500</v>
      </c>
      <c r="E48" s="136">
        <v>134</v>
      </c>
      <c r="F48" s="136">
        <v>145</v>
      </c>
      <c r="G48" s="177">
        <f t="shared" si="3"/>
        <v>11</v>
      </c>
      <c r="H48" s="222">
        <f>G48*D9</f>
        <v>132</v>
      </c>
      <c r="I48" s="97">
        <v>0</v>
      </c>
      <c r="J48" s="222">
        <f t="shared" si="2"/>
        <v>1632</v>
      </c>
      <c r="K48" s="222"/>
      <c r="L48" s="223"/>
      <c r="M48" s="34"/>
      <c r="N48" s="15"/>
    </row>
    <row r="49" spans="1:14" s="17" customFormat="1" ht="20.149999999999999" customHeight="1">
      <c r="A49" s="210">
        <v>35</v>
      </c>
      <c r="B49" s="121" t="s">
        <v>73</v>
      </c>
      <c r="C49" s="121" t="s">
        <v>53</v>
      </c>
      <c r="D49" s="177">
        <v>1500</v>
      </c>
      <c r="E49" s="136">
        <v>515</v>
      </c>
      <c r="F49" s="136">
        <v>515</v>
      </c>
      <c r="G49" s="212">
        <f t="shared" si="3"/>
        <v>0</v>
      </c>
      <c r="H49" s="222">
        <f>G49*D9</f>
        <v>0</v>
      </c>
      <c r="I49" s="206">
        <v>4500</v>
      </c>
      <c r="J49" s="222">
        <f t="shared" si="2"/>
        <v>6000</v>
      </c>
      <c r="K49" s="225"/>
      <c r="L49" s="223"/>
      <c r="M49" s="121"/>
      <c r="N49" s="15"/>
    </row>
    <row r="50" spans="1:14" s="17" customFormat="1" ht="20.149999999999999" customHeight="1">
      <c r="A50" s="210">
        <v>36</v>
      </c>
      <c r="B50" s="121" t="s">
        <v>74</v>
      </c>
      <c r="C50" s="121" t="s">
        <v>54</v>
      </c>
      <c r="D50" s="177">
        <v>1500</v>
      </c>
      <c r="E50" s="136">
        <v>1012</v>
      </c>
      <c r="F50" s="136">
        <v>1030</v>
      </c>
      <c r="G50" s="177">
        <f t="shared" si="3"/>
        <v>18</v>
      </c>
      <c r="H50" s="220">
        <f>G50*D9</f>
        <v>216</v>
      </c>
      <c r="I50" s="206">
        <v>0</v>
      </c>
      <c r="J50" s="222">
        <f t="shared" si="2"/>
        <v>1716</v>
      </c>
      <c r="K50" s="222"/>
      <c r="L50" s="223"/>
      <c r="M50" s="121"/>
      <c r="N50" s="15"/>
    </row>
    <row r="51" spans="1:14" s="17" customFormat="1" ht="20.149999999999999" customHeight="1">
      <c r="A51" s="210">
        <v>37</v>
      </c>
      <c r="B51" s="121" t="s">
        <v>75</v>
      </c>
      <c r="C51" s="121" t="s">
        <v>376</v>
      </c>
      <c r="D51" s="177">
        <v>1500</v>
      </c>
      <c r="E51" s="136">
        <v>104</v>
      </c>
      <c r="F51" s="136">
        <v>104</v>
      </c>
      <c r="G51" s="212">
        <f t="shared" si="3"/>
        <v>0</v>
      </c>
      <c r="H51" s="222">
        <f>G51*D9</f>
        <v>0</v>
      </c>
      <c r="I51" s="206">
        <v>2000</v>
      </c>
      <c r="J51" s="222">
        <f t="shared" si="2"/>
        <v>3500</v>
      </c>
      <c r="K51" s="222"/>
      <c r="L51" s="223"/>
      <c r="M51" s="121"/>
      <c r="N51" s="15"/>
    </row>
    <row r="52" spans="1:14" s="17" customFormat="1" ht="20.149999999999999" customHeight="1">
      <c r="A52" s="210">
        <v>38</v>
      </c>
      <c r="B52" s="121" t="s">
        <v>76</v>
      </c>
      <c r="C52" s="34" t="s">
        <v>119</v>
      </c>
      <c r="D52" s="177">
        <v>1500</v>
      </c>
      <c r="E52" s="136">
        <v>231</v>
      </c>
      <c r="F52" s="136">
        <v>242</v>
      </c>
      <c r="G52" s="177">
        <f t="shared" si="3"/>
        <v>11</v>
      </c>
      <c r="H52" s="222">
        <f>G52*D9</f>
        <v>132</v>
      </c>
      <c r="I52" s="206">
        <v>0</v>
      </c>
      <c r="J52" s="222">
        <f t="shared" si="2"/>
        <v>1632</v>
      </c>
      <c r="K52" s="222"/>
      <c r="L52" s="223"/>
      <c r="M52" s="121"/>
      <c r="N52" s="15"/>
    </row>
    <row r="53" spans="1:14" s="17" customFormat="1" ht="20.149999999999999" customHeight="1">
      <c r="A53" s="210">
        <v>39</v>
      </c>
      <c r="B53" s="121" t="s">
        <v>77</v>
      </c>
      <c r="C53" s="121" t="s">
        <v>56</v>
      </c>
      <c r="D53" s="177">
        <v>1500</v>
      </c>
      <c r="E53" s="136">
        <v>299</v>
      </c>
      <c r="F53" s="136">
        <v>313</v>
      </c>
      <c r="G53" s="212">
        <f t="shared" si="3"/>
        <v>14</v>
      </c>
      <c r="H53" s="220">
        <f>G53*D9</f>
        <v>168</v>
      </c>
      <c r="I53" s="97">
        <v>0</v>
      </c>
      <c r="J53" s="222">
        <f t="shared" si="2"/>
        <v>1668</v>
      </c>
      <c r="K53" s="222"/>
      <c r="L53" s="223"/>
      <c r="M53" s="121"/>
      <c r="N53" s="15"/>
    </row>
    <row r="54" spans="1:14" s="17" customFormat="1" ht="20.149999999999999" customHeight="1">
      <c r="A54" s="210">
        <v>40</v>
      </c>
      <c r="B54" s="121" t="s">
        <v>78</v>
      </c>
      <c r="C54" s="34" t="s">
        <v>120</v>
      </c>
      <c r="D54" s="177">
        <v>1500</v>
      </c>
      <c r="E54" s="136">
        <v>64</v>
      </c>
      <c r="F54" s="136">
        <v>75</v>
      </c>
      <c r="G54" s="177">
        <f t="shared" si="3"/>
        <v>11</v>
      </c>
      <c r="H54" s="222">
        <f>G54*D9</f>
        <v>132</v>
      </c>
      <c r="I54" s="206">
        <v>0</v>
      </c>
      <c r="J54" s="222">
        <f t="shared" si="2"/>
        <v>1632</v>
      </c>
      <c r="K54" s="222"/>
      <c r="L54" s="223"/>
      <c r="M54" s="121"/>
      <c r="N54" s="15"/>
    </row>
    <row r="55" spans="1:14" s="17" customFormat="1">
      <c r="A55" s="15"/>
      <c r="B55" s="15"/>
      <c r="C55" s="15"/>
      <c r="D55" s="226"/>
      <c r="E55" s="15"/>
      <c r="F55" s="15"/>
      <c r="G55" s="227"/>
      <c r="H55" s="228"/>
      <c r="I55" s="91"/>
      <c r="J55" s="15"/>
      <c r="K55" s="229"/>
      <c r="L55" s="15"/>
      <c r="M55" s="15"/>
      <c r="N55" s="15"/>
    </row>
    <row r="56" spans="1:14" s="17" customFormat="1">
      <c r="A56" s="15"/>
      <c r="B56" s="15"/>
      <c r="C56" s="15"/>
      <c r="D56" s="15"/>
      <c r="E56" s="15"/>
      <c r="F56" s="15"/>
      <c r="G56" s="15"/>
      <c r="H56" s="15"/>
      <c r="I56" s="91"/>
      <c r="J56" s="15"/>
      <c r="K56" s="230"/>
      <c r="L56" s="15"/>
      <c r="M56" s="15"/>
      <c r="N56" s="15"/>
    </row>
    <row r="58" spans="1:14" s="17" customFormat="1">
      <c r="A58" s="15"/>
      <c r="B58" s="15"/>
      <c r="C58" s="15"/>
      <c r="D58" s="15"/>
      <c r="E58" s="15"/>
      <c r="F58" s="15"/>
      <c r="G58" s="15"/>
      <c r="H58" s="15"/>
      <c r="I58" s="91"/>
      <c r="J58" s="15"/>
      <c r="K58" s="15"/>
      <c r="L58" s="15"/>
      <c r="M58" s="15"/>
      <c r="N58" s="229"/>
    </row>
    <row r="60" spans="1:14" s="17" customFormat="1">
      <c r="A60" s="15"/>
      <c r="B60" s="15"/>
      <c r="C60" s="15"/>
      <c r="D60" s="224"/>
      <c r="E60" s="15"/>
      <c r="F60" s="15"/>
      <c r="G60" s="15"/>
      <c r="H60" s="15"/>
      <c r="I60" s="91"/>
      <c r="J60" s="15"/>
      <c r="K60" s="15"/>
      <c r="L60" s="15"/>
      <c r="M60" s="15"/>
      <c r="N60" s="15"/>
    </row>
    <row r="66" spans="4:12" s="17" customFormat="1">
      <c r="D66" s="15"/>
      <c r="E66" s="15"/>
      <c r="F66" s="15"/>
      <c r="G66" s="15"/>
      <c r="H66" s="15"/>
      <c r="I66" s="91"/>
      <c r="J66" s="15"/>
      <c r="K66" s="231"/>
      <c r="L66" s="15"/>
    </row>
    <row r="68" spans="4:12" s="17" customFormat="1">
      <c r="D68" s="15"/>
      <c r="E68" s="15"/>
      <c r="F68" s="15"/>
      <c r="G68" s="15"/>
      <c r="H68" s="15"/>
      <c r="I68" s="91"/>
      <c r="J68" s="15"/>
      <c r="K68" s="15"/>
      <c r="L68" s="224"/>
    </row>
    <row r="71" spans="4:12" s="17" customFormat="1">
      <c r="D71" s="224"/>
      <c r="E71" s="15"/>
      <c r="F71" s="15"/>
      <c r="G71" s="15"/>
      <c r="H71" s="15"/>
      <c r="I71" s="91"/>
      <c r="J71" s="15"/>
      <c r="K71" s="15"/>
      <c r="L71" s="15"/>
    </row>
    <row r="74" spans="4:12" s="17" customFormat="1">
      <c r="D74" s="224"/>
      <c r="E74" s="15"/>
      <c r="F74" s="15"/>
      <c r="G74" s="15"/>
      <c r="H74" s="15"/>
      <c r="I74" s="91"/>
      <c r="J74" s="15"/>
      <c r="K74" s="15"/>
      <c r="L74" s="15"/>
    </row>
  </sheetData>
  <mergeCells count="40">
    <mergeCell ref="A1:M1"/>
    <mergeCell ref="A2:H2"/>
    <mergeCell ref="I2:M2"/>
    <mergeCell ref="A3:C3"/>
    <mergeCell ref="D3:E3"/>
    <mergeCell ref="F3:G3"/>
    <mergeCell ref="I3:M10"/>
    <mergeCell ref="A4:C4"/>
    <mergeCell ref="D4:E4"/>
    <mergeCell ref="F4:G4"/>
    <mergeCell ref="A5:C5"/>
    <mergeCell ref="D5:E5"/>
    <mergeCell ref="F5:G5"/>
    <mergeCell ref="A6:C6"/>
    <mergeCell ref="D6:E6"/>
    <mergeCell ref="F6:G6"/>
    <mergeCell ref="A7:G7"/>
    <mergeCell ref="A8:C8"/>
    <mergeCell ref="E8:G9"/>
    <mergeCell ref="A9:C9"/>
    <mergeCell ref="A11:A12"/>
    <mergeCell ref="B11:B12"/>
    <mergeCell ref="C11:C12"/>
    <mergeCell ref="D11:D12"/>
    <mergeCell ref="E11:H11"/>
    <mergeCell ref="A30:A31"/>
    <mergeCell ref="B30:B31"/>
    <mergeCell ref="C30:C31"/>
    <mergeCell ref="D30:D31"/>
    <mergeCell ref="E30:H30"/>
    <mergeCell ref="I11:I12"/>
    <mergeCell ref="J11:J12"/>
    <mergeCell ref="K11:K12"/>
    <mergeCell ref="L11:L12"/>
    <mergeCell ref="M11:M12"/>
    <mergeCell ref="I30:I31"/>
    <mergeCell ref="J30:J31"/>
    <mergeCell ref="K30:K31"/>
    <mergeCell ref="L30:L31"/>
    <mergeCell ref="M30:M3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8E92D-C600-4B18-9A32-7CCA6C688134}">
  <dimension ref="A1:IU54"/>
  <sheetViews>
    <sheetView topLeftCell="A17" workbookViewId="0">
      <selection sqref="A1:F37"/>
    </sheetView>
  </sheetViews>
  <sheetFormatPr defaultColWidth="9" defaultRowHeight="14.5"/>
  <cols>
    <col min="1" max="1" width="46.81640625" style="1" customWidth="1"/>
    <col min="2" max="2" width="15.26953125" style="1" customWidth="1"/>
    <col min="3" max="3" width="9.7265625" style="1" customWidth="1"/>
    <col min="4" max="4" width="51" style="1" customWidth="1"/>
    <col min="5" max="5" width="11.7265625" style="1" customWidth="1"/>
    <col min="6" max="6" width="9.81640625" style="1" customWidth="1"/>
    <col min="7" max="9" width="9.1796875" style="1" customWidth="1"/>
    <col min="10" max="10" width="32.81640625" style="1" customWidth="1"/>
    <col min="11" max="11" width="15.54296875" style="1" customWidth="1"/>
    <col min="12" max="12" width="14.453125" style="1" customWidth="1"/>
    <col min="13" max="14" width="14.1796875" style="1" customWidth="1"/>
    <col min="15" max="255" width="9.1796875" style="1" customWidth="1"/>
  </cols>
  <sheetData>
    <row r="1" spans="1:15" customFormat="1" ht="17.25" customHeight="1" thickBot="1">
      <c r="A1" s="246" t="s">
        <v>397</v>
      </c>
      <c r="B1" s="247"/>
      <c r="C1" s="247"/>
      <c r="D1" s="247"/>
      <c r="E1" s="248"/>
      <c r="F1" s="248"/>
      <c r="G1" s="1"/>
      <c r="H1" s="53" t="s">
        <v>0</v>
      </c>
      <c r="I1" s="53" t="s">
        <v>115</v>
      </c>
      <c r="J1" s="53" t="s">
        <v>2</v>
      </c>
      <c r="K1" s="57" t="s">
        <v>3</v>
      </c>
      <c r="L1" s="57" t="s">
        <v>114</v>
      </c>
      <c r="M1" s="57" t="s">
        <v>132</v>
      </c>
      <c r="N1" s="57" t="s">
        <v>133</v>
      </c>
      <c r="O1" s="1"/>
    </row>
    <row r="2" spans="1:15" customFormat="1" ht="15.75" customHeight="1">
      <c r="A2" s="254" t="s">
        <v>148</v>
      </c>
      <c r="B2" s="250"/>
      <c r="C2" s="255"/>
      <c r="D2" s="249" t="s">
        <v>149</v>
      </c>
      <c r="E2" s="250"/>
      <c r="F2" s="251"/>
      <c r="G2" s="1"/>
      <c r="H2" s="211">
        <v>1</v>
      </c>
      <c r="I2" s="121" t="s">
        <v>5</v>
      </c>
      <c r="J2" s="121" t="s">
        <v>14</v>
      </c>
      <c r="K2" s="65">
        <v>1596</v>
      </c>
      <c r="L2" s="65">
        <v>1596</v>
      </c>
      <c r="M2" s="65" t="s">
        <v>135</v>
      </c>
      <c r="N2" s="4">
        <f>K2-L2</f>
        <v>0</v>
      </c>
      <c r="O2" s="1"/>
    </row>
    <row r="3" spans="1:15" customFormat="1" ht="15" customHeight="1" thickBot="1">
      <c r="A3" s="78" t="s">
        <v>85</v>
      </c>
      <c r="B3" s="79" t="s">
        <v>147</v>
      </c>
      <c r="C3" s="80" t="s">
        <v>86</v>
      </c>
      <c r="D3" s="168" t="s">
        <v>85</v>
      </c>
      <c r="E3" s="79" t="s">
        <v>207</v>
      </c>
      <c r="F3" s="80" t="s">
        <v>86</v>
      </c>
      <c r="G3" s="1"/>
      <c r="H3" s="211">
        <v>2</v>
      </c>
      <c r="I3" s="121" t="s">
        <v>6</v>
      </c>
      <c r="J3" s="121" t="s">
        <v>15</v>
      </c>
      <c r="K3" s="65">
        <v>1596</v>
      </c>
      <c r="L3" s="65">
        <v>1596</v>
      </c>
      <c r="M3" s="65" t="s">
        <v>135</v>
      </c>
      <c r="N3" s="4">
        <f t="shared" ref="N3:N41" si="0">K3-L3</f>
        <v>0</v>
      </c>
      <c r="O3" s="1"/>
    </row>
    <row r="4" spans="1:15" customFormat="1" ht="13.5" customHeight="1">
      <c r="A4" s="68"/>
      <c r="B4" s="116"/>
      <c r="C4" s="170"/>
      <c r="D4" s="128" t="s">
        <v>398</v>
      </c>
      <c r="E4" s="118" t="s">
        <v>151</v>
      </c>
      <c r="F4" s="156">
        <v>5000</v>
      </c>
      <c r="G4" s="1"/>
      <c r="H4" s="211">
        <v>3</v>
      </c>
      <c r="I4" s="121" t="s">
        <v>7</v>
      </c>
      <c r="J4" s="121" t="s">
        <v>16</v>
      </c>
      <c r="K4" s="65">
        <v>6912</v>
      </c>
      <c r="L4" s="65">
        <v>6912</v>
      </c>
      <c r="M4" s="65" t="s">
        <v>135</v>
      </c>
      <c r="N4" s="4">
        <f t="shared" si="0"/>
        <v>0</v>
      </c>
      <c r="O4" s="1"/>
    </row>
    <row r="5" spans="1:15" customFormat="1" ht="13.5" customHeight="1">
      <c r="A5" s="55" t="s">
        <v>200</v>
      </c>
      <c r="B5" s="117" t="s">
        <v>150</v>
      </c>
      <c r="C5" s="171">
        <v>-31970</v>
      </c>
      <c r="D5" s="128" t="s">
        <v>399</v>
      </c>
      <c r="E5" s="82" t="s">
        <v>151</v>
      </c>
      <c r="F5" s="157">
        <v>2200</v>
      </c>
      <c r="G5" s="1"/>
      <c r="H5" s="211">
        <v>4</v>
      </c>
      <c r="I5" s="121" t="s">
        <v>8</v>
      </c>
      <c r="J5" s="121" t="s">
        <v>84</v>
      </c>
      <c r="K5" s="65">
        <v>1728</v>
      </c>
      <c r="L5" s="65">
        <v>1728</v>
      </c>
      <c r="M5" s="65" t="s">
        <v>135</v>
      </c>
      <c r="N5" s="4">
        <f t="shared" si="0"/>
        <v>0</v>
      </c>
      <c r="O5" s="1"/>
    </row>
    <row r="6" spans="1:15" customFormat="1">
      <c r="A6" s="55" t="s">
        <v>201</v>
      </c>
      <c r="B6" s="117" t="s">
        <v>151</v>
      </c>
      <c r="C6" s="171">
        <v>-17410</v>
      </c>
      <c r="D6" s="128" t="s">
        <v>405</v>
      </c>
      <c r="E6" s="82" t="s">
        <v>151</v>
      </c>
      <c r="F6" s="157">
        <v>5745</v>
      </c>
      <c r="G6" s="1"/>
      <c r="H6" s="211">
        <v>5</v>
      </c>
      <c r="I6" s="121" t="s">
        <v>9</v>
      </c>
      <c r="J6" s="121" t="s">
        <v>97</v>
      </c>
      <c r="K6" s="65">
        <v>1668</v>
      </c>
      <c r="L6" s="65">
        <v>1668</v>
      </c>
      <c r="M6" s="65" t="s">
        <v>135</v>
      </c>
      <c r="N6" s="4">
        <f t="shared" si="0"/>
        <v>0</v>
      </c>
      <c r="O6" s="1"/>
    </row>
    <row r="7" spans="1:15" customFormat="1" ht="12.75" customHeight="1">
      <c r="A7" s="51"/>
      <c r="B7" s="7"/>
      <c r="C7" s="172"/>
      <c r="D7" s="128" t="s">
        <v>400</v>
      </c>
      <c r="E7" s="82" t="s">
        <v>151</v>
      </c>
      <c r="F7" s="157">
        <v>7300</v>
      </c>
      <c r="G7" s="1"/>
      <c r="H7" s="211">
        <v>6</v>
      </c>
      <c r="I7" s="121" t="s">
        <v>10</v>
      </c>
      <c r="J7" s="34" t="s">
        <v>116</v>
      </c>
      <c r="K7" s="65">
        <v>1728</v>
      </c>
      <c r="L7" s="65">
        <v>1728</v>
      </c>
      <c r="M7" s="65" t="s">
        <v>135</v>
      </c>
      <c r="N7" s="4">
        <f t="shared" si="0"/>
        <v>0</v>
      </c>
      <c r="O7" s="1"/>
    </row>
    <row r="8" spans="1:15" customFormat="1">
      <c r="A8" s="49" t="s">
        <v>391</v>
      </c>
      <c r="B8" s="117" t="s">
        <v>150</v>
      </c>
      <c r="C8" s="173">
        <f>SUMIF(M2:M41, "Cash", L2:L41)+23126</f>
        <v>23126</v>
      </c>
      <c r="D8" s="128" t="s">
        <v>401</v>
      </c>
      <c r="E8" s="82" t="s">
        <v>151</v>
      </c>
      <c r="F8" s="157">
        <v>5245</v>
      </c>
      <c r="G8" s="1"/>
      <c r="H8" s="211">
        <v>7</v>
      </c>
      <c r="I8" s="121" t="s">
        <v>11</v>
      </c>
      <c r="J8" s="121" t="s">
        <v>19</v>
      </c>
      <c r="K8" s="65">
        <v>1608</v>
      </c>
      <c r="L8" s="65">
        <v>1608</v>
      </c>
      <c r="M8" s="65" t="s">
        <v>135</v>
      </c>
      <c r="N8" s="4">
        <f t="shared" si="0"/>
        <v>0</v>
      </c>
      <c r="O8" s="1"/>
    </row>
    <row r="9" spans="1:15" customFormat="1">
      <c r="A9" s="49" t="s">
        <v>415</v>
      </c>
      <c r="B9" s="117" t="s">
        <v>151</v>
      </c>
      <c r="C9" s="173">
        <f>SUMIF(M2:M41, "Online", L2:L41)-23126</f>
        <v>41195</v>
      </c>
      <c r="D9" s="128" t="s">
        <v>406</v>
      </c>
      <c r="E9" s="82" t="s">
        <v>151</v>
      </c>
      <c r="F9" s="157">
        <v>270</v>
      </c>
      <c r="G9" s="1"/>
      <c r="H9" s="211">
        <v>8</v>
      </c>
      <c r="I9" s="121" t="s">
        <v>12</v>
      </c>
      <c r="J9" s="121" t="s">
        <v>19</v>
      </c>
      <c r="K9" s="65">
        <v>1608</v>
      </c>
      <c r="L9" s="65">
        <v>1608</v>
      </c>
      <c r="M9" s="65" t="s">
        <v>135</v>
      </c>
      <c r="N9" s="4">
        <f t="shared" si="0"/>
        <v>0</v>
      </c>
      <c r="O9" s="1"/>
    </row>
    <row r="10" spans="1:15" customFormat="1">
      <c r="A10" s="73"/>
      <c r="B10" s="82"/>
      <c r="C10" s="171"/>
      <c r="D10" s="128" t="s">
        <v>407</v>
      </c>
      <c r="E10" s="82" t="s">
        <v>151</v>
      </c>
      <c r="F10" s="157">
        <v>1050</v>
      </c>
      <c r="G10" s="1"/>
      <c r="H10" s="211">
        <v>9</v>
      </c>
      <c r="I10" s="121" t="s">
        <v>13</v>
      </c>
      <c r="J10" s="121" t="s">
        <v>109</v>
      </c>
      <c r="K10" s="65">
        <v>1560</v>
      </c>
      <c r="L10" s="65">
        <v>1560</v>
      </c>
      <c r="M10" s="65" t="s">
        <v>135</v>
      </c>
      <c r="N10" s="4">
        <f t="shared" si="0"/>
        <v>0</v>
      </c>
      <c r="O10" s="1"/>
    </row>
    <row r="11" spans="1:15" customFormat="1" ht="14.25" customHeight="1">
      <c r="A11" s="73" t="s">
        <v>411</v>
      </c>
      <c r="B11" s="82" t="s">
        <v>151</v>
      </c>
      <c r="C11" s="171">
        <v>250</v>
      </c>
      <c r="D11" s="128" t="s">
        <v>408</v>
      </c>
      <c r="E11" s="82" t="s">
        <v>151</v>
      </c>
      <c r="F11" s="158">
        <v>75</v>
      </c>
      <c r="G11" s="1"/>
      <c r="H11" s="211">
        <v>10</v>
      </c>
      <c r="I11" s="121" t="s">
        <v>21</v>
      </c>
      <c r="J11" s="121" t="s">
        <v>107</v>
      </c>
      <c r="K11" s="65">
        <v>1000</v>
      </c>
      <c r="L11" s="65"/>
      <c r="M11" s="65" t="s">
        <v>135</v>
      </c>
      <c r="N11" s="4">
        <f t="shared" si="0"/>
        <v>1000</v>
      </c>
      <c r="O11" s="1"/>
    </row>
    <row r="12" spans="1:15" customFormat="1">
      <c r="A12" s="73" t="s">
        <v>412</v>
      </c>
      <c r="B12" s="82" t="s">
        <v>151</v>
      </c>
      <c r="C12" s="171">
        <v>6950</v>
      </c>
      <c r="D12" s="128" t="s">
        <v>409</v>
      </c>
      <c r="E12" s="82" t="s">
        <v>151</v>
      </c>
      <c r="F12" s="158">
        <v>900</v>
      </c>
      <c r="G12" s="1"/>
      <c r="H12" s="211">
        <v>11</v>
      </c>
      <c r="I12" s="121" t="s">
        <v>22</v>
      </c>
      <c r="J12" s="121" t="s">
        <v>98</v>
      </c>
      <c r="K12" s="65">
        <v>1512</v>
      </c>
      <c r="L12" s="65"/>
      <c r="M12" s="65" t="s">
        <v>135</v>
      </c>
      <c r="N12" s="4">
        <f t="shared" si="0"/>
        <v>1512</v>
      </c>
      <c r="O12" s="1"/>
    </row>
    <row r="13" spans="1:15" customFormat="1">
      <c r="A13" s="51"/>
      <c r="B13" s="4"/>
      <c r="C13" s="172"/>
      <c r="D13" s="128" t="s">
        <v>263</v>
      </c>
      <c r="E13" s="82" t="s">
        <v>151</v>
      </c>
      <c r="F13" s="157">
        <v>700</v>
      </c>
      <c r="G13" s="1"/>
      <c r="H13" s="211">
        <v>12</v>
      </c>
      <c r="I13" s="121" t="s">
        <v>23</v>
      </c>
      <c r="J13" s="121" t="s">
        <v>108</v>
      </c>
      <c r="K13" s="65">
        <v>1500</v>
      </c>
      <c r="L13" s="65">
        <v>1500</v>
      </c>
      <c r="M13" s="65" t="s">
        <v>135</v>
      </c>
      <c r="N13" s="4">
        <f t="shared" si="0"/>
        <v>0</v>
      </c>
      <c r="O13" s="1"/>
    </row>
    <row r="14" spans="1:15" customFormat="1" ht="13.5" customHeight="1">
      <c r="A14" s="51"/>
      <c r="B14" s="7"/>
      <c r="C14" s="172"/>
      <c r="D14" s="128" t="s">
        <v>410</v>
      </c>
      <c r="E14" s="82" t="s">
        <v>151</v>
      </c>
      <c r="F14" s="157">
        <v>2500</v>
      </c>
      <c r="G14" s="1"/>
      <c r="H14" s="211">
        <v>13</v>
      </c>
      <c r="I14" s="121" t="s">
        <v>24</v>
      </c>
      <c r="J14" s="121" t="s">
        <v>33</v>
      </c>
      <c r="K14" s="65">
        <v>7192</v>
      </c>
      <c r="L14" s="65"/>
      <c r="M14" s="65" t="s">
        <v>135</v>
      </c>
      <c r="N14" s="4">
        <f t="shared" si="0"/>
        <v>7192</v>
      </c>
      <c r="O14" s="1"/>
    </row>
    <row r="15" spans="1:15" customFormat="1">
      <c r="A15" s="51"/>
      <c r="B15" s="7"/>
      <c r="C15" s="172"/>
      <c r="D15" s="128"/>
      <c r="E15" s="82"/>
      <c r="F15" s="157"/>
      <c r="G15" s="1"/>
      <c r="H15" s="211">
        <v>14</v>
      </c>
      <c r="I15" s="121" t="s">
        <v>25</v>
      </c>
      <c r="J15" s="121" t="s">
        <v>87</v>
      </c>
      <c r="K15" s="65">
        <v>2222</v>
      </c>
      <c r="L15" s="65"/>
      <c r="M15" s="65" t="s">
        <v>135</v>
      </c>
      <c r="N15" s="4">
        <f t="shared" si="0"/>
        <v>2222</v>
      </c>
      <c r="O15" s="1"/>
    </row>
    <row r="16" spans="1:15" customFormat="1">
      <c r="A16" s="51"/>
      <c r="B16" s="7"/>
      <c r="C16" s="172"/>
      <c r="D16" s="128"/>
      <c r="E16" s="82"/>
      <c r="F16" s="157"/>
      <c r="G16" s="1"/>
      <c r="H16" s="211">
        <v>15</v>
      </c>
      <c r="I16" s="121" t="s">
        <v>26</v>
      </c>
      <c r="J16" s="121" t="s">
        <v>106</v>
      </c>
      <c r="K16" s="65">
        <v>1812</v>
      </c>
      <c r="L16" s="65">
        <v>1812</v>
      </c>
      <c r="M16" s="65" t="s">
        <v>135</v>
      </c>
      <c r="N16" s="4">
        <f t="shared" si="0"/>
        <v>0</v>
      </c>
      <c r="O16" s="1"/>
    </row>
    <row r="17" spans="1:17" customFormat="1" ht="13.5" customHeight="1">
      <c r="A17" s="51"/>
      <c r="B17" s="7"/>
      <c r="C17" s="172"/>
      <c r="D17" s="128"/>
      <c r="E17" s="82"/>
      <c r="F17" s="157"/>
      <c r="G17" s="1"/>
      <c r="H17" s="211">
        <v>16</v>
      </c>
      <c r="I17" s="121" t="s">
        <v>27</v>
      </c>
      <c r="J17" s="121" t="s">
        <v>35</v>
      </c>
      <c r="K17" s="65">
        <v>1704</v>
      </c>
      <c r="L17" s="65">
        <v>1704</v>
      </c>
      <c r="M17" s="65" t="s">
        <v>135</v>
      </c>
      <c r="N17" s="4">
        <f t="shared" si="0"/>
        <v>0</v>
      </c>
      <c r="O17" s="1"/>
      <c r="P17" s="1"/>
      <c r="Q17" s="1"/>
    </row>
    <row r="18" spans="1:17" customFormat="1" ht="13.5" customHeight="1">
      <c r="A18" s="51"/>
      <c r="B18" s="4"/>
      <c r="C18" s="172"/>
      <c r="D18" s="128"/>
      <c r="E18" s="82"/>
      <c r="F18" s="157"/>
      <c r="G18" s="1"/>
      <c r="H18" s="211">
        <v>17</v>
      </c>
      <c r="I18" s="121" t="s">
        <v>28</v>
      </c>
      <c r="J18" s="121" t="s">
        <v>36</v>
      </c>
      <c r="K18" s="65">
        <v>1704</v>
      </c>
      <c r="L18" s="65">
        <v>1704</v>
      </c>
      <c r="M18" s="65" t="s">
        <v>135</v>
      </c>
      <c r="N18" s="4">
        <f t="shared" si="0"/>
        <v>0</v>
      </c>
      <c r="O18" s="1"/>
      <c r="P18" s="1"/>
      <c r="Q18" s="1"/>
    </row>
    <row r="19" spans="1:17" customFormat="1" ht="13.5" customHeight="1">
      <c r="A19" s="51"/>
      <c r="B19" s="4"/>
      <c r="C19" s="172"/>
      <c r="D19" s="128"/>
      <c r="E19" s="82"/>
      <c r="F19" s="157"/>
      <c r="G19" s="1"/>
      <c r="H19" s="211">
        <v>18</v>
      </c>
      <c r="I19" s="121" t="s">
        <v>29</v>
      </c>
      <c r="J19" s="34" t="s">
        <v>117</v>
      </c>
      <c r="K19" s="65">
        <v>1512</v>
      </c>
      <c r="L19" s="65">
        <v>1512</v>
      </c>
      <c r="M19" s="65" t="s">
        <v>135</v>
      </c>
      <c r="N19" s="4">
        <f t="shared" si="0"/>
        <v>0</v>
      </c>
      <c r="O19" s="1"/>
      <c r="P19" s="1"/>
      <c r="Q19" s="1"/>
    </row>
    <row r="20" spans="1:17" customFormat="1" ht="13.5" customHeight="1">
      <c r="A20" s="51"/>
      <c r="B20" s="7"/>
      <c r="C20" s="172"/>
      <c r="D20" s="128"/>
      <c r="E20" s="82"/>
      <c r="F20" s="157"/>
      <c r="G20" s="1"/>
      <c r="H20" s="211">
        <v>19</v>
      </c>
      <c r="I20" s="121" t="s">
        <v>57</v>
      </c>
      <c r="J20" s="121" t="s">
        <v>88</v>
      </c>
      <c r="K20" s="65">
        <v>1656</v>
      </c>
      <c r="L20" s="65">
        <v>1656</v>
      </c>
      <c r="M20" s="65" t="s">
        <v>135</v>
      </c>
      <c r="N20" s="4">
        <f t="shared" si="0"/>
        <v>0</v>
      </c>
      <c r="O20" s="1"/>
      <c r="P20" s="1"/>
      <c r="Q20" s="1"/>
    </row>
    <row r="21" spans="1:17" customFormat="1" ht="16.5" customHeight="1">
      <c r="A21" s="129"/>
      <c r="B21" s="119"/>
      <c r="C21" s="174"/>
      <c r="D21" s="169"/>
      <c r="E21" s="119"/>
      <c r="F21" s="159"/>
      <c r="G21" s="1"/>
      <c r="H21" s="211">
        <v>20</v>
      </c>
      <c r="I21" s="121" t="s">
        <v>58</v>
      </c>
      <c r="J21" s="121" t="s">
        <v>38</v>
      </c>
      <c r="K21" s="65">
        <v>1500</v>
      </c>
      <c r="L21" s="65">
        <v>1500</v>
      </c>
      <c r="M21" s="65" t="s">
        <v>135</v>
      </c>
      <c r="N21" s="4">
        <f t="shared" si="0"/>
        <v>0</v>
      </c>
      <c r="O21" s="1"/>
      <c r="P21" s="1"/>
      <c r="Q21" s="1"/>
    </row>
    <row r="22" spans="1:17" customFormat="1" ht="15" customHeight="1">
      <c r="A22" s="55"/>
      <c r="B22" s="119"/>
      <c r="C22" s="174"/>
      <c r="D22" s="169" t="s">
        <v>202</v>
      </c>
      <c r="E22" s="119" t="s">
        <v>150</v>
      </c>
      <c r="F22" s="159">
        <f>SUMIF(B4:B20, "Naveen", C4:C20)-SUMIF(E4:E20, "Naveen", F4:F20)</f>
        <v>-8844</v>
      </c>
      <c r="G22" s="1"/>
      <c r="H22" s="211">
        <v>21</v>
      </c>
      <c r="I22" s="121" t="s">
        <v>59</v>
      </c>
      <c r="J22" s="121" t="s">
        <v>39</v>
      </c>
      <c r="K22" s="65">
        <v>1500</v>
      </c>
      <c r="L22" s="65">
        <v>1500</v>
      </c>
      <c r="M22" s="65" t="s">
        <v>135</v>
      </c>
      <c r="N22" s="4">
        <f t="shared" si="0"/>
        <v>0</v>
      </c>
      <c r="O22" s="1"/>
      <c r="P22" s="1"/>
      <c r="Q22" s="1"/>
    </row>
    <row r="23" spans="1:17" customFormat="1" ht="15" customHeight="1">
      <c r="A23" s="51"/>
      <c r="B23" s="7"/>
      <c r="C23" s="172"/>
      <c r="D23" s="169" t="s">
        <v>203</v>
      </c>
      <c r="E23" s="119" t="s">
        <v>151</v>
      </c>
      <c r="F23" s="159">
        <f>SUMIF(B4:B22, "Srinivas", C4:C22)-SUMIF(E4:E20, "Srinivas", F4:F20)</f>
        <v>0</v>
      </c>
      <c r="G23" s="1"/>
      <c r="H23" s="211">
        <v>22</v>
      </c>
      <c r="I23" s="121" t="s">
        <v>60</v>
      </c>
      <c r="J23" s="34" t="s">
        <v>118</v>
      </c>
      <c r="K23" s="65">
        <v>1776</v>
      </c>
      <c r="L23" s="65">
        <v>1776</v>
      </c>
      <c r="M23" s="65" t="s">
        <v>135</v>
      </c>
      <c r="N23" s="4">
        <f t="shared" si="0"/>
        <v>0</v>
      </c>
      <c r="O23" s="1"/>
      <c r="P23" s="1"/>
      <c r="Q23" s="1"/>
    </row>
    <row r="24" spans="1:17" customFormat="1" ht="15" customHeight="1">
      <c r="A24" s="51"/>
      <c r="B24" s="7"/>
      <c r="C24" s="172"/>
      <c r="D24" s="110"/>
      <c r="E24" s="57"/>
      <c r="F24" s="154"/>
      <c r="G24" s="1"/>
      <c r="H24" s="211">
        <v>23</v>
      </c>
      <c r="I24" s="121" t="s">
        <v>61</v>
      </c>
      <c r="J24" s="34" t="s">
        <v>121</v>
      </c>
      <c r="K24" s="65">
        <v>1500</v>
      </c>
      <c r="L24" s="65">
        <v>1500</v>
      </c>
      <c r="M24" s="65" t="s">
        <v>135</v>
      </c>
      <c r="N24" s="4">
        <f t="shared" si="0"/>
        <v>0</v>
      </c>
      <c r="O24" s="1"/>
      <c r="P24" s="1"/>
      <c r="Q24" s="1"/>
    </row>
    <row r="25" spans="1:17" customFormat="1" ht="16.5" customHeight="1">
      <c r="A25" s="51"/>
      <c r="B25" s="7"/>
      <c r="C25" s="172"/>
      <c r="D25" s="169"/>
      <c r="E25" s="119"/>
      <c r="F25" s="154"/>
      <c r="G25" s="1"/>
      <c r="H25" s="211">
        <v>24</v>
      </c>
      <c r="I25" s="121" t="s">
        <v>62</v>
      </c>
      <c r="J25" s="121" t="s">
        <v>343</v>
      </c>
      <c r="K25" s="65">
        <v>1644</v>
      </c>
      <c r="L25" s="65">
        <v>1644</v>
      </c>
      <c r="M25" s="65" t="s">
        <v>135</v>
      </c>
      <c r="N25" s="4">
        <f t="shared" si="0"/>
        <v>0</v>
      </c>
      <c r="O25" s="1"/>
      <c r="P25" s="1"/>
      <c r="Q25" s="1"/>
    </row>
    <row r="26" spans="1:17" customFormat="1" ht="15.75" customHeight="1" thickBot="1">
      <c r="A26" s="252" t="s">
        <v>159</v>
      </c>
      <c r="B26" s="253"/>
      <c r="C26" s="175">
        <f>SUM(C4:C25)</f>
        <v>22141</v>
      </c>
      <c r="D26" s="284" t="s">
        <v>159</v>
      </c>
      <c r="E26" s="253"/>
      <c r="F26" s="155">
        <f>SUM(F4:F25)</f>
        <v>22141</v>
      </c>
      <c r="G26" s="1"/>
      <c r="H26" s="211">
        <v>25</v>
      </c>
      <c r="I26" s="121" t="s">
        <v>63</v>
      </c>
      <c r="J26" s="121" t="s">
        <v>43</v>
      </c>
      <c r="K26" s="65">
        <v>1584</v>
      </c>
      <c r="L26" s="65">
        <v>1584</v>
      </c>
      <c r="M26" s="65" t="s">
        <v>135</v>
      </c>
      <c r="N26" s="4">
        <f t="shared" si="0"/>
        <v>0</v>
      </c>
      <c r="O26" s="1"/>
      <c r="P26" s="1"/>
      <c r="Q26" s="1"/>
    </row>
    <row r="27" spans="1:17" customFormat="1">
      <c r="A27" s="1"/>
      <c r="B27" s="1"/>
      <c r="C27" s="1"/>
      <c r="D27" s="1"/>
      <c r="E27" s="1"/>
      <c r="F27" s="1"/>
      <c r="G27" s="1"/>
      <c r="H27" s="211">
        <v>26</v>
      </c>
      <c r="I27" s="121" t="s">
        <v>64</v>
      </c>
      <c r="J27" s="121" t="s">
        <v>98</v>
      </c>
      <c r="K27" s="65">
        <v>3144</v>
      </c>
      <c r="L27" s="65">
        <v>3144</v>
      </c>
      <c r="M27" s="65" t="s">
        <v>135</v>
      </c>
      <c r="N27" s="4">
        <f t="shared" si="0"/>
        <v>0</v>
      </c>
      <c r="O27" s="1"/>
      <c r="P27" s="1"/>
      <c r="Q27" s="1"/>
    </row>
    <row r="28" spans="1:17" customFormat="1" ht="14.25" customHeight="1">
      <c r="A28" s="110" t="s">
        <v>184</v>
      </c>
      <c r="B28" s="111">
        <f>K43</f>
        <v>87870</v>
      </c>
      <c r="C28" s="1"/>
      <c r="D28" s="114" t="s">
        <v>176</v>
      </c>
      <c r="E28" s="115" t="s">
        <v>164</v>
      </c>
      <c r="F28" s="115" t="s">
        <v>86</v>
      </c>
      <c r="G28" s="1"/>
      <c r="H28" s="211">
        <v>27</v>
      </c>
      <c r="I28" s="34" t="s">
        <v>65</v>
      </c>
      <c r="J28" s="34" t="s">
        <v>45</v>
      </c>
      <c r="K28" s="65">
        <v>1788</v>
      </c>
      <c r="L28" s="65">
        <v>1788</v>
      </c>
      <c r="M28" s="65" t="s">
        <v>135</v>
      </c>
      <c r="N28" s="4">
        <f>K28-L28</f>
        <v>0</v>
      </c>
      <c r="O28" s="1"/>
      <c r="P28" s="1"/>
      <c r="Q28" s="1"/>
    </row>
    <row r="29" spans="1:17" customFormat="1" ht="13.5" customHeight="1">
      <c r="A29" s="110" t="s">
        <v>185</v>
      </c>
      <c r="B29" s="111">
        <f>L43</f>
        <v>64321</v>
      </c>
      <c r="C29" s="1"/>
      <c r="D29" s="1"/>
      <c r="E29" s="130" t="s">
        <v>21</v>
      </c>
      <c r="F29" s="65">
        <v>1000</v>
      </c>
      <c r="G29" s="1"/>
      <c r="H29" s="211">
        <v>28</v>
      </c>
      <c r="I29" s="121" t="s">
        <v>66</v>
      </c>
      <c r="J29" s="121" t="s">
        <v>46</v>
      </c>
      <c r="K29" s="65">
        <v>1700</v>
      </c>
      <c r="L29" s="65">
        <v>1600</v>
      </c>
      <c r="M29" s="65" t="s">
        <v>135</v>
      </c>
      <c r="N29" s="4">
        <f t="shared" si="0"/>
        <v>100</v>
      </c>
      <c r="O29" s="1"/>
      <c r="P29" s="1"/>
      <c r="Q29" s="1"/>
    </row>
    <row r="30" spans="1:17" customFormat="1" ht="12.75" customHeight="1">
      <c r="A30" s="110" t="s">
        <v>175</v>
      </c>
      <c r="B30" s="111">
        <f>SUM(F4:F20)</f>
        <v>30985</v>
      </c>
      <c r="C30" s="1"/>
      <c r="D30" s="1"/>
      <c r="E30" s="130" t="s">
        <v>22</v>
      </c>
      <c r="F30" s="65">
        <v>1512</v>
      </c>
      <c r="G30" s="1"/>
      <c r="H30" s="211">
        <v>29</v>
      </c>
      <c r="I30" s="121" t="s">
        <v>67</v>
      </c>
      <c r="J30" s="121" t="s">
        <v>47</v>
      </c>
      <c r="K30" s="65">
        <v>3872</v>
      </c>
      <c r="L30" s="65"/>
      <c r="M30" s="65" t="s">
        <v>135</v>
      </c>
      <c r="N30" s="4">
        <f t="shared" si="0"/>
        <v>3872</v>
      </c>
      <c r="O30" s="1"/>
      <c r="P30" s="1"/>
      <c r="Q30" s="1"/>
    </row>
    <row r="31" spans="1:17" customFormat="1" ht="12.75" customHeight="1">
      <c r="A31" s="110" t="s">
        <v>162</v>
      </c>
      <c r="B31" s="112">
        <f>SUM(F21:F25)</f>
        <v>-8844</v>
      </c>
      <c r="C31" s="1"/>
      <c r="D31" s="1"/>
      <c r="E31" s="130" t="s">
        <v>24</v>
      </c>
      <c r="F31" s="65">
        <v>7192</v>
      </c>
      <c r="G31" s="1"/>
      <c r="H31" s="211">
        <v>30</v>
      </c>
      <c r="I31" s="121" t="s">
        <v>68</v>
      </c>
      <c r="J31" s="121" t="s">
        <v>48</v>
      </c>
      <c r="K31" s="65">
        <v>1500</v>
      </c>
      <c r="L31" s="65">
        <v>1500</v>
      </c>
      <c r="M31" s="65" t="s">
        <v>135</v>
      </c>
      <c r="N31" s="4">
        <f t="shared" si="0"/>
        <v>0</v>
      </c>
      <c r="O31" s="1"/>
      <c r="P31" s="1"/>
      <c r="Q31" s="1"/>
    </row>
    <row r="32" spans="1:17" customFormat="1" ht="14.25" customHeight="1">
      <c r="A32" s="110"/>
      <c r="B32" s="112"/>
      <c r="C32" s="1"/>
      <c r="D32" s="1"/>
      <c r="E32" s="130" t="s">
        <v>25</v>
      </c>
      <c r="F32" s="65">
        <v>2222</v>
      </c>
      <c r="G32" s="1"/>
      <c r="H32" s="211">
        <v>31</v>
      </c>
      <c r="I32" s="121" t="s">
        <v>69</v>
      </c>
      <c r="J32" s="34" t="s">
        <v>404</v>
      </c>
      <c r="K32" s="65">
        <v>3500</v>
      </c>
      <c r="L32" s="65">
        <v>3500</v>
      </c>
      <c r="M32" s="65" t="s">
        <v>135</v>
      </c>
      <c r="N32" s="4">
        <f t="shared" si="0"/>
        <v>0</v>
      </c>
      <c r="O32" s="1"/>
      <c r="P32" s="1"/>
      <c r="Q32" s="1" t="s">
        <v>136</v>
      </c>
    </row>
    <row r="33" spans="1:255" ht="13.5" customHeight="1">
      <c r="A33" s="110" t="s">
        <v>317</v>
      </c>
      <c r="B33" s="111">
        <f>N43</f>
        <v>23549</v>
      </c>
      <c r="E33" s="130" t="s">
        <v>66</v>
      </c>
      <c r="F33" s="65">
        <v>100</v>
      </c>
      <c r="H33" s="211">
        <v>32</v>
      </c>
      <c r="I33" s="121" t="s">
        <v>70</v>
      </c>
      <c r="J33" s="121" t="s">
        <v>292</v>
      </c>
      <c r="K33" s="65">
        <v>1644</v>
      </c>
      <c r="L33" s="65">
        <v>1644</v>
      </c>
      <c r="M33" s="65" t="s">
        <v>135</v>
      </c>
      <c r="N33" s="4">
        <f t="shared" si="0"/>
        <v>0</v>
      </c>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row>
    <row r="34" spans="1:255" ht="14.25" customHeight="1">
      <c r="A34" s="113" t="s">
        <v>172</v>
      </c>
      <c r="B34" s="110"/>
      <c r="E34" s="130" t="s">
        <v>67</v>
      </c>
      <c r="F34" s="65">
        <v>3872</v>
      </c>
      <c r="H34" s="211">
        <v>33</v>
      </c>
      <c r="I34" s="121" t="s">
        <v>71</v>
      </c>
      <c r="J34" s="121" t="s">
        <v>51</v>
      </c>
      <c r="K34" s="65">
        <v>1620</v>
      </c>
      <c r="L34" s="65">
        <v>1620</v>
      </c>
      <c r="M34" s="65" t="s">
        <v>135</v>
      </c>
      <c r="N34" s="4">
        <f t="shared" si="0"/>
        <v>0</v>
      </c>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row>
    <row r="35" spans="1:255" ht="14.25" customHeight="1">
      <c r="A35" s="54" t="s">
        <v>167</v>
      </c>
      <c r="B35" s="110"/>
      <c r="E35" s="130" t="s">
        <v>73</v>
      </c>
      <c r="F35" s="65">
        <v>6000</v>
      </c>
      <c r="H35" s="211">
        <v>34</v>
      </c>
      <c r="I35" s="121" t="s">
        <v>72</v>
      </c>
      <c r="J35" s="121" t="s">
        <v>52</v>
      </c>
      <c r="K35" s="65">
        <v>1632</v>
      </c>
      <c r="L35" s="65">
        <v>1649</v>
      </c>
      <c r="M35" s="65" t="s">
        <v>135</v>
      </c>
      <c r="N35" s="4">
        <f t="shared" si="0"/>
        <v>-17</v>
      </c>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row>
    <row r="36" spans="1:255">
      <c r="A36" s="54" t="s">
        <v>182</v>
      </c>
      <c r="E36" s="130" t="s">
        <v>77</v>
      </c>
      <c r="F36" s="130">
        <v>1668</v>
      </c>
      <c r="H36" s="211">
        <v>35</v>
      </c>
      <c r="I36" s="121" t="s">
        <v>73</v>
      </c>
      <c r="J36" s="121" t="s">
        <v>53</v>
      </c>
      <c r="K36" s="65">
        <v>6000</v>
      </c>
      <c r="L36" s="65"/>
      <c r="M36" s="65" t="s">
        <v>135</v>
      </c>
      <c r="N36" s="4">
        <f t="shared" si="0"/>
        <v>6000</v>
      </c>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row>
    <row r="37" spans="1:255">
      <c r="A37" s="54"/>
      <c r="E37" s="57" t="s">
        <v>137</v>
      </c>
      <c r="F37" s="57">
        <f>SUM(F29:F36)</f>
        <v>23566</v>
      </c>
      <c r="H37" s="211">
        <v>36</v>
      </c>
      <c r="I37" s="121" t="s">
        <v>74</v>
      </c>
      <c r="J37" s="121" t="s">
        <v>54</v>
      </c>
      <c r="K37" s="65">
        <v>1716</v>
      </c>
      <c r="L37" s="65">
        <v>1716</v>
      </c>
      <c r="M37" s="65" t="s">
        <v>135</v>
      </c>
      <c r="N37" s="4">
        <f t="shared" si="0"/>
        <v>0</v>
      </c>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row>
    <row r="38" spans="1:255">
      <c r="A38" s="54"/>
      <c r="H38" s="211">
        <v>37</v>
      </c>
      <c r="I38" s="121" t="s">
        <v>75</v>
      </c>
      <c r="J38" s="34" t="s">
        <v>402</v>
      </c>
      <c r="K38" s="65">
        <v>3500</v>
      </c>
      <c r="L38" s="65">
        <v>3500</v>
      </c>
      <c r="M38" s="65" t="s">
        <v>135</v>
      </c>
      <c r="N38" s="4">
        <f t="shared" si="0"/>
        <v>0</v>
      </c>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row>
    <row r="39" spans="1:255">
      <c r="A39" s="54"/>
      <c r="H39" s="211">
        <v>38</v>
      </c>
      <c r="I39" s="121" t="s">
        <v>76</v>
      </c>
      <c r="J39" s="34" t="s">
        <v>119</v>
      </c>
      <c r="K39" s="65">
        <v>1632</v>
      </c>
      <c r="L39" s="65">
        <v>1632</v>
      </c>
      <c r="M39" s="65" t="s">
        <v>135</v>
      </c>
      <c r="N39" s="4">
        <f t="shared" si="0"/>
        <v>0</v>
      </c>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row>
    <row r="40" spans="1:255">
      <c r="A40" s="54"/>
      <c r="H40" s="211">
        <v>39</v>
      </c>
      <c r="I40" s="121" t="s">
        <v>77</v>
      </c>
      <c r="J40" s="121" t="s">
        <v>56</v>
      </c>
      <c r="K40" s="65">
        <v>1668</v>
      </c>
      <c r="L40" s="65"/>
      <c r="M40" s="65" t="s">
        <v>135</v>
      </c>
      <c r="N40" s="4">
        <f t="shared" si="0"/>
        <v>1668</v>
      </c>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row>
    <row r="41" spans="1:255">
      <c r="H41" s="211">
        <v>40</v>
      </c>
      <c r="I41" s="121" t="s">
        <v>78</v>
      </c>
      <c r="J41" s="34" t="s">
        <v>120</v>
      </c>
      <c r="K41" s="65">
        <v>1632</v>
      </c>
      <c r="L41" s="65">
        <v>1632</v>
      </c>
      <c r="M41" s="65" t="s">
        <v>135</v>
      </c>
      <c r="N41" s="4">
        <f t="shared" si="0"/>
        <v>0</v>
      </c>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row>
    <row r="42" spans="1:255">
      <c r="H42" s="4"/>
      <c r="I42" s="4"/>
      <c r="J42" s="4"/>
      <c r="K42" s="4"/>
      <c r="L42" s="4"/>
      <c r="M42" s="4"/>
      <c r="N42" s="4"/>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row>
    <row r="43" spans="1:255">
      <c r="H43" s="4"/>
      <c r="I43" s="4"/>
      <c r="J43" s="57" t="s">
        <v>137</v>
      </c>
      <c r="K43" s="57">
        <f>SUM(K2:K41)</f>
        <v>87870</v>
      </c>
      <c r="L43" s="57">
        <f>SUM(L2:L41)</f>
        <v>64321</v>
      </c>
      <c r="M43" s="57"/>
      <c r="N43" s="57">
        <f>SUM(N2:N41)</f>
        <v>23549</v>
      </c>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row>
    <row r="47" spans="1:255">
      <c r="H47" s="121" t="s">
        <v>21</v>
      </c>
      <c r="I47" s="4">
        <v>1000</v>
      </c>
    </row>
    <row r="48" spans="1:255">
      <c r="H48" s="121" t="s">
        <v>22</v>
      </c>
      <c r="I48" s="4">
        <v>1512</v>
      </c>
    </row>
    <row r="49" spans="8:9">
      <c r="H49" s="121" t="s">
        <v>24</v>
      </c>
      <c r="I49" s="4">
        <v>7192</v>
      </c>
    </row>
    <row r="50" spans="8:9">
      <c r="H50" s="121" t="s">
        <v>25</v>
      </c>
      <c r="I50" s="4">
        <v>2222</v>
      </c>
    </row>
    <row r="51" spans="8:9">
      <c r="H51" s="121" t="s">
        <v>66</v>
      </c>
      <c r="I51" s="4">
        <v>100</v>
      </c>
    </row>
    <row r="52" spans="8:9">
      <c r="H52" s="121" t="s">
        <v>67</v>
      </c>
      <c r="I52" s="4">
        <v>3872</v>
      </c>
    </row>
    <row r="53" spans="8:9">
      <c r="H53" s="121" t="s">
        <v>73</v>
      </c>
      <c r="I53" s="4">
        <v>6000</v>
      </c>
    </row>
    <row r="54" spans="8:9">
      <c r="H54" s="121" t="s">
        <v>77</v>
      </c>
      <c r="I54" s="4">
        <v>1668</v>
      </c>
    </row>
  </sheetData>
  <autoFilter ref="L1:N53" xr:uid="{52B8E92D-C600-4B18-9A32-7CCA6C688134}"/>
  <mergeCells count="5">
    <mergeCell ref="A1:F1"/>
    <mergeCell ref="A2:C2"/>
    <mergeCell ref="D2:F2"/>
    <mergeCell ref="A26:B26"/>
    <mergeCell ref="D26:E26"/>
  </mergeCells>
  <dataValidations count="3">
    <dataValidation type="list" allowBlank="1" showInputMessage="1" showErrorMessage="1" sqref="B22 E25 E4:E18 E21:E23" xr:uid="{2D0EA510-6BF0-4547-A102-68406A220E16}">
      <formula1>"Naveen,Srinivas"</formula1>
    </dataValidation>
    <dataValidation type="list" allowBlank="1" showInputMessage="1" showErrorMessage="1" sqref="Q4:Q7 M2:M41" xr:uid="{EEC0394F-E197-4265-8FC7-AE972FD0FC37}">
      <formula1>"Cash,Online"</formula1>
    </dataValidation>
    <dataValidation type="list" allowBlank="1" showInputMessage="1" showErrorMessage="1" sqref="B4:B6 B23:B25 B14:B17 B20 B8:B12" xr:uid="{E3E92896-F15A-4D13-BF1E-F21960A97286}">
      <formula1>"Naveen,Srinivas,KVB Account"</formula1>
    </dataValidation>
  </dataValidations>
  <pageMargins left="0" right="0" top="0" bottom="0" header="0" footer="0"/>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U43"/>
  <sheetViews>
    <sheetView zoomScaleNormal="100" workbookViewId="0">
      <selection activeCell="A33" sqref="A33"/>
    </sheetView>
  </sheetViews>
  <sheetFormatPr defaultColWidth="9" defaultRowHeight="14.5"/>
  <cols>
    <col min="1" max="1" width="38.54296875" style="1" customWidth="1"/>
    <col min="2" max="2" width="15.26953125" style="1" customWidth="1"/>
    <col min="3" max="3" width="9.7265625" style="1" customWidth="1"/>
    <col min="4" max="4" width="44.453125" style="1" customWidth="1"/>
    <col min="5" max="5" width="11.7265625" style="1" customWidth="1"/>
    <col min="6" max="6" width="10.7265625" style="1" customWidth="1"/>
    <col min="7" max="9" width="9.1796875" style="1" customWidth="1"/>
    <col min="10" max="10" width="32.81640625" style="1" customWidth="1"/>
    <col min="11" max="11" width="15.54296875" style="1" customWidth="1"/>
    <col min="12" max="12" width="14.453125" style="1" customWidth="1"/>
    <col min="13" max="14" width="14.1796875" style="1" customWidth="1"/>
    <col min="15" max="255" width="9.1796875" style="1" customWidth="1"/>
  </cols>
  <sheetData>
    <row r="1" spans="1:15" ht="17.25" customHeight="1" thickBot="1">
      <c r="A1" s="246" t="s">
        <v>160</v>
      </c>
      <c r="B1" s="247"/>
      <c r="C1" s="247"/>
      <c r="D1" s="247"/>
      <c r="E1" s="248"/>
      <c r="F1" s="248"/>
      <c r="H1" s="52" t="s">
        <v>0</v>
      </c>
      <c r="I1" s="53" t="s">
        <v>115</v>
      </c>
      <c r="J1" s="52" t="s">
        <v>2</v>
      </c>
      <c r="K1" s="57" t="s">
        <v>3</v>
      </c>
      <c r="L1" s="57" t="s">
        <v>114</v>
      </c>
      <c r="M1" s="57" t="s">
        <v>132</v>
      </c>
      <c r="N1" s="57" t="s">
        <v>133</v>
      </c>
    </row>
    <row r="2" spans="1:15" ht="15.75" customHeight="1">
      <c r="A2" s="254" t="s">
        <v>148</v>
      </c>
      <c r="B2" s="250"/>
      <c r="C2" s="255"/>
      <c r="D2" s="249" t="s">
        <v>149</v>
      </c>
      <c r="E2" s="250"/>
      <c r="F2" s="251"/>
      <c r="H2" s="48">
        <v>1</v>
      </c>
      <c r="I2" s="18" t="s">
        <v>5</v>
      </c>
      <c r="J2" s="18" t="s">
        <v>14</v>
      </c>
      <c r="K2" s="65">
        <v>1665</v>
      </c>
      <c r="L2" s="65">
        <v>1665</v>
      </c>
      <c r="M2" s="65" t="s">
        <v>134</v>
      </c>
      <c r="N2" s="4">
        <f>K2-L2</f>
        <v>0</v>
      </c>
    </row>
    <row r="3" spans="1:15" ht="15" customHeight="1" thickBot="1">
      <c r="A3" s="78" t="s">
        <v>85</v>
      </c>
      <c r="B3" s="79" t="s">
        <v>147</v>
      </c>
      <c r="C3" s="80" t="s">
        <v>86</v>
      </c>
      <c r="D3" s="78" t="s">
        <v>85</v>
      </c>
      <c r="E3" s="79" t="s">
        <v>174</v>
      </c>
      <c r="F3" s="80" t="s">
        <v>86</v>
      </c>
      <c r="H3" s="48">
        <v>2</v>
      </c>
      <c r="I3" s="18" t="s">
        <v>6</v>
      </c>
      <c r="J3" s="18" t="s">
        <v>15</v>
      </c>
      <c r="K3" s="65">
        <v>1855</v>
      </c>
      <c r="L3" s="65">
        <v>1855</v>
      </c>
      <c r="M3" s="65" t="s">
        <v>135</v>
      </c>
      <c r="N3" s="4">
        <f>K3-L3</f>
        <v>0</v>
      </c>
      <c r="O3" s="1">
        <v>1</v>
      </c>
    </row>
    <row r="4" spans="1:15" ht="13.5" customHeight="1">
      <c r="A4" s="68" t="s">
        <v>153</v>
      </c>
      <c r="B4" s="69" t="s">
        <v>152</v>
      </c>
      <c r="C4" s="70">
        <v>8200</v>
      </c>
      <c r="D4" s="71" t="s">
        <v>138</v>
      </c>
      <c r="E4" s="72" t="s">
        <v>134</v>
      </c>
      <c r="F4" s="99">
        <v>2200</v>
      </c>
      <c r="H4" s="48">
        <v>3</v>
      </c>
      <c r="I4" s="18" t="s">
        <v>7</v>
      </c>
      <c r="J4" s="18" t="s">
        <v>16</v>
      </c>
      <c r="K4" s="65">
        <v>1570</v>
      </c>
      <c r="L4" s="65">
        <v>1500</v>
      </c>
      <c r="M4" s="65" t="s">
        <v>134</v>
      </c>
      <c r="N4" s="4">
        <f>K4-L4</f>
        <v>70</v>
      </c>
    </row>
    <row r="5" spans="1:15" ht="13.5" customHeight="1">
      <c r="A5" s="55" t="s">
        <v>154</v>
      </c>
      <c r="B5" s="58" t="s">
        <v>150</v>
      </c>
      <c r="C5" s="61">
        <v>16356</v>
      </c>
      <c r="D5" s="73" t="s">
        <v>139</v>
      </c>
      <c r="E5" s="65" t="s">
        <v>134</v>
      </c>
      <c r="F5" s="98">
        <v>1200</v>
      </c>
      <c r="H5" s="48">
        <v>4</v>
      </c>
      <c r="I5" s="18" t="s">
        <v>8</v>
      </c>
      <c r="J5" s="18" t="s">
        <v>84</v>
      </c>
      <c r="K5" s="65">
        <v>2710</v>
      </c>
      <c r="L5" s="65">
        <v>2710</v>
      </c>
      <c r="M5" s="65" t="s">
        <v>135</v>
      </c>
      <c r="N5" s="4">
        <f t="shared" ref="N5:N41" si="0">K5-L5</f>
        <v>0</v>
      </c>
      <c r="O5" s="1">
        <v>1</v>
      </c>
    </row>
    <row r="6" spans="1:15">
      <c r="A6" s="55" t="s">
        <v>155</v>
      </c>
      <c r="B6" s="58" t="s">
        <v>151</v>
      </c>
      <c r="C6" s="61">
        <v>30904</v>
      </c>
      <c r="D6" s="73" t="s">
        <v>140</v>
      </c>
      <c r="E6" s="65" t="s">
        <v>134</v>
      </c>
      <c r="F6" s="98">
        <v>3500</v>
      </c>
      <c r="H6" s="48">
        <v>5</v>
      </c>
      <c r="I6" s="18" t="s">
        <v>9</v>
      </c>
      <c r="J6" s="18" t="s">
        <v>97</v>
      </c>
      <c r="K6" s="65">
        <v>2330</v>
      </c>
      <c r="L6" s="65">
        <v>2330</v>
      </c>
      <c r="M6" s="65" t="s">
        <v>135</v>
      </c>
      <c r="N6" s="4">
        <f t="shared" si="0"/>
        <v>0</v>
      </c>
      <c r="O6" s="1">
        <v>1</v>
      </c>
    </row>
    <row r="7" spans="1:15" ht="12.75" customHeight="1">
      <c r="A7" s="51"/>
      <c r="B7" s="4"/>
      <c r="C7" s="75"/>
      <c r="D7" s="73" t="s">
        <v>141</v>
      </c>
      <c r="E7" s="65" t="s">
        <v>135</v>
      </c>
      <c r="F7" s="98">
        <v>7000</v>
      </c>
      <c r="H7" s="48">
        <v>6</v>
      </c>
      <c r="I7" s="18" t="s">
        <v>10</v>
      </c>
      <c r="J7" s="34" t="s">
        <v>116</v>
      </c>
      <c r="K7" s="65">
        <v>3280</v>
      </c>
      <c r="L7" s="65">
        <v>3280</v>
      </c>
      <c r="M7" s="65" t="s">
        <v>135</v>
      </c>
      <c r="N7" s="4">
        <f t="shared" si="0"/>
        <v>0</v>
      </c>
    </row>
    <row r="8" spans="1:15">
      <c r="A8" s="49" t="s">
        <v>145</v>
      </c>
      <c r="B8" s="58" t="s">
        <v>150</v>
      </c>
      <c r="C8" s="50">
        <f>SUMIF(M2:M41, "Cash", L2:L41)</f>
        <v>33855</v>
      </c>
      <c r="D8" s="73" t="s">
        <v>177</v>
      </c>
      <c r="E8" s="65" t="s">
        <v>135</v>
      </c>
      <c r="F8" s="98">
        <v>46800</v>
      </c>
      <c r="H8" s="48">
        <v>7</v>
      </c>
      <c r="I8" s="18" t="s">
        <v>11</v>
      </c>
      <c r="J8" s="18" t="s">
        <v>19</v>
      </c>
      <c r="K8" s="65">
        <v>1190</v>
      </c>
      <c r="L8" s="65">
        <v>1190</v>
      </c>
      <c r="M8" s="65" t="s">
        <v>135</v>
      </c>
      <c r="N8" s="4">
        <f t="shared" si="0"/>
        <v>0</v>
      </c>
      <c r="O8" s="1">
        <v>1</v>
      </c>
    </row>
    <row r="9" spans="1:15">
      <c r="A9" s="49" t="s">
        <v>146</v>
      </c>
      <c r="B9" s="58" t="s">
        <v>151</v>
      </c>
      <c r="C9" s="50">
        <f>SUMIF(M2:M41, "Online", L2:L41)</f>
        <v>56352</v>
      </c>
      <c r="D9" s="73" t="s">
        <v>178</v>
      </c>
      <c r="E9" s="65" t="s">
        <v>135</v>
      </c>
      <c r="F9" s="98">
        <v>20800</v>
      </c>
      <c r="H9" s="48">
        <v>8</v>
      </c>
      <c r="I9" s="18" t="s">
        <v>12</v>
      </c>
      <c r="J9" s="18" t="s">
        <v>19</v>
      </c>
      <c r="K9" s="65">
        <v>1000</v>
      </c>
      <c r="L9" s="65">
        <v>1000</v>
      </c>
      <c r="M9" s="65" t="s">
        <v>135</v>
      </c>
      <c r="N9" s="4">
        <f t="shared" si="0"/>
        <v>0</v>
      </c>
      <c r="O9" s="1">
        <v>1</v>
      </c>
    </row>
    <row r="10" spans="1:15">
      <c r="A10" s="51"/>
      <c r="B10" s="4"/>
      <c r="C10" s="50"/>
      <c r="D10" s="73" t="s">
        <v>158</v>
      </c>
      <c r="E10" s="65" t="s">
        <v>134</v>
      </c>
      <c r="F10" s="98">
        <v>10800</v>
      </c>
      <c r="H10" s="48">
        <v>9</v>
      </c>
      <c r="I10" s="18" t="s">
        <v>13</v>
      </c>
      <c r="J10" s="18" t="s">
        <v>109</v>
      </c>
      <c r="K10" s="65">
        <v>1285</v>
      </c>
      <c r="L10" s="65">
        <v>1285</v>
      </c>
      <c r="M10" s="65" t="s">
        <v>135</v>
      </c>
      <c r="N10" s="4">
        <f t="shared" si="0"/>
        <v>0</v>
      </c>
      <c r="O10" s="1">
        <v>1</v>
      </c>
    </row>
    <row r="11" spans="1:15" ht="14.25" customHeight="1">
      <c r="A11" s="51"/>
      <c r="B11" s="4"/>
      <c r="C11" s="50"/>
      <c r="D11" s="73" t="s">
        <v>179</v>
      </c>
      <c r="E11" s="65" t="s">
        <v>134</v>
      </c>
      <c r="F11" s="100">
        <v>5080</v>
      </c>
      <c r="H11" s="48">
        <v>10</v>
      </c>
      <c r="I11" s="18" t="s">
        <v>21</v>
      </c>
      <c r="J11" s="18" t="s">
        <v>107</v>
      </c>
      <c r="K11" s="65">
        <v>780</v>
      </c>
      <c r="L11" s="65">
        <v>1000</v>
      </c>
      <c r="M11" s="65" t="s">
        <v>134</v>
      </c>
      <c r="N11" s="4">
        <f t="shared" si="0"/>
        <v>-220</v>
      </c>
    </row>
    <row r="12" spans="1:15">
      <c r="A12" s="51"/>
      <c r="B12" s="4"/>
      <c r="C12" s="50"/>
      <c r="D12" s="73" t="s">
        <v>142</v>
      </c>
      <c r="E12" s="65" t="s">
        <v>134</v>
      </c>
      <c r="F12" s="100">
        <v>150</v>
      </c>
      <c r="H12" s="48">
        <v>11</v>
      </c>
      <c r="I12" s="18" t="s">
        <v>22</v>
      </c>
      <c r="J12" s="18" t="s">
        <v>98</v>
      </c>
      <c r="K12" s="65">
        <v>2330</v>
      </c>
      <c r="L12" s="65">
        <v>2330</v>
      </c>
      <c r="M12" s="65" t="s">
        <v>135</v>
      </c>
      <c r="N12" s="4">
        <f t="shared" si="0"/>
        <v>0</v>
      </c>
      <c r="O12" s="1">
        <v>1</v>
      </c>
    </row>
    <row r="13" spans="1:15">
      <c r="A13" s="51"/>
      <c r="B13" s="4"/>
      <c r="C13" s="50"/>
      <c r="D13" s="73" t="s">
        <v>171</v>
      </c>
      <c r="E13" s="65" t="s">
        <v>134</v>
      </c>
      <c r="F13" s="98">
        <v>5059</v>
      </c>
      <c r="H13" s="48">
        <v>12</v>
      </c>
      <c r="I13" s="18" t="s">
        <v>23</v>
      </c>
      <c r="J13" s="18" t="s">
        <v>108</v>
      </c>
      <c r="K13" s="65">
        <v>1000</v>
      </c>
      <c r="L13" s="65">
        <v>1000</v>
      </c>
      <c r="M13" s="65" t="s">
        <v>135</v>
      </c>
      <c r="N13" s="4">
        <f t="shared" si="0"/>
        <v>0</v>
      </c>
      <c r="O13" s="1">
        <v>1</v>
      </c>
    </row>
    <row r="14" spans="1:15" ht="13.5" customHeight="1">
      <c r="A14" s="51"/>
      <c r="B14" s="4"/>
      <c r="C14" s="50"/>
      <c r="D14" s="73" t="s">
        <v>143</v>
      </c>
      <c r="E14" s="65" t="s">
        <v>134</v>
      </c>
      <c r="F14" s="98">
        <v>1700</v>
      </c>
      <c r="H14" s="48">
        <v>13</v>
      </c>
      <c r="I14" s="18" t="s">
        <v>24</v>
      </c>
      <c r="J14" s="18" t="s">
        <v>33</v>
      </c>
      <c r="K14" s="65">
        <v>3470</v>
      </c>
      <c r="L14" s="65"/>
      <c r="M14" s="65"/>
      <c r="N14" s="4">
        <f t="shared" si="0"/>
        <v>3470</v>
      </c>
    </row>
    <row r="15" spans="1:15">
      <c r="A15" s="51"/>
      <c r="B15" s="4"/>
      <c r="C15" s="50"/>
      <c r="D15" s="73" t="s">
        <v>169</v>
      </c>
      <c r="E15" s="65" t="s">
        <v>134</v>
      </c>
      <c r="F15" s="98">
        <v>2000</v>
      </c>
      <c r="H15" s="48">
        <v>14</v>
      </c>
      <c r="I15" s="18" t="s">
        <v>25</v>
      </c>
      <c r="J15" s="18" t="s">
        <v>87</v>
      </c>
      <c r="K15" s="65">
        <v>6510</v>
      </c>
      <c r="L15" s="65">
        <v>6510</v>
      </c>
      <c r="M15" s="65" t="s">
        <v>134</v>
      </c>
      <c r="N15" s="4">
        <f t="shared" si="0"/>
        <v>0</v>
      </c>
    </row>
    <row r="16" spans="1:15">
      <c r="A16" s="51"/>
      <c r="B16" s="4"/>
      <c r="C16" s="50"/>
      <c r="D16" s="62" t="s">
        <v>170</v>
      </c>
      <c r="E16" s="65" t="s">
        <v>135</v>
      </c>
      <c r="F16" s="98">
        <v>5000</v>
      </c>
      <c r="H16" s="48">
        <v>15</v>
      </c>
      <c r="I16" s="18" t="s">
        <v>26</v>
      </c>
      <c r="J16" s="18" t="s">
        <v>106</v>
      </c>
      <c r="K16" s="65">
        <v>3755</v>
      </c>
      <c r="L16" s="65">
        <v>3755</v>
      </c>
      <c r="M16" s="65" t="s">
        <v>135</v>
      </c>
      <c r="N16" s="4">
        <f t="shared" si="0"/>
        <v>0</v>
      </c>
      <c r="O16" s="1">
        <v>1</v>
      </c>
    </row>
    <row r="17" spans="1:17" ht="13.5" customHeight="1">
      <c r="A17" s="51"/>
      <c r="B17" s="4"/>
      <c r="C17" s="50"/>
      <c r="D17" s="73" t="s">
        <v>144</v>
      </c>
      <c r="E17" s="65" t="s">
        <v>134</v>
      </c>
      <c r="F17" s="98">
        <v>1000</v>
      </c>
      <c r="H17" s="48">
        <v>16</v>
      </c>
      <c r="I17" s="18" t="s">
        <v>27</v>
      </c>
      <c r="J17" s="18" t="s">
        <v>35</v>
      </c>
      <c r="K17" s="65">
        <v>2805</v>
      </c>
      <c r="L17" s="65">
        <v>2805</v>
      </c>
      <c r="M17" s="65" t="s">
        <v>134</v>
      </c>
      <c r="N17" s="4">
        <f t="shared" si="0"/>
        <v>0</v>
      </c>
    </row>
    <row r="18" spans="1:17" ht="13.5" customHeight="1">
      <c r="A18" s="51"/>
      <c r="B18" s="4"/>
      <c r="C18" s="50"/>
      <c r="D18" s="73" t="s">
        <v>173</v>
      </c>
      <c r="E18" s="65" t="s">
        <v>134</v>
      </c>
      <c r="F18" s="98">
        <v>130</v>
      </c>
      <c r="H18" s="48">
        <v>17</v>
      </c>
      <c r="I18" s="18" t="s">
        <v>28</v>
      </c>
      <c r="J18" s="18" t="s">
        <v>36</v>
      </c>
      <c r="K18" s="65">
        <v>3945</v>
      </c>
      <c r="L18" s="65">
        <v>3945</v>
      </c>
      <c r="M18" s="65" t="s">
        <v>134</v>
      </c>
      <c r="N18" s="4">
        <f t="shared" si="0"/>
        <v>0</v>
      </c>
    </row>
    <row r="19" spans="1:17" ht="13.5" customHeight="1">
      <c r="A19" s="51"/>
      <c r="B19" s="4"/>
      <c r="C19" s="50"/>
      <c r="D19" s="73" t="s">
        <v>156</v>
      </c>
      <c r="E19" s="65" t="s">
        <v>134</v>
      </c>
      <c r="F19" s="98">
        <v>15000</v>
      </c>
      <c r="H19" s="48">
        <v>18</v>
      </c>
      <c r="I19" s="18" t="s">
        <v>29</v>
      </c>
      <c r="J19" s="34" t="s">
        <v>117</v>
      </c>
      <c r="K19" s="65">
        <v>1380</v>
      </c>
      <c r="L19" s="65">
        <v>1380</v>
      </c>
      <c r="M19" s="65" t="s">
        <v>135</v>
      </c>
      <c r="N19" s="4">
        <f t="shared" si="0"/>
        <v>0</v>
      </c>
      <c r="O19" s="1">
        <v>1</v>
      </c>
    </row>
    <row r="20" spans="1:17" ht="13.5" customHeight="1">
      <c r="A20" s="51"/>
      <c r="B20" s="4"/>
      <c r="C20" s="50"/>
      <c r="D20" s="73" t="s">
        <v>157</v>
      </c>
      <c r="E20" s="65" t="s">
        <v>135</v>
      </c>
      <c r="F20" s="98">
        <v>3000</v>
      </c>
      <c r="H20" s="48">
        <v>19</v>
      </c>
      <c r="I20" s="18" t="s">
        <v>57</v>
      </c>
      <c r="J20" s="18" t="s">
        <v>88</v>
      </c>
      <c r="K20" s="65">
        <v>2000</v>
      </c>
      <c r="L20" s="65">
        <v>2000</v>
      </c>
      <c r="M20" s="65" t="s">
        <v>135</v>
      </c>
      <c r="N20" s="4">
        <f t="shared" si="0"/>
        <v>0</v>
      </c>
    </row>
    <row r="21" spans="1:17" ht="12.75" customHeight="1">
      <c r="A21" s="51"/>
      <c r="B21" s="4"/>
      <c r="C21" s="75"/>
      <c r="D21" s="51"/>
      <c r="E21" s="4"/>
      <c r="F21" s="50"/>
      <c r="H21" s="48">
        <v>20</v>
      </c>
      <c r="I21" s="18" t="s">
        <v>58</v>
      </c>
      <c r="J21" s="18" t="s">
        <v>38</v>
      </c>
      <c r="K21" s="65">
        <v>1000</v>
      </c>
      <c r="L21" s="65">
        <v>2000</v>
      </c>
      <c r="M21" s="65" t="s">
        <v>135</v>
      </c>
      <c r="N21" s="4">
        <f t="shared" si="0"/>
        <v>-1000</v>
      </c>
    </row>
    <row r="22" spans="1:17" ht="15" customHeight="1">
      <c r="A22" s="51"/>
      <c r="B22" s="4"/>
      <c r="C22" s="50"/>
      <c r="D22" s="56" t="s">
        <v>153</v>
      </c>
      <c r="E22" s="57" t="s">
        <v>152</v>
      </c>
      <c r="F22" s="74">
        <f>C4</f>
        <v>8200</v>
      </c>
      <c r="H22" s="48">
        <v>21</v>
      </c>
      <c r="I22" s="18" t="s">
        <v>59</v>
      </c>
      <c r="J22" s="18" t="s">
        <v>39</v>
      </c>
      <c r="K22" s="65">
        <v>4610</v>
      </c>
      <c r="L22" s="65">
        <v>4500</v>
      </c>
      <c r="M22" s="65" t="s">
        <v>134</v>
      </c>
      <c r="N22" s="4">
        <f t="shared" si="0"/>
        <v>110</v>
      </c>
    </row>
    <row r="23" spans="1:17" ht="15" customHeight="1">
      <c r="A23" s="51"/>
      <c r="B23" s="4"/>
      <c r="C23" s="50"/>
      <c r="D23" s="56" t="s">
        <v>154</v>
      </c>
      <c r="E23" s="57" t="s">
        <v>150</v>
      </c>
      <c r="F23" s="74">
        <f>SUMIF(B4:B21, "Naveen", C4:C21)-SUMIF(E4:E21, "Cash", F4:F21)</f>
        <v>2392</v>
      </c>
      <c r="H23" s="48">
        <v>22</v>
      </c>
      <c r="I23" s="18" t="s">
        <v>60</v>
      </c>
      <c r="J23" s="34" t="s">
        <v>118</v>
      </c>
      <c r="K23" s="65">
        <v>2330</v>
      </c>
      <c r="L23" s="65">
        <v>2330</v>
      </c>
      <c r="M23" s="65" t="s">
        <v>135</v>
      </c>
      <c r="N23" s="4">
        <f t="shared" si="0"/>
        <v>0</v>
      </c>
      <c r="O23" s="1">
        <v>1</v>
      </c>
    </row>
    <row r="24" spans="1:17" ht="15" customHeight="1">
      <c r="A24" s="51"/>
      <c r="B24" s="4"/>
      <c r="C24" s="50"/>
      <c r="D24" s="56" t="s">
        <v>155</v>
      </c>
      <c r="E24" s="57" t="s">
        <v>151</v>
      </c>
      <c r="F24" s="74">
        <f>SUMIF(B4:B21, "Srinivas", C4:C21)-SUMIF(E4:E21, "Online", F4:F21)</f>
        <v>4656</v>
      </c>
      <c r="H24" s="48">
        <v>23</v>
      </c>
      <c r="I24" s="18" t="s">
        <v>61</v>
      </c>
      <c r="J24" s="34" t="s">
        <v>121</v>
      </c>
      <c r="K24" s="65">
        <v>2330</v>
      </c>
      <c r="L24" s="65">
        <v>2330</v>
      </c>
      <c r="M24" s="65" t="s">
        <v>135</v>
      </c>
      <c r="N24" s="4">
        <f t="shared" si="0"/>
        <v>0</v>
      </c>
      <c r="O24" s="1">
        <v>1</v>
      </c>
    </row>
    <row r="25" spans="1:17" ht="12" customHeight="1">
      <c r="A25" s="51"/>
      <c r="B25" s="4"/>
      <c r="C25" s="75"/>
      <c r="D25" s="51"/>
      <c r="E25" s="4"/>
      <c r="F25" s="50"/>
      <c r="H25" s="48">
        <v>24</v>
      </c>
      <c r="I25" s="18" t="s">
        <v>62</v>
      </c>
      <c r="J25" s="18" t="s">
        <v>42</v>
      </c>
      <c r="K25" s="65">
        <v>1056</v>
      </c>
      <c r="L25" s="65"/>
      <c r="M25" s="65"/>
      <c r="N25" s="4">
        <f t="shared" si="0"/>
        <v>1056</v>
      </c>
    </row>
    <row r="26" spans="1:17" ht="15.75" customHeight="1" thickBot="1">
      <c r="A26" s="252" t="s">
        <v>159</v>
      </c>
      <c r="B26" s="253"/>
      <c r="C26" s="67">
        <f>SUM(C4:C24)</f>
        <v>145667</v>
      </c>
      <c r="D26" s="252" t="s">
        <v>159</v>
      </c>
      <c r="E26" s="253"/>
      <c r="F26" s="67">
        <f>SUM(F4:F24)</f>
        <v>145667</v>
      </c>
      <c r="H26" s="48">
        <v>25</v>
      </c>
      <c r="I26" s="18" t="s">
        <v>63</v>
      </c>
      <c r="J26" s="18" t="s">
        <v>43</v>
      </c>
      <c r="K26" s="65">
        <v>3185</v>
      </c>
      <c r="L26" s="65">
        <v>3185</v>
      </c>
      <c r="M26" s="65" t="s">
        <v>135</v>
      </c>
      <c r="N26" s="4">
        <f t="shared" si="0"/>
        <v>0</v>
      </c>
    </row>
    <row r="27" spans="1:17">
      <c r="A27" s="59" t="s">
        <v>172</v>
      </c>
      <c r="B27" s="59"/>
      <c r="D27" s="66" t="s">
        <v>176</v>
      </c>
      <c r="E27" s="77" t="s">
        <v>164</v>
      </c>
      <c r="F27" s="84" t="s">
        <v>86</v>
      </c>
      <c r="H27" s="48">
        <v>26</v>
      </c>
      <c r="I27" s="18" t="s">
        <v>64</v>
      </c>
      <c r="J27" s="18" t="s">
        <v>98</v>
      </c>
      <c r="K27" s="65">
        <v>2235</v>
      </c>
      <c r="L27" s="65">
        <v>2235</v>
      </c>
      <c r="M27" s="65" t="s">
        <v>135</v>
      </c>
      <c r="N27" s="4">
        <f t="shared" si="0"/>
        <v>0</v>
      </c>
      <c r="O27" s="1">
        <v>1</v>
      </c>
    </row>
    <row r="28" spans="1:17" ht="14.25" customHeight="1">
      <c r="A28" s="54" t="s">
        <v>184</v>
      </c>
      <c r="B28" s="11">
        <f>K43</f>
        <v>101008</v>
      </c>
      <c r="E28" s="76" t="s">
        <v>7</v>
      </c>
      <c r="F28" s="82">
        <v>70</v>
      </c>
      <c r="H28" s="48">
        <v>27</v>
      </c>
      <c r="I28" s="34" t="s">
        <v>65</v>
      </c>
      <c r="J28" s="34" t="s">
        <v>45</v>
      </c>
      <c r="K28" s="65">
        <v>3565</v>
      </c>
      <c r="L28" s="65">
        <v>3565</v>
      </c>
      <c r="M28" s="65" t="s">
        <v>135</v>
      </c>
      <c r="N28" s="4">
        <f>K28-L28</f>
        <v>0</v>
      </c>
      <c r="O28" s="1">
        <v>1</v>
      </c>
    </row>
    <row r="29" spans="1:17" ht="13.5" customHeight="1">
      <c r="A29" s="54" t="s">
        <v>185</v>
      </c>
      <c r="B29" s="81">
        <f>L43</f>
        <v>90207</v>
      </c>
      <c r="E29" s="76" t="s">
        <v>24</v>
      </c>
      <c r="F29" s="82">
        <v>3470</v>
      </c>
      <c r="H29" s="48">
        <v>28</v>
      </c>
      <c r="I29" s="18" t="s">
        <v>66</v>
      </c>
      <c r="J29" s="18" t="s">
        <v>46</v>
      </c>
      <c r="K29" s="65">
        <v>1855</v>
      </c>
      <c r="L29" s="65">
        <v>1900</v>
      </c>
      <c r="M29" s="65" t="s">
        <v>134</v>
      </c>
      <c r="N29" s="4">
        <f t="shared" si="0"/>
        <v>-45</v>
      </c>
    </row>
    <row r="30" spans="1:17" ht="12.75" customHeight="1">
      <c r="A30" s="54" t="s">
        <v>175</v>
      </c>
      <c r="B30" s="11">
        <f>SUM(F4:F20)</f>
        <v>130419</v>
      </c>
      <c r="E30" s="76" t="s">
        <v>59</v>
      </c>
      <c r="F30" s="82">
        <v>110</v>
      </c>
      <c r="H30" s="48">
        <v>29</v>
      </c>
      <c r="I30" s="18" t="s">
        <v>67</v>
      </c>
      <c r="J30" s="18" t="s">
        <v>47</v>
      </c>
      <c r="K30" s="65">
        <v>2992</v>
      </c>
      <c r="L30" s="65">
        <v>2992</v>
      </c>
      <c r="M30" s="65" t="s">
        <v>135</v>
      </c>
      <c r="N30" s="4">
        <f t="shared" si="0"/>
        <v>0</v>
      </c>
      <c r="O30" s="1">
        <v>1</v>
      </c>
    </row>
    <row r="31" spans="1:17" ht="12.75" customHeight="1">
      <c r="A31" s="54" t="s">
        <v>162</v>
      </c>
      <c r="B31" s="60">
        <f>SUM(F22:F24)</f>
        <v>15248</v>
      </c>
      <c r="E31" s="76" t="s">
        <v>62</v>
      </c>
      <c r="F31" s="82">
        <v>1056</v>
      </c>
      <c r="H31" s="48">
        <v>30</v>
      </c>
      <c r="I31" s="18" t="s">
        <v>68</v>
      </c>
      <c r="J31" s="18" t="s">
        <v>48</v>
      </c>
      <c r="K31" s="65">
        <v>1000</v>
      </c>
      <c r="L31" s="65">
        <v>1000</v>
      </c>
      <c r="M31" s="65" t="s">
        <v>135</v>
      </c>
      <c r="N31" s="4">
        <f t="shared" si="0"/>
        <v>0</v>
      </c>
      <c r="O31" s="1">
        <v>1</v>
      </c>
    </row>
    <row r="32" spans="1:17" ht="14.25" customHeight="1">
      <c r="A32" s="54" t="s">
        <v>166</v>
      </c>
      <c r="B32" s="11">
        <f>N43</f>
        <v>10801</v>
      </c>
      <c r="E32" s="76" t="s">
        <v>69</v>
      </c>
      <c r="F32" s="82">
        <v>2140</v>
      </c>
      <c r="H32" s="48">
        <v>31</v>
      </c>
      <c r="I32" s="18" t="s">
        <v>69</v>
      </c>
      <c r="J32" s="18" t="s">
        <v>110</v>
      </c>
      <c r="K32" s="65">
        <v>2140</v>
      </c>
      <c r="L32" s="65"/>
      <c r="M32" s="65"/>
      <c r="N32" s="4">
        <f t="shared" si="0"/>
        <v>2140</v>
      </c>
      <c r="Q32" s="1" t="s">
        <v>136</v>
      </c>
    </row>
    <row r="33" spans="1:15" ht="13.5" customHeight="1">
      <c r="A33" s="54" t="s">
        <v>167</v>
      </c>
      <c r="E33" s="76" t="s">
        <v>75</v>
      </c>
      <c r="F33" s="82">
        <v>1000</v>
      </c>
      <c r="H33" s="48">
        <v>32</v>
      </c>
      <c r="I33" s="18" t="s">
        <v>70</v>
      </c>
      <c r="J33" s="18" t="s">
        <v>50</v>
      </c>
      <c r="K33" s="65">
        <v>4230</v>
      </c>
      <c r="L33" s="65">
        <v>4230</v>
      </c>
      <c r="M33" s="65" t="s">
        <v>134</v>
      </c>
      <c r="N33" s="4">
        <f t="shared" si="0"/>
        <v>0</v>
      </c>
    </row>
    <row r="34" spans="1:15" ht="12" customHeight="1">
      <c r="A34" s="54" t="s">
        <v>182</v>
      </c>
      <c r="E34" s="76" t="s">
        <v>77</v>
      </c>
      <c r="F34" s="82">
        <v>4220</v>
      </c>
      <c r="H34" s="48">
        <v>33</v>
      </c>
      <c r="I34" s="18" t="s">
        <v>71</v>
      </c>
      <c r="J34" s="18" t="s">
        <v>51</v>
      </c>
      <c r="K34" s="65">
        <v>1095</v>
      </c>
      <c r="L34" s="65">
        <v>1095</v>
      </c>
      <c r="M34" s="65" t="s">
        <v>135</v>
      </c>
      <c r="N34" s="4">
        <f t="shared" si="0"/>
        <v>0</v>
      </c>
      <c r="O34" s="1">
        <v>1</v>
      </c>
    </row>
    <row r="35" spans="1:15" ht="14.25" customHeight="1">
      <c r="A35" s="62" t="s">
        <v>165</v>
      </c>
      <c r="E35" s="83" t="s">
        <v>168</v>
      </c>
      <c r="F35" s="83">
        <f>SUM(F28:F34)</f>
        <v>12066</v>
      </c>
      <c r="H35" s="48">
        <v>34</v>
      </c>
      <c r="I35" s="18" t="s">
        <v>72</v>
      </c>
      <c r="J35" s="18" t="s">
        <v>52</v>
      </c>
      <c r="K35" s="65">
        <v>2140</v>
      </c>
      <c r="L35" s="65">
        <v>2140</v>
      </c>
      <c r="M35" s="65" t="s">
        <v>135</v>
      </c>
      <c r="N35" s="4">
        <f t="shared" si="0"/>
        <v>0</v>
      </c>
      <c r="O35" s="1">
        <v>1</v>
      </c>
    </row>
    <row r="36" spans="1:15">
      <c r="H36" s="48">
        <v>35</v>
      </c>
      <c r="I36" s="18" t="s">
        <v>73</v>
      </c>
      <c r="J36" s="18" t="s">
        <v>53</v>
      </c>
      <c r="K36" s="65">
        <v>3300</v>
      </c>
      <c r="L36" s="65">
        <v>3300</v>
      </c>
      <c r="M36" s="65" t="s">
        <v>134</v>
      </c>
      <c r="N36" s="4">
        <f t="shared" si="0"/>
        <v>0</v>
      </c>
    </row>
    <row r="37" spans="1:15">
      <c r="H37" s="48">
        <v>36</v>
      </c>
      <c r="I37" s="18" t="s">
        <v>74</v>
      </c>
      <c r="J37" s="18" t="s">
        <v>54</v>
      </c>
      <c r="K37" s="65">
        <v>3185</v>
      </c>
      <c r="L37" s="65">
        <v>3185</v>
      </c>
      <c r="M37" s="65" t="s">
        <v>135</v>
      </c>
      <c r="N37" s="4">
        <f t="shared" si="0"/>
        <v>0</v>
      </c>
      <c r="O37" s="1">
        <v>1</v>
      </c>
    </row>
    <row r="38" spans="1:15">
      <c r="H38" s="48">
        <v>37</v>
      </c>
      <c r="I38" s="18" t="s">
        <v>75</v>
      </c>
      <c r="J38" s="18" t="s">
        <v>55</v>
      </c>
      <c r="K38" s="65">
        <v>1000</v>
      </c>
      <c r="L38" s="65"/>
      <c r="M38" s="65"/>
      <c r="N38" s="4">
        <f t="shared" si="0"/>
        <v>1000</v>
      </c>
    </row>
    <row r="39" spans="1:15">
      <c r="H39" s="48">
        <v>38</v>
      </c>
      <c r="I39" s="18" t="s">
        <v>76</v>
      </c>
      <c r="J39" s="34" t="s">
        <v>119</v>
      </c>
      <c r="K39" s="65">
        <v>2520</v>
      </c>
      <c r="L39" s="65">
        <v>2520</v>
      </c>
      <c r="M39" s="65" t="s">
        <v>135</v>
      </c>
      <c r="N39" s="4">
        <f t="shared" si="0"/>
        <v>0</v>
      </c>
      <c r="O39" s="1">
        <v>1</v>
      </c>
    </row>
    <row r="40" spans="1:15">
      <c r="H40" s="48">
        <v>39</v>
      </c>
      <c r="I40" s="18" t="s">
        <v>77</v>
      </c>
      <c r="J40" s="18" t="s">
        <v>56</v>
      </c>
      <c r="K40" s="65">
        <v>6720</v>
      </c>
      <c r="L40" s="65">
        <v>2500</v>
      </c>
      <c r="M40" s="65" t="s">
        <v>134</v>
      </c>
      <c r="N40" s="4">
        <f t="shared" si="0"/>
        <v>4220</v>
      </c>
    </row>
    <row r="41" spans="1:15">
      <c r="H41" s="48">
        <v>40</v>
      </c>
      <c r="I41" s="18" t="s">
        <v>78</v>
      </c>
      <c r="J41" s="34" t="s">
        <v>120</v>
      </c>
      <c r="K41" s="65">
        <v>3660</v>
      </c>
      <c r="L41" s="65">
        <v>3660</v>
      </c>
      <c r="M41" s="65" t="s">
        <v>135</v>
      </c>
      <c r="N41" s="4">
        <f t="shared" si="0"/>
        <v>0</v>
      </c>
      <c r="O41" s="1">
        <v>1</v>
      </c>
    </row>
    <row r="42" spans="1:15">
      <c r="H42" s="4"/>
      <c r="I42" s="4"/>
      <c r="J42" s="4"/>
      <c r="K42" s="4"/>
      <c r="L42" s="4"/>
      <c r="M42" s="4"/>
      <c r="N42" s="4"/>
    </row>
    <row r="43" spans="1:15">
      <c r="H43" s="4"/>
      <c r="I43" s="4"/>
      <c r="J43" s="57" t="s">
        <v>137</v>
      </c>
      <c r="K43" s="57">
        <f>SUM(K2:K41)</f>
        <v>101008</v>
      </c>
      <c r="L43" s="57">
        <f>SUM(L2:L41)</f>
        <v>90207</v>
      </c>
      <c r="M43" s="57"/>
      <c r="N43" s="57">
        <f>SUM(N2:N41)</f>
        <v>10801</v>
      </c>
    </row>
  </sheetData>
  <autoFilter ref="A1:IU43" xr:uid="{00000000-0009-0000-0000-000002000000}">
    <filterColumn colId="0" showButton="0"/>
    <filterColumn colId="1" showButton="0"/>
    <filterColumn colId="2" showButton="0"/>
    <filterColumn colId="3" showButton="0"/>
    <filterColumn colId="4" showButton="0"/>
  </autoFilter>
  <mergeCells count="5">
    <mergeCell ref="A1:F1"/>
    <mergeCell ref="D2:F2"/>
    <mergeCell ref="A26:B26"/>
    <mergeCell ref="D26:E26"/>
    <mergeCell ref="A2:C2"/>
  </mergeCells>
  <dataValidations count="2">
    <dataValidation type="list" allowBlank="1" showInputMessage="1" showErrorMessage="1" sqref="Q4:Q7 M2:M41 E4:E20" xr:uid="{00000000-0002-0000-0200-000000000000}">
      <formula1>"Cash,Online"</formula1>
    </dataValidation>
    <dataValidation type="list" allowBlank="1" showInputMessage="1" showErrorMessage="1" sqref="E22:E24 B8:B25 B4:B6" xr:uid="{00000000-0002-0000-0200-000001000000}">
      <formula1>"Naveen,Srinivas,KVB Account"</formula1>
    </dataValidation>
  </dataValidations>
  <pageMargins left="0.70866141732283472" right="0.70866141732283472" top="0.74803149606299213" bottom="0.74803149606299213" header="0.31496062992125984" footer="0.31496062992125984"/>
  <pageSetup paperSize="9" fitToWidth="0" fitToHeight="0"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F7488-B9E2-4F4F-B414-648C25990C4A}">
  <dimension ref="A1:IV74"/>
  <sheetViews>
    <sheetView tabSelected="1" workbookViewId="0">
      <selection activeCell="M17" sqref="M17"/>
    </sheetView>
  </sheetViews>
  <sheetFormatPr defaultColWidth="9" defaultRowHeight="14.5"/>
  <cols>
    <col min="1" max="1" width="3.7265625" style="15" customWidth="1"/>
    <col min="2" max="2" width="5.1796875" style="15" customWidth="1"/>
    <col min="3" max="3" width="22.7265625" style="15" customWidth="1"/>
    <col min="4" max="4" width="14.453125" style="15" customWidth="1"/>
    <col min="5" max="5" width="8.1796875" style="15" customWidth="1"/>
    <col min="6" max="6" width="8.453125" style="15" customWidth="1"/>
    <col min="7" max="8" width="9.7265625" style="15" customWidth="1"/>
    <col min="9" max="9" width="9.26953125" style="91" customWidth="1"/>
    <col min="10" max="10" width="9.7265625" style="15" customWidth="1"/>
    <col min="11" max="11" width="9.1796875" style="15" customWidth="1"/>
    <col min="12" max="12" width="11.1796875" style="15" customWidth="1"/>
    <col min="13" max="13" width="24.81640625" style="15" customWidth="1"/>
    <col min="14" max="15" width="9" style="15"/>
    <col min="16" max="16" width="10" style="16" customWidth="1"/>
    <col min="17" max="256" width="10" style="15" customWidth="1"/>
    <col min="257" max="16384" width="9" style="17"/>
  </cols>
  <sheetData>
    <row r="1" spans="1:256" ht="28.5" customHeight="1">
      <c r="A1" s="272" t="s">
        <v>403</v>
      </c>
      <c r="B1" s="272"/>
      <c r="C1" s="272"/>
      <c r="D1" s="272"/>
      <c r="E1" s="272"/>
      <c r="F1" s="272"/>
      <c r="G1" s="272"/>
      <c r="H1" s="272"/>
      <c r="I1" s="272"/>
      <c r="J1" s="272"/>
      <c r="K1" s="272"/>
      <c r="L1" s="272"/>
      <c r="M1" s="272"/>
    </row>
    <row r="2" spans="1:256" ht="15" customHeight="1">
      <c r="A2" s="261" t="s">
        <v>124</v>
      </c>
      <c r="B2" s="261"/>
      <c r="C2" s="261"/>
      <c r="D2" s="261"/>
      <c r="E2" s="261"/>
      <c r="F2" s="261"/>
      <c r="G2" s="261"/>
      <c r="H2" s="261"/>
      <c r="I2" s="282" t="s">
        <v>131</v>
      </c>
      <c r="J2" s="283"/>
      <c r="K2" s="283"/>
      <c r="L2" s="283"/>
      <c r="M2" s="283"/>
    </row>
    <row r="3" spans="1:256" s="40" customFormat="1" ht="15" customHeight="1">
      <c r="A3" s="256" t="s">
        <v>130</v>
      </c>
      <c r="B3" s="256"/>
      <c r="C3" s="256"/>
      <c r="D3" s="256" t="s">
        <v>129</v>
      </c>
      <c r="E3" s="256"/>
      <c r="F3" s="256" t="s">
        <v>127</v>
      </c>
      <c r="G3" s="256"/>
      <c r="H3" s="37" t="s">
        <v>86</v>
      </c>
      <c r="I3" s="258" t="s">
        <v>414</v>
      </c>
      <c r="J3" s="258"/>
      <c r="K3" s="258"/>
      <c r="L3" s="258"/>
      <c r="M3" s="258"/>
      <c r="N3" s="38"/>
      <c r="O3" s="38"/>
      <c r="P3" s="39"/>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row>
    <row r="4" spans="1:256">
      <c r="A4" s="275" t="s">
        <v>393</v>
      </c>
      <c r="B4" s="286"/>
      <c r="C4" s="286"/>
      <c r="D4" s="257"/>
      <c r="E4" s="257"/>
      <c r="F4" s="257"/>
      <c r="G4" s="257"/>
      <c r="H4" s="177">
        <v>2000</v>
      </c>
      <c r="I4" s="258"/>
      <c r="J4" s="258"/>
      <c r="K4" s="258"/>
      <c r="L4" s="258"/>
      <c r="M4" s="258"/>
    </row>
    <row r="5" spans="1:256">
      <c r="A5" s="273" t="s">
        <v>126</v>
      </c>
      <c r="B5" s="287"/>
      <c r="C5" s="287"/>
      <c r="D5" s="264"/>
      <c r="E5" s="264"/>
      <c r="F5" s="264"/>
      <c r="G5" s="264"/>
      <c r="H5" s="209"/>
      <c r="I5" s="258"/>
      <c r="J5" s="258"/>
      <c r="K5" s="258"/>
      <c r="L5" s="258"/>
      <c r="M5" s="258"/>
    </row>
    <row r="6" spans="1:256">
      <c r="A6" s="273" t="s">
        <v>186</v>
      </c>
      <c r="B6" s="287"/>
      <c r="C6" s="287"/>
      <c r="D6" s="264"/>
      <c r="E6" s="264"/>
      <c r="F6" s="264"/>
      <c r="G6" s="264"/>
      <c r="H6" s="208">
        <v>5245</v>
      </c>
      <c r="I6" s="258"/>
      <c r="J6" s="258"/>
      <c r="K6" s="258"/>
      <c r="L6" s="258"/>
      <c r="M6" s="258"/>
    </row>
    <row r="7" spans="1:256" ht="15" customHeight="1">
      <c r="A7" s="268" t="s">
        <v>128</v>
      </c>
      <c r="B7" s="269"/>
      <c r="C7" s="269"/>
      <c r="D7" s="269"/>
      <c r="E7" s="269"/>
      <c r="F7" s="269"/>
      <c r="G7" s="270"/>
      <c r="H7" s="212">
        <f>SUM(H4:H6)</f>
        <v>7245</v>
      </c>
      <c r="I7" s="258"/>
      <c r="J7" s="258"/>
      <c r="K7" s="258"/>
      <c r="L7" s="258"/>
      <c r="M7" s="258"/>
    </row>
    <row r="8" spans="1:256">
      <c r="A8" s="277" t="s">
        <v>82</v>
      </c>
      <c r="B8" s="277"/>
      <c r="C8" s="277"/>
      <c r="D8" s="42">
        <f>SUM(G13:G29:G32:G54)</f>
        <v>426</v>
      </c>
      <c r="E8" s="278" t="s">
        <v>204</v>
      </c>
      <c r="F8" s="279"/>
      <c r="G8" s="279"/>
      <c r="H8" s="213"/>
      <c r="I8" s="258"/>
      <c r="J8" s="258"/>
      <c r="K8" s="258"/>
      <c r="L8" s="258"/>
      <c r="M8" s="258"/>
    </row>
    <row r="9" spans="1:256" ht="15" customHeight="1">
      <c r="A9" s="262" t="s">
        <v>83</v>
      </c>
      <c r="B9" s="285"/>
      <c r="C9" s="285"/>
      <c r="D9" s="214">
        <f>ROUND(H7/D8,0)</f>
        <v>17</v>
      </c>
      <c r="E9" s="280"/>
      <c r="F9" s="281"/>
      <c r="G9" s="281"/>
      <c r="H9" s="120">
        <f>SUM(J13:J29:J32:J54)</f>
        <v>91284</v>
      </c>
      <c r="I9" s="258"/>
      <c r="J9" s="258"/>
      <c r="K9" s="258"/>
      <c r="L9" s="258"/>
      <c r="M9" s="258"/>
    </row>
    <row r="10" spans="1:256">
      <c r="A10" s="215"/>
      <c r="B10" s="215"/>
      <c r="C10" s="215"/>
      <c r="D10" s="216"/>
      <c r="E10" s="213"/>
      <c r="F10" s="213"/>
      <c r="G10" s="213"/>
      <c r="H10" s="213"/>
      <c r="I10" s="259"/>
      <c r="J10" s="259"/>
      <c r="K10" s="259"/>
      <c r="L10" s="259"/>
      <c r="M10" s="259"/>
    </row>
    <row r="11" spans="1:256" ht="22.5" customHeight="1">
      <c r="A11" s="266" t="s">
        <v>0</v>
      </c>
      <c r="B11" s="266" t="s">
        <v>115</v>
      </c>
      <c r="C11" s="266" t="s">
        <v>2</v>
      </c>
      <c r="D11" s="266" t="s">
        <v>111</v>
      </c>
      <c r="E11" s="271" t="s">
        <v>122</v>
      </c>
      <c r="F11" s="266"/>
      <c r="G11" s="266"/>
      <c r="H11" s="266"/>
      <c r="I11" s="266" t="s">
        <v>163</v>
      </c>
      <c r="J11" s="266" t="s">
        <v>3</v>
      </c>
      <c r="K11" s="266" t="s">
        <v>114</v>
      </c>
      <c r="L11" s="266" t="s">
        <v>4</v>
      </c>
      <c r="M11" s="266" t="s">
        <v>113</v>
      </c>
    </row>
    <row r="12" spans="1:256" ht="17.25" customHeight="1">
      <c r="A12" s="266"/>
      <c r="B12" s="266"/>
      <c r="C12" s="266"/>
      <c r="D12" s="266"/>
      <c r="E12" s="32" t="s">
        <v>112</v>
      </c>
      <c r="F12" s="217" t="s">
        <v>79</v>
      </c>
      <c r="G12" s="207" t="s">
        <v>123</v>
      </c>
      <c r="H12" s="32" t="s">
        <v>86</v>
      </c>
      <c r="I12" s="266"/>
      <c r="J12" s="266"/>
      <c r="K12" s="266"/>
      <c r="L12" s="266"/>
      <c r="M12" s="266"/>
    </row>
    <row r="13" spans="1:256" ht="20.149999999999999" customHeight="1">
      <c r="A13" s="218">
        <v>1</v>
      </c>
      <c r="B13" s="219" t="s">
        <v>5</v>
      </c>
      <c r="C13" s="219" t="s">
        <v>14</v>
      </c>
      <c r="D13" s="177">
        <v>1500</v>
      </c>
      <c r="E13" s="136">
        <v>459</v>
      </c>
      <c r="F13" s="136">
        <v>467</v>
      </c>
      <c r="G13" s="177">
        <f>F13-E13</f>
        <v>8</v>
      </c>
      <c r="H13" s="220">
        <f>G13*D9</f>
        <v>136</v>
      </c>
      <c r="I13" s="208">
        <v>0</v>
      </c>
      <c r="J13" s="220">
        <f>I13+H13+D13</f>
        <v>1636</v>
      </c>
      <c r="K13" s="220"/>
      <c r="L13" s="221"/>
      <c r="M13" s="219"/>
    </row>
    <row r="14" spans="1:256" ht="20.149999999999999" customHeight="1">
      <c r="A14" s="211">
        <v>2</v>
      </c>
      <c r="B14" s="121" t="s">
        <v>6</v>
      </c>
      <c r="C14" s="121" t="s">
        <v>15</v>
      </c>
      <c r="D14" s="177">
        <v>1500</v>
      </c>
      <c r="E14" s="136">
        <v>546</v>
      </c>
      <c r="F14" s="136">
        <v>554</v>
      </c>
      <c r="G14" s="212">
        <f>F14-E14</f>
        <v>8</v>
      </c>
      <c r="H14" s="222">
        <f>G14*D9</f>
        <v>136</v>
      </c>
      <c r="I14" s="209">
        <v>0</v>
      </c>
      <c r="J14" s="222">
        <f t="shared" ref="J14:J29" si="0">I14+H14+D14</f>
        <v>1636</v>
      </c>
      <c r="K14" s="222"/>
      <c r="L14" s="223"/>
      <c r="M14" s="121"/>
    </row>
    <row r="15" spans="1:256" ht="20.149999999999999" customHeight="1">
      <c r="A15" s="211">
        <v>3</v>
      </c>
      <c r="B15" s="121" t="s">
        <v>7</v>
      </c>
      <c r="C15" s="121" t="s">
        <v>16</v>
      </c>
      <c r="D15" s="177">
        <v>1500</v>
      </c>
      <c r="E15" s="136">
        <v>21</v>
      </c>
      <c r="F15" s="136">
        <v>23</v>
      </c>
      <c r="G15" s="177">
        <f>F15-E15</f>
        <v>2</v>
      </c>
      <c r="H15" s="220">
        <f>G15*D9</f>
        <v>34</v>
      </c>
      <c r="I15" s="209">
        <v>0</v>
      </c>
      <c r="J15" s="222">
        <f t="shared" si="0"/>
        <v>1534</v>
      </c>
      <c r="K15" s="222"/>
      <c r="L15" s="223"/>
      <c r="M15" s="121"/>
    </row>
    <row r="16" spans="1:256" ht="20.149999999999999" customHeight="1">
      <c r="A16" s="211">
        <v>4</v>
      </c>
      <c r="B16" s="121" t="s">
        <v>8</v>
      </c>
      <c r="C16" s="121" t="s">
        <v>84</v>
      </c>
      <c r="D16" s="177">
        <v>1500</v>
      </c>
      <c r="E16" s="136">
        <v>455</v>
      </c>
      <c r="F16" s="136">
        <v>474</v>
      </c>
      <c r="G16" s="177">
        <f t="shared" ref="G16:G29" si="1">F16-E16</f>
        <v>19</v>
      </c>
      <c r="H16" s="220">
        <f>G16*D9</f>
        <v>323</v>
      </c>
      <c r="I16" s="209">
        <v>0</v>
      </c>
      <c r="J16" s="220">
        <f t="shared" si="0"/>
        <v>1823</v>
      </c>
      <c r="K16" s="222"/>
      <c r="L16" s="223"/>
      <c r="M16" s="121"/>
    </row>
    <row r="17" spans="1:13" s="17" customFormat="1" ht="20.149999999999999" customHeight="1">
      <c r="A17" s="211">
        <v>5</v>
      </c>
      <c r="B17" s="121" t="s">
        <v>9</v>
      </c>
      <c r="C17" s="121" t="s">
        <v>97</v>
      </c>
      <c r="D17" s="177">
        <v>1500</v>
      </c>
      <c r="E17" s="136">
        <v>303</v>
      </c>
      <c r="F17" s="136">
        <v>318</v>
      </c>
      <c r="G17" s="212">
        <f t="shared" si="1"/>
        <v>15</v>
      </c>
      <c r="H17" s="222">
        <f>G17*D9</f>
        <v>255</v>
      </c>
      <c r="I17" s="209">
        <v>0</v>
      </c>
      <c r="J17" s="222">
        <f t="shared" si="0"/>
        <v>1755</v>
      </c>
      <c r="K17" s="222"/>
      <c r="L17" s="223"/>
      <c r="M17" s="121"/>
    </row>
    <row r="18" spans="1:13" s="17" customFormat="1" ht="20.149999999999999" customHeight="1">
      <c r="A18" s="211">
        <v>6</v>
      </c>
      <c r="B18" s="121" t="s">
        <v>10</v>
      </c>
      <c r="C18" s="34" t="s">
        <v>116</v>
      </c>
      <c r="D18" s="177">
        <v>1500</v>
      </c>
      <c r="E18" s="136">
        <v>178</v>
      </c>
      <c r="F18" s="136">
        <v>197</v>
      </c>
      <c r="G18" s="177">
        <f t="shared" si="1"/>
        <v>19</v>
      </c>
      <c r="H18" s="220">
        <f>G18*D9</f>
        <v>323</v>
      </c>
      <c r="I18" s="209">
        <v>0</v>
      </c>
      <c r="J18" s="222">
        <f t="shared" si="0"/>
        <v>1823</v>
      </c>
      <c r="K18" s="222"/>
      <c r="L18" s="223"/>
      <c r="M18" s="121"/>
    </row>
    <row r="19" spans="1:13" s="17" customFormat="1" ht="20.149999999999999" customHeight="1">
      <c r="A19" s="211">
        <v>7</v>
      </c>
      <c r="B19" s="121" t="s">
        <v>11</v>
      </c>
      <c r="C19" s="121" t="s">
        <v>19</v>
      </c>
      <c r="D19" s="177">
        <v>1500</v>
      </c>
      <c r="E19" s="136">
        <v>829</v>
      </c>
      <c r="F19" s="136">
        <v>845</v>
      </c>
      <c r="G19" s="177">
        <f t="shared" si="1"/>
        <v>16</v>
      </c>
      <c r="H19" s="220">
        <f>G19*D9</f>
        <v>272</v>
      </c>
      <c r="I19" s="209">
        <v>0</v>
      </c>
      <c r="J19" s="220">
        <f t="shared" si="0"/>
        <v>1772</v>
      </c>
      <c r="K19" s="222"/>
      <c r="L19" s="223"/>
      <c r="M19" s="121"/>
    </row>
    <row r="20" spans="1:13" s="17" customFormat="1" ht="20.149999999999999" customHeight="1">
      <c r="A20" s="211">
        <v>8</v>
      </c>
      <c r="B20" s="121" t="s">
        <v>12</v>
      </c>
      <c r="C20" s="121" t="s">
        <v>19</v>
      </c>
      <c r="D20" s="177">
        <v>1500</v>
      </c>
      <c r="E20" s="136">
        <v>-5</v>
      </c>
      <c r="F20" s="136">
        <v>3</v>
      </c>
      <c r="G20" s="212">
        <f t="shared" si="1"/>
        <v>8</v>
      </c>
      <c r="H20" s="222">
        <f>G20*D9</f>
        <v>136</v>
      </c>
      <c r="I20" s="209">
        <v>0</v>
      </c>
      <c r="J20" s="222">
        <f t="shared" si="0"/>
        <v>1636</v>
      </c>
      <c r="K20" s="222"/>
      <c r="L20" s="223"/>
      <c r="M20" s="34"/>
    </row>
    <row r="21" spans="1:13" s="17" customFormat="1" ht="20.149999999999999" customHeight="1">
      <c r="A21" s="211">
        <v>9</v>
      </c>
      <c r="B21" s="121" t="s">
        <v>13</v>
      </c>
      <c r="C21" s="121" t="s">
        <v>109</v>
      </c>
      <c r="D21" s="177">
        <v>1500</v>
      </c>
      <c r="E21" s="136">
        <v>748</v>
      </c>
      <c r="F21" s="136">
        <v>754</v>
      </c>
      <c r="G21" s="177">
        <f t="shared" si="1"/>
        <v>6</v>
      </c>
      <c r="H21" s="220">
        <f>G21*D9</f>
        <v>102</v>
      </c>
      <c r="I21" s="209">
        <v>0</v>
      </c>
      <c r="J21" s="222">
        <f t="shared" si="0"/>
        <v>1602</v>
      </c>
      <c r="K21" s="222"/>
      <c r="L21" s="223"/>
      <c r="M21" s="121"/>
    </row>
    <row r="22" spans="1:13" s="17" customFormat="1" ht="20.149999999999999" customHeight="1">
      <c r="A22" s="211">
        <v>10</v>
      </c>
      <c r="B22" s="121" t="s">
        <v>21</v>
      </c>
      <c r="C22" s="121" t="s">
        <v>107</v>
      </c>
      <c r="D22" s="177">
        <v>1500</v>
      </c>
      <c r="E22" s="136">
        <v>393</v>
      </c>
      <c r="F22" s="136">
        <v>393</v>
      </c>
      <c r="G22" s="177">
        <f t="shared" si="1"/>
        <v>0</v>
      </c>
      <c r="H22" s="220">
        <f>G22*D9</f>
        <v>0</v>
      </c>
      <c r="I22" s="209">
        <v>1000</v>
      </c>
      <c r="J22" s="220">
        <f t="shared" si="0"/>
        <v>2500</v>
      </c>
      <c r="K22" s="222"/>
      <c r="L22" s="223"/>
      <c r="M22" s="121"/>
    </row>
    <row r="23" spans="1:13" s="17" customFormat="1" ht="20.149999999999999" customHeight="1">
      <c r="A23" s="211">
        <v>11</v>
      </c>
      <c r="B23" s="121" t="s">
        <v>22</v>
      </c>
      <c r="C23" s="121" t="s">
        <v>98</v>
      </c>
      <c r="D23" s="177">
        <v>1500</v>
      </c>
      <c r="E23" s="136">
        <v>620</v>
      </c>
      <c r="F23" s="136">
        <v>620</v>
      </c>
      <c r="G23" s="212">
        <f t="shared" si="1"/>
        <v>0</v>
      </c>
      <c r="H23" s="222">
        <f>G23*D9</f>
        <v>0</v>
      </c>
      <c r="I23" s="209">
        <v>1512</v>
      </c>
      <c r="J23" s="222">
        <f t="shared" si="0"/>
        <v>3012</v>
      </c>
      <c r="K23" s="222"/>
      <c r="L23" s="223"/>
      <c r="M23" s="121"/>
    </row>
    <row r="24" spans="1:13" s="17" customFormat="1" ht="20.149999999999999" customHeight="1">
      <c r="A24" s="211">
        <v>12</v>
      </c>
      <c r="B24" s="121" t="s">
        <v>23</v>
      </c>
      <c r="C24" s="121" t="s">
        <v>108</v>
      </c>
      <c r="D24" s="177">
        <v>1500</v>
      </c>
      <c r="E24" s="136">
        <v>480</v>
      </c>
      <c r="F24" s="136">
        <v>481</v>
      </c>
      <c r="G24" s="177">
        <f t="shared" si="1"/>
        <v>1</v>
      </c>
      <c r="H24" s="220">
        <f>G24*D9</f>
        <v>17</v>
      </c>
      <c r="I24" s="209">
        <v>0</v>
      </c>
      <c r="J24" s="222">
        <f t="shared" si="0"/>
        <v>1517</v>
      </c>
      <c r="K24" s="222"/>
      <c r="L24" s="223"/>
      <c r="M24" s="121"/>
    </row>
    <row r="25" spans="1:13" s="17" customFormat="1" ht="20.149999999999999" customHeight="1">
      <c r="A25" s="211">
        <v>13</v>
      </c>
      <c r="B25" s="121" t="s">
        <v>24</v>
      </c>
      <c r="C25" s="121" t="s">
        <v>33</v>
      </c>
      <c r="D25" s="177">
        <v>1500</v>
      </c>
      <c r="E25" s="136">
        <v>1379</v>
      </c>
      <c r="F25" s="136">
        <v>1401</v>
      </c>
      <c r="G25" s="177">
        <f t="shared" si="1"/>
        <v>22</v>
      </c>
      <c r="H25" s="220">
        <f>G25*D9</f>
        <v>374</v>
      </c>
      <c r="I25" s="209">
        <v>7192</v>
      </c>
      <c r="J25" s="220">
        <f t="shared" si="0"/>
        <v>9066</v>
      </c>
      <c r="K25" s="222"/>
      <c r="L25" s="223"/>
      <c r="M25" s="121"/>
    </row>
    <row r="26" spans="1:13" s="17" customFormat="1" ht="20.149999999999999" customHeight="1">
      <c r="A26" s="211">
        <v>14</v>
      </c>
      <c r="B26" s="121" t="s">
        <v>25</v>
      </c>
      <c r="C26" s="121" t="s">
        <v>87</v>
      </c>
      <c r="D26" s="177">
        <v>1500</v>
      </c>
      <c r="E26" s="136">
        <v>1127</v>
      </c>
      <c r="F26" s="136">
        <v>1184</v>
      </c>
      <c r="G26" s="212">
        <f t="shared" si="1"/>
        <v>57</v>
      </c>
      <c r="H26" s="222">
        <f>G26*D9</f>
        <v>969</v>
      </c>
      <c r="I26" s="209">
        <v>2222</v>
      </c>
      <c r="J26" s="222">
        <f t="shared" si="0"/>
        <v>4691</v>
      </c>
      <c r="K26" s="222"/>
      <c r="L26" s="223"/>
      <c r="M26" s="121"/>
    </row>
    <row r="27" spans="1:13" s="17" customFormat="1" ht="20.149999999999999" customHeight="1">
      <c r="A27" s="211">
        <v>15</v>
      </c>
      <c r="B27" s="121" t="s">
        <v>26</v>
      </c>
      <c r="C27" s="121" t="s">
        <v>106</v>
      </c>
      <c r="D27" s="177">
        <v>1500</v>
      </c>
      <c r="E27" s="136">
        <v>473</v>
      </c>
      <c r="F27" s="136">
        <v>490</v>
      </c>
      <c r="G27" s="177">
        <f t="shared" si="1"/>
        <v>17</v>
      </c>
      <c r="H27" s="220">
        <f>G27*D9</f>
        <v>289</v>
      </c>
      <c r="I27" s="209">
        <v>0</v>
      </c>
      <c r="J27" s="222">
        <f t="shared" si="0"/>
        <v>1789</v>
      </c>
      <c r="K27" s="222"/>
      <c r="L27" s="223"/>
      <c r="M27" s="121"/>
    </row>
    <row r="28" spans="1:13" s="17" customFormat="1" ht="20.149999999999999" customHeight="1">
      <c r="A28" s="211">
        <v>16</v>
      </c>
      <c r="B28" s="121" t="s">
        <v>27</v>
      </c>
      <c r="C28" s="121" t="s">
        <v>35</v>
      </c>
      <c r="D28" s="177">
        <v>1500</v>
      </c>
      <c r="E28" s="136">
        <v>699</v>
      </c>
      <c r="F28" s="136">
        <v>714</v>
      </c>
      <c r="G28" s="177">
        <f t="shared" si="1"/>
        <v>15</v>
      </c>
      <c r="H28" s="220">
        <f>G28*D9</f>
        <v>255</v>
      </c>
      <c r="I28" s="209">
        <v>0</v>
      </c>
      <c r="J28" s="220">
        <f t="shared" si="0"/>
        <v>1755</v>
      </c>
      <c r="K28" s="222"/>
      <c r="L28" s="223"/>
      <c r="M28" s="121"/>
    </row>
    <row r="29" spans="1:13" s="17" customFormat="1" ht="20.149999999999999" customHeight="1">
      <c r="A29" s="211">
        <v>17</v>
      </c>
      <c r="B29" s="121" t="s">
        <v>28</v>
      </c>
      <c r="C29" s="121" t="s">
        <v>36</v>
      </c>
      <c r="D29" s="177">
        <v>1500</v>
      </c>
      <c r="E29" s="136">
        <v>145</v>
      </c>
      <c r="F29" s="136">
        <v>164</v>
      </c>
      <c r="G29" s="212">
        <f t="shared" si="1"/>
        <v>19</v>
      </c>
      <c r="H29" s="222">
        <f>G29*D9</f>
        <v>323</v>
      </c>
      <c r="I29" s="209">
        <v>0</v>
      </c>
      <c r="J29" s="222">
        <f t="shared" si="0"/>
        <v>1823</v>
      </c>
      <c r="K29" s="222"/>
      <c r="L29" s="223"/>
      <c r="M29" s="121"/>
    </row>
    <row r="30" spans="1:13" s="17" customFormat="1" ht="19.5" customHeight="1">
      <c r="A30" s="266" t="s">
        <v>0</v>
      </c>
      <c r="B30" s="266" t="s">
        <v>115</v>
      </c>
      <c r="C30" s="266" t="s">
        <v>2</v>
      </c>
      <c r="D30" s="266" t="s">
        <v>111</v>
      </c>
      <c r="E30" s="271" t="s">
        <v>122</v>
      </c>
      <c r="F30" s="266"/>
      <c r="G30" s="266"/>
      <c r="H30" s="266"/>
      <c r="I30" s="266" t="s">
        <v>163</v>
      </c>
      <c r="J30" s="266" t="s">
        <v>3</v>
      </c>
      <c r="K30" s="266" t="s">
        <v>114</v>
      </c>
      <c r="L30" s="266" t="s">
        <v>4</v>
      </c>
      <c r="M30" s="266" t="s">
        <v>113</v>
      </c>
    </row>
    <row r="31" spans="1:13" s="17" customFormat="1" ht="16.5" customHeight="1">
      <c r="A31" s="266"/>
      <c r="B31" s="266"/>
      <c r="C31" s="266"/>
      <c r="D31" s="266"/>
      <c r="E31" s="32" t="s">
        <v>112</v>
      </c>
      <c r="F31" s="217" t="s">
        <v>79</v>
      </c>
      <c r="G31" s="207" t="s">
        <v>123</v>
      </c>
      <c r="H31" s="32" t="s">
        <v>86</v>
      </c>
      <c r="I31" s="266"/>
      <c r="J31" s="266"/>
      <c r="K31" s="266"/>
      <c r="L31" s="266"/>
      <c r="M31" s="266"/>
    </row>
    <row r="32" spans="1:13" s="17" customFormat="1" ht="20.149999999999999" customHeight="1">
      <c r="A32" s="218">
        <v>18</v>
      </c>
      <c r="B32" s="219" t="s">
        <v>29</v>
      </c>
      <c r="C32" s="47" t="s">
        <v>117</v>
      </c>
      <c r="D32" s="177">
        <v>1500</v>
      </c>
      <c r="E32" s="136">
        <v>660</v>
      </c>
      <c r="F32" s="136">
        <v>664</v>
      </c>
      <c r="G32" s="177">
        <f>F32-E32</f>
        <v>4</v>
      </c>
      <c r="H32" s="220">
        <f>G32*D9</f>
        <v>68</v>
      </c>
      <c r="I32" s="208">
        <v>0</v>
      </c>
      <c r="J32" s="220">
        <f>I32+H32+D32</f>
        <v>1568</v>
      </c>
      <c r="K32" s="220"/>
      <c r="L32" s="221"/>
      <c r="M32" s="219"/>
    </row>
    <row r="33" spans="1:14" s="17" customFormat="1" ht="20.149999999999999" customHeight="1">
      <c r="A33" s="211">
        <v>19</v>
      </c>
      <c r="B33" s="121" t="s">
        <v>57</v>
      </c>
      <c r="C33" s="121" t="s">
        <v>88</v>
      </c>
      <c r="D33" s="177">
        <v>1500</v>
      </c>
      <c r="E33" s="136">
        <v>748</v>
      </c>
      <c r="F33" s="136">
        <v>764</v>
      </c>
      <c r="G33" s="212">
        <f>F33-E33</f>
        <v>16</v>
      </c>
      <c r="H33" s="222">
        <f>G33*D9</f>
        <v>272</v>
      </c>
      <c r="I33" s="97">
        <v>0</v>
      </c>
      <c r="J33" s="222">
        <f t="shared" ref="J33:J54" si="2">I33+H33+D33</f>
        <v>1772</v>
      </c>
      <c r="K33" s="222"/>
      <c r="L33" s="223"/>
      <c r="M33" s="121"/>
      <c r="N33" s="15"/>
    </row>
    <row r="34" spans="1:14" s="17" customFormat="1" ht="20.149999999999999" customHeight="1">
      <c r="A34" s="211">
        <v>20</v>
      </c>
      <c r="B34" s="121" t="s">
        <v>58</v>
      </c>
      <c r="C34" s="121" t="s">
        <v>38</v>
      </c>
      <c r="D34" s="177">
        <v>1500</v>
      </c>
      <c r="E34" s="136">
        <v>577</v>
      </c>
      <c r="F34" s="136">
        <v>578</v>
      </c>
      <c r="G34" s="177">
        <f t="shared" ref="G34:G54" si="3">F34-E34</f>
        <v>1</v>
      </c>
      <c r="H34" s="222">
        <f>G34*D9</f>
        <v>17</v>
      </c>
      <c r="I34" s="209">
        <v>0</v>
      </c>
      <c r="J34" s="222">
        <f t="shared" si="2"/>
        <v>1517</v>
      </c>
      <c r="K34" s="222"/>
      <c r="L34" s="223"/>
      <c r="M34" s="121"/>
      <c r="N34" s="15"/>
    </row>
    <row r="35" spans="1:14" s="17" customFormat="1" ht="20.149999999999999" customHeight="1">
      <c r="A35" s="211">
        <v>21</v>
      </c>
      <c r="B35" s="121" t="s">
        <v>59</v>
      </c>
      <c r="C35" s="121" t="s">
        <v>39</v>
      </c>
      <c r="D35" s="177">
        <v>1500</v>
      </c>
      <c r="E35" s="136">
        <v>1467</v>
      </c>
      <c r="F35" s="136">
        <v>1467</v>
      </c>
      <c r="G35" s="212">
        <f t="shared" si="3"/>
        <v>0</v>
      </c>
      <c r="H35" s="220">
        <f>G35*D9</f>
        <v>0</v>
      </c>
      <c r="I35" s="209">
        <v>0</v>
      </c>
      <c r="J35" s="222">
        <f t="shared" si="2"/>
        <v>1500</v>
      </c>
      <c r="K35" s="222"/>
      <c r="L35" s="223"/>
      <c r="M35" s="121"/>
      <c r="N35" s="15"/>
    </row>
    <row r="36" spans="1:14" s="17" customFormat="1" ht="20.149999999999999" customHeight="1">
      <c r="A36" s="211">
        <v>22</v>
      </c>
      <c r="B36" s="121" t="s">
        <v>60</v>
      </c>
      <c r="C36" s="34" t="s">
        <v>118</v>
      </c>
      <c r="D36" s="177">
        <v>1500</v>
      </c>
      <c r="E36" s="136">
        <v>420</v>
      </c>
      <c r="F36" s="136">
        <v>442</v>
      </c>
      <c r="G36" s="177">
        <f t="shared" si="3"/>
        <v>22</v>
      </c>
      <c r="H36" s="222">
        <f>G36*D9</f>
        <v>374</v>
      </c>
      <c r="I36" s="209">
        <v>0</v>
      </c>
      <c r="J36" s="222">
        <f t="shared" si="2"/>
        <v>1874</v>
      </c>
      <c r="K36" s="222"/>
      <c r="L36" s="223"/>
      <c r="M36" s="121"/>
      <c r="N36" s="15"/>
    </row>
    <row r="37" spans="1:14" s="17" customFormat="1" ht="20.149999999999999" customHeight="1">
      <c r="A37" s="211">
        <v>23</v>
      </c>
      <c r="B37" s="121" t="s">
        <v>61</v>
      </c>
      <c r="C37" s="34" t="s">
        <v>121</v>
      </c>
      <c r="D37" s="177">
        <v>1500</v>
      </c>
      <c r="E37" s="136">
        <v>64</v>
      </c>
      <c r="F37" s="136">
        <v>74</v>
      </c>
      <c r="G37" s="212">
        <f t="shared" si="3"/>
        <v>10</v>
      </c>
      <c r="H37" s="222">
        <f>G37*D9</f>
        <v>170</v>
      </c>
      <c r="I37" s="209">
        <v>0</v>
      </c>
      <c r="J37" s="222">
        <f t="shared" si="2"/>
        <v>1670</v>
      </c>
      <c r="K37" s="222"/>
      <c r="L37" s="223"/>
      <c r="M37" s="121"/>
      <c r="N37" s="15"/>
    </row>
    <row r="38" spans="1:14" s="17" customFormat="1" ht="20.149999999999999" customHeight="1">
      <c r="A38" s="211">
        <v>24</v>
      </c>
      <c r="B38" s="121" t="s">
        <v>62</v>
      </c>
      <c r="C38" s="121" t="s">
        <v>343</v>
      </c>
      <c r="D38" s="177">
        <v>1500</v>
      </c>
      <c r="E38" s="136">
        <v>380</v>
      </c>
      <c r="F38" s="136">
        <v>391</v>
      </c>
      <c r="G38" s="177">
        <f t="shared" si="3"/>
        <v>11</v>
      </c>
      <c r="H38" s="220">
        <f>G38*D9</f>
        <v>187</v>
      </c>
      <c r="I38" s="209">
        <v>0</v>
      </c>
      <c r="J38" s="222">
        <f t="shared" si="2"/>
        <v>1687</v>
      </c>
      <c r="K38" s="222"/>
      <c r="L38" s="223"/>
      <c r="M38" s="121"/>
      <c r="N38" s="15"/>
    </row>
    <row r="39" spans="1:14" s="17" customFormat="1" ht="20.149999999999999" customHeight="1">
      <c r="A39" s="211">
        <v>25</v>
      </c>
      <c r="B39" s="121" t="s">
        <v>63</v>
      </c>
      <c r="C39" s="121" t="s">
        <v>43</v>
      </c>
      <c r="D39" s="177">
        <v>1500</v>
      </c>
      <c r="E39" s="136">
        <v>163</v>
      </c>
      <c r="F39" s="136">
        <v>176</v>
      </c>
      <c r="G39" s="212">
        <f t="shared" si="3"/>
        <v>13</v>
      </c>
      <c r="H39" s="222">
        <f>G39*D9</f>
        <v>221</v>
      </c>
      <c r="I39" s="209">
        <v>0</v>
      </c>
      <c r="J39" s="222">
        <f t="shared" si="2"/>
        <v>1721</v>
      </c>
      <c r="K39" s="222"/>
      <c r="L39" s="223"/>
      <c r="M39" s="121"/>
      <c r="N39" s="15"/>
    </row>
    <row r="40" spans="1:14" s="17" customFormat="1" ht="20.149999999999999" customHeight="1">
      <c r="A40" s="211">
        <v>26</v>
      </c>
      <c r="B40" s="121" t="s">
        <v>64</v>
      </c>
      <c r="C40" s="121" t="s">
        <v>98</v>
      </c>
      <c r="D40" s="177">
        <v>1500</v>
      </c>
      <c r="E40" s="136">
        <v>0</v>
      </c>
      <c r="F40" s="136">
        <v>9</v>
      </c>
      <c r="G40" s="177">
        <f t="shared" si="3"/>
        <v>9</v>
      </c>
      <c r="H40" s="222">
        <f>G40*D9</f>
        <v>153</v>
      </c>
      <c r="I40" s="97">
        <v>0</v>
      </c>
      <c r="J40" s="222">
        <f t="shared" si="2"/>
        <v>1653</v>
      </c>
      <c r="K40" s="222"/>
      <c r="L40" s="223"/>
      <c r="M40" s="121"/>
      <c r="N40" s="15"/>
    </row>
    <row r="41" spans="1:14" s="17" customFormat="1" ht="20.149999999999999" customHeight="1">
      <c r="A41" s="211">
        <v>27</v>
      </c>
      <c r="B41" s="121" t="s">
        <v>65</v>
      </c>
      <c r="C41" s="34" t="s">
        <v>45</v>
      </c>
      <c r="D41" s="177">
        <v>1500</v>
      </c>
      <c r="E41" s="136">
        <v>452</v>
      </c>
      <c r="F41" s="136">
        <v>477</v>
      </c>
      <c r="G41" s="212">
        <f t="shared" si="3"/>
        <v>25</v>
      </c>
      <c r="H41" s="220">
        <f>G41*D9</f>
        <v>425</v>
      </c>
      <c r="I41" s="209">
        <v>0</v>
      </c>
      <c r="J41" s="222">
        <f t="shared" si="2"/>
        <v>1925</v>
      </c>
      <c r="K41" s="222"/>
      <c r="L41" s="223"/>
      <c r="M41" s="121"/>
      <c r="N41" s="15"/>
    </row>
    <row r="42" spans="1:14" s="17" customFormat="1" ht="20" customHeight="1">
      <c r="A42" s="211">
        <v>28</v>
      </c>
      <c r="B42" s="121" t="s">
        <v>66</v>
      </c>
      <c r="C42" s="121" t="s">
        <v>46</v>
      </c>
      <c r="D42" s="177">
        <v>1500</v>
      </c>
      <c r="E42" s="136">
        <v>121</v>
      </c>
      <c r="F42" s="136">
        <v>137</v>
      </c>
      <c r="G42" s="177">
        <f t="shared" si="3"/>
        <v>16</v>
      </c>
      <c r="H42" s="222">
        <f>G42*D9</f>
        <v>272</v>
      </c>
      <c r="I42" s="209">
        <v>100</v>
      </c>
      <c r="J42" s="222">
        <f t="shared" si="2"/>
        <v>1872</v>
      </c>
      <c r="K42" s="222"/>
      <c r="L42" s="223"/>
      <c r="M42" s="121"/>
      <c r="N42" s="224"/>
    </row>
    <row r="43" spans="1:14" s="17" customFormat="1" ht="20" customHeight="1">
      <c r="A43" s="211">
        <v>29</v>
      </c>
      <c r="B43" s="121" t="s">
        <v>67</v>
      </c>
      <c r="C43" s="121" t="s">
        <v>47</v>
      </c>
      <c r="D43" s="177">
        <v>1500</v>
      </c>
      <c r="E43" s="136">
        <v>497</v>
      </c>
      <c r="F43" s="232">
        <v>502</v>
      </c>
      <c r="G43" s="212">
        <f t="shared" si="3"/>
        <v>5</v>
      </c>
      <c r="H43" s="97">
        <f>G43*D9+493</f>
        <v>578</v>
      </c>
      <c r="I43" s="97">
        <v>3872</v>
      </c>
      <c r="J43" s="222">
        <f t="shared" si="2"/>
        <v>5950</v>
      </c>
      <c r="K43" s="222"/>
      <c r="L43" s="223"/>
      <c r="M43" s="34" t="s">
        <v>413</v>
      </c>
      <c r="N43" s="15"/>
    </row>
    <row r="44" spans="1:14" s="17" customFormat="1" ht="20.149999999999999" customHeight="1">
      <c r="A44" s="211">
        <v>30</v>
      </c>
      <c r="B44" s="121" t="s">
        <v>68</v>
      </c>
      <c r="C44" s="121" t="s">
        <v>48</v>
      </c>
      <c r="D44" s="177">
        <v>1500</v>
      </c>
      <c r="E44" s="136">
        <v>667</v>
      </c>
      <c r="F44" s="136">
        <v>667</v>
      </c>
      <c r="G44" s="177">
        <f t="shared" si="3"/>
        <v>0</v>
      </c>
      <c r="H44" s="220">
        <f>G44*D9</f>
        <v>0</v>
      </c>
      <c r="I44" s="97">
        <v>0</v>
      </c>
      <c r="J44" s="222">
        <f t="shared" si="2"/>
        <v>1500</v>
      </c>
      <c r="K44" s="222"/>
      <c r="L44" s="223"/>
      <c r="M44" s="121"/>
      <c r="N44" s="15"/>
    </row>
    <row r="45" spans="1:14" s="17" customFormat="1" ht="20.149999999999999" customHeight="1">
      <c r="A45" s="211">
        <v>31</v>
      </c>
      <c r="B45" s="121" t="s">
        <v>69</v>
      </c>
      <c r="C45" s="34" t="s">
        <v>404</v>
      </c>
      <c r="D45" s="177">
        <v>1500</v>
      </c>
      <c r="E45" s="136">
        <v>768</v>
      </c>
      <c r="F45" s="136">
        <v>769</v>
      </c>
      <c r="G45" s="212">
        <f t="shared" si="3"/>
        <v>1</v>
      </c>
      <c r="H45" s="222">
        <f>G45*D9</f>
        <v>17</v>
      </c>
      <c r="I45" s="209">
        <v>0</v>
      </c>
      <c r="J45" s="222">
        <f t="shared" si="2"/>
        <v>1517</v>
      </c>
      <c r="K45" s="222"/>
      <c r="L45" s="223"/>
      <c r="M45" s="121"/>
      <c r="N45" s="15"/>
    </row>
    <row r="46" spans="1:14" s="17" customFormat="1" ht="20.149999999999999" customHeight="1">
      <c r="A46" s="211">
        <v>32</v>
      </c>
      <c r="B46" s="121" t="s">
        <v>70</v>
      </c>
      <c r="C46" s="121" t="s">
        <v>297</v>
      </c>
      <c r="D46" s="177">
        <v>1500</v>
      </c>
      <c r="E46" s="136">
        <v>149</v>
      </c>
      <c r="F46" s="136">
        <v>161</v>
      </c>
      <c r="G46" s="177">
        <f t="shared" si="3"/>
        <v>12</v>
      </c>
      <c r="H46" s="222">
        <f>G46*D9</f>
        <v>204</v>
      </c>
      <c r="I46" s="209">
        <v>0</v>
      </c>
      <c r="J46" s="222">
        <f t="shared" si="2"/>
        <v>1704</v>
      </c>
      <c r="K46" s="225"/>
      <c r="L46" s="223"/>
      <c r="M46" s="121"/>
      <c r="N46" s="15"/>
    </row>
    <row r="47" spans="1:14" s="17" customFormat="1" ht="20.149999999999999" customHeight="1">
      <c r="A47" s="211">
        <v>33</v>
      </c>
      <c r="B47" s="121" t="s">
        <v>71</v>
      </c>
      <c r="C47" s="121" t="s">
        <v>51</v>
      </c>
      <c r="D47" s="177">
        <v>1500</v>
      </c>
      <c r="E47" s="136">
        <v>421</v>
      </c>
      <c r="F47" s="136">
        <v>428</v>
      </c>
      <c r="G47" s="212">
        <f t="shared" si="3"/>
        <v>7</v>
      </c>
      <c r="H47" s="220">
        <f>G47*D9</f>
        <v>119</v>
      </c>
      <c r="I47" s="209">
        <v>0</v>
      </c>
      <c r="J47" s="222">
        <f t="shared" si="2"/>
        <v>1619</v>
      </c>
      <c r="K47" s="222"/>
      <c r="L47" s="223"/>
      <c r="M47" s="121"/>
      <c r="N47" s="15"/>
    </row>
    <row r="48" spans="1:14" s="17" customFormat="1" ht="20.149999999999999" customHeight="1">
      <c r="A48" s="211">
        <v>34</v>
      </c>
      <c r="B48" s="121" t="s">
        <v>72</v>
      </c>
      <c r="C48" s="121" t="s">
        <v>52</v>
      </c>
      <c r="D48" s="177">
        <v>1500</v>
      </c>
      <c r="E48" s="136">
        <v>145</v>
      </c>
      <c r="F48" s="136">
        <v>156</v>
      </c>
      <c r="G48" s="177">
        <f t="shared" si="3"/>
        <v>11</v>
      </c>
      <c r="H48" s="222">
        <f>G48*D9</f>
        <v>187</v>
      </c>
      <c r="I48" s="97">
        <v>-17</v>
      </c>
      <c r="J48" s="222">
        <f t="shared" si="2"/>
        <v>1670</v>
      </c>
      <c r="K48" s="222"/>
      <c r="L48" s="223"/>
      <c r="M48" s="34"/>
      <c r="N48" s="15"/>
    </row>
    <row r="49" spans="1:14" s="17" customFormat="1" ht="20.149999999999999" customHeight="1">
      <c r="A49" s="211">
        <v>35</v>
      </c>
      <c r="B49" s="121" t="s">
        <v>73</v>
      </c>
      <c r="C49" s="121" t="s">
        <v>53</v>
      </c>
      <c r="D49" s="177">
        <v>1500</v>
      </c>
      <c r="E49" s="136">
        <v>515</v>
      </c>
      <c r="F49" s="136">
        <v>515</v>
      </c>
      <c r="G49" s="212">
        <f t="shared" si="3"/>
        <v>0</v>
      </c>
      <c r="H49" s="222">
        <f>G49*D9</f>
        <v>0</v>
      </c>
      <c r="I49" s="209">
        <v>6000</v>
      </c>
      <c r="J49" s="222">
        <f t="shared" si="2"/>
        <v>7500</v>
      </c>
      <c r="K49" s="225"/>
      <c r="L49" s="223"/>
      <c r="M49" s="121"/>
      <c r="N49" s="15"/>
    </row>
    <row r="50" spans="1:14" s="17" customFormat="1" ht="20.149999999999999" customHeight="1">
      <c r="A50" s="211">
        <v>36</v>
      </c>
      <c r="B50" s="121" t="s">
        <v>74</v>
      </c>
      <c r="C50" s="121" t="s">
        <v>54</v>
      </c>
      <c r="D50" s="177">
        <v>1500</v>
      </c>
      <c r="E50" s="136">
        <v>1030</v>
      </c>
      <c r="F50" s="136">
        <v>1033</v>
      </c>
      <c r="G50" s="177">
        <f t="shared" si="3"/>
        <v>3</v>
      </c>
      <c r="H50" s="220">
        <f>G50*D9</f>
        <v>51</v>
      </c>
      <c r="I50" s="209">
        <v>0</v>
      </c>
      <c r="J50" s="222">
        <f t="shared" si="2"/>
        <v>1551</v>
      </c>
      <c r="K50" s="222"/>
      <c r="L50" s="223"/>
      <c r="M50" s="121"/>
      <c r="N50" s="15"/>
    </row>
    <row r="51" spans="1:14" s="17" customFormat="1" ht="20.149999999999999" customHeight="1">
      <c r="A51" s="211">
        <v>37</v>
      </c>
      <c r="B51" s="121" t="s">
        <v>75</v>
      </c>
      <c r="C51" s="34" t="s">
        <v>402</v>
      </c>
      <c r="D51" s="177">
        <v>1500</v>
      </c>
      <c r="E51" s="136">
        <v>104</v>
      </c>
      <c r="F51" s="136">
        <v>110</v>
      </c>
      <c r="G51" s="212">
        <f t="shared" si="3"/>
        <v>6</v>
      </c>
      <c r="H51" s="222">
        <f>G51*D9</f>
        <v>102</v>
      </c>
      <c r="I51" s="209">
        <v>0</v>
      </c>
      <c r="J51" s="222">
        <f t="shared" si="2"/>
        <v>1602</v>
      </c>
      <c r="K51" s="222"/>
      <c r="L51" s="223"/>
      <c r="M51" s="121"/>
      <c r="N51" s="15"/>
    </row>
    <row r="52" spans="1:14" s="17" customFormat="1" ht="20.149999999999999" customHeight="1">
      <c r="A52" s="211">
        <v>38</v>
      </c>
      <c r="B52" s="121" t="s">
        <v>76</v>
      </c>
      <c r="C52" s="34" t="s">
        <v>119</v>
      </c>
      <c r="D52" s="177">
        <v>1500</v>
      </c>
      <c r="E52" s="136">
        <v>242</v>
      </c>
      <c r="F52" s="136">
        <v>255</v>
      </c>
      <c r="G52" s="177">
        <f t="shared" si="3"/>
        <v>13</v>
      </c>
      <c r="H52" s="222">
        <f>G52*D9</f>
        <v>221</v>
      </c>
      <c r="I52" s="209">
        <v>0</v>
      </c>
      <c r="J52" s="222">
        <f t="shared" si="2"/>
        <v>1721</v>
      </c>
      <c r="K52" s="222"/>
      <c r="L52" s="223"/>
      <c r="M52" s="121"/>
      <c r="N52" s="15"/>
    </row>
    <row r="53" spans="1:14" s="17" customFormat="1" ht="20.149999999999999" customHeight="1">
      <c r="A53" s="211">
        <v>39</v>
      </c>
      <c r="B53" s="121" t="s">
        <v>77</v>
      </c>
      <c r="C53" s="121" t="s">
        <v>56</v>
      </c>
      <c r="D53" s="177">
        <v>1500</v>
      </c>
      <c r="E53" s="136">
        <v>313</v>
      </c>
      <c r="F53" s="136">
        <v>315</v>
      </c>
      <c r="G53" s="212">
        <f t="shared" si="3"/>
        <v>2</v>
      </c>
      <c r="H53" s="220">
        <f>G53*D9</f>
        <v>34</v>
      </c>
      <c r="I53" s="97">
        <v>1668</v>
      </c>
      <c r="J53" s="222">
        <f t="shared" si="2"/>
        <v>3202</v>
      </c>
      <c r="K53" s="222"/>
      <c r="L53" s="223"/>
      <c r="M53" s="121"/>
      <c r="N53" s="15"/>
    </row>
    <row r="54" spans="1:14" s="17" customFormat="1" ht="20.149999999999999" customHeight="1">
      <c r="A54" s="211">
        <v>40</v>
      </c>
      <c r="B54" s="121" t="s">
        <v>78</v>
      </c>
      <c r="C54" s="34" t="s">
        <v>120</v>
      </c>
      <c r="D54" s="177">
        <v>1500</v>
      </c>
      <c r="E54" s="136">
        <v>75</v>
      </c>
      <c r="F54" s="136">
        <v>82</v>
      </c>
      <c r="G54" s="177">
        <f t="shared" si="3"/>
        <v>7</v>
      </c>
      <c r="H54" s="222">
        <f>G54*D9</f>
        <v>119</v>
      </c>
      <c r="I54" s="209">
        <v>0</v>
      </c>
      <c r="J54" s="222">
        <f t="shared" si="2"/>
        <v>1619</v>
      </c>
      <c r="K54" s="222"/>
      <c r="L54" s="223"/>
      <c r="M54" s="121"/>
      <c r="N54" s="15"/>
    </row>
    <row r="55" spans="1:14" s="17" customFormat="1">
      <c r="A55" s="15"/>
      <c r="B55" s="15"/>
      <c r="C55" s="15"/>
      <c r="D55" s="226"/>
      <c r="E55" s="15"/>
      <c r="F55" s="15"/>
      <c r="G55" s="227"/>
      <c r="H55" s="228"/>
      <c r="I55" s="91"/>
      <c r="J55" s="15"/>
      <c r="K55" s="229"/>
      <c r="L55" s="15"/>
      <c r="M55" s="15"/>
      <c r="N55" s="15"/>
    </row>
    <row r="56" spans="1:14" s="17" customFormat="1">
      <c r="A56" s="15"/>
      <c r="B56" s="15"/>
      <c r="C56" s="15"/>
      <c r="D56" s="15"/>
      <c r="E56" s="15"/>
      <c r="F56" s="15"/>
      <c r="G56" s="15"/>
      <c r="H56" s="15"/>
      <c r="I56" s="91"/>
      <c r="J56" s="15"/>
      <c r="K56" s="230"/>
      <c r="L56" s="15"/>
      <c r="M56" s="15"/>
      <c r="N56" s="15"/>
    </row>
    <row r="58" spans="1:14" s="17" customFormat="1">
      <c r="A58" s="15"/>
      <c r="B58" s="15"/>
      <c r="C58" s="15"/>
      <c r="D58" s="15"/>
      <c r="E58" s="15"/>
      <c r="F58" s="15"/>
      <c r="G58" s="15"/>
      <c r="H58" s="15"/>
      <c r="I58" s="91"/>
      <c r="J58" s="15"/>
      <c r="K58" s="15"/>
      <c r="L58" s="15"/>
      <c r="M58" s="15"/>
      <c r="N58" s="229"/>
    </row>
    <row r="60" spans="1:14" s="17" customFormat="1">
      <c r="A60" s="15"/>
      <c r="B60" s="15"/>
      <c r="C60" s="15"/>
      <c r="D60" s="224"/>
      <c r="E60" s="15"/>
      <c r="F60" s="15"/>
      <c r="G60" s="15"/>
      <c r="H60" s="15"/>
      <c r="I60" s="91"/>
      <c r="J60" s="15"/>
      <c r="K60" s="15"/>
      <c r="L60" s="15"/>
      <c r="M60" s="15"/>
      <c r="N60" s="15"/>
    </row>
    <row r="66" spans="4:12" s="17" customFormat="1">
      <c r="D66" s="15"/>
      <c r="E66" s="15"/>
      <c r="F66" s="15"/>
      <c r="G66" s="15"/>
      <c r="H66" s="15"/>
      <c r="I66" s="91"/>
      <c r="J66" s="15"/>
      <c r="K66" s="231"/>
      <c r="L66" s="15"/>
    </row>
    <row r="68" spans="4:12" s="17" customFormat="1">
      <c r="D68" s="15"/>
      <c r="E68" s="15"/>
      <c r="F68" s="15"/>
      <c r="G68" s="15"/>
      <c r="H68" s="15"/>
      <c r="I68" s="91"/>
      <c r="J68" s="15"/>
      <c r="K68" s="15"/>
      <c r="L68" s="224"/>
    </row>
    <row r="71" spans="4:12" s="17" customFormat="1">
      <c r="D71" s="224"/>
      <c r="E71" s="15"/>
      <c r="F71" s="15"/>
      <c r="G71" s="15"/>
      <c r="H71" s="15"/>
      <c r="I71" s="91"/>
      <c r="J71" s="15"/>
      <c r="K71" s="15"/>
      <c r="L71" s="15"/>
    </row>
    <row r="74" spans="4:12" s="17" customFormat="1">
      <c r="D74" s="224"/>
      <c r="E74" s="15"/>
      <c r="F74" s="15"/>
      <c r="G74" s="15"/>
      <c r="H74" s="15"/>
      <c r="I74" s="91"/>
      <c r="J74" s="15"/>
      <c r="K74" s="15"/>
      <c r="L74" s="15"/>
    </row>
  </sheetData>
  <mergeCells count="40">
    <mergeCell ref="I30:I31"/>
    <mergeCell ref="J30:J31"/>
    <mergeCell ref="K30:K31"/>
    <mergeCell ref="L30:L31"/>
    <mergeCell ref="M30:M31"/>
    <mergeCell ref="I11:I12"/>
    <mergeCell ref="J11:J12"/>
    <mergeCell ref="K11:K12"/>
    <mergeCell ref="L11:L12"/>
    <mergeCell ref="M11:M12"/>
    <mergeCell ref="A30:A31"/>
    <mergeCell ref="B30:B31"/>
    <mergeCell ref="C30:C31"/>
    <mergeCell ref="D30:D31"/>
    <mergeCell ref="E30:H30"/>
    <mergeCell ref="A7:G7"/>
    <mergeCell ref="A8:C8"/>
    <mergeCell ref="E8:G9"/>
    <mergeCell ref="A9:C9"/>
    <mergeCell ref="A11:A12"/>
    <mergeCell ref="B11:B12"/>
    <mergeCell ref="C11:C12"/>
    <mergeCell ref="D11:D12"/>
    <mergeCell ref="E11:H11"/>
    <mergeCell ref="A1:M1"/>
    <mergeCell ref="A2:H2"/>
    <mergeCell ref="I2:M2"/>
    <mergeCell ref="A3:C3"/>
    <mergeCell ref="D3:E3"/>
    <mergeCell ref="F3:G3"/>
    <mergeCell ref="I3:M10"/>
    <mergeCell ref="A4:C4"/>
    <mergeCell ref="D4:E4"/>
    <mergeCell ref="F4:G4"/>
    <mergeCell ref="A5:C5"/>
    <mergeCell ref="D5:E5"/>
    <mergeCell ref="F5:G5"/>
    <mergeCell ref="A6:C6"/>
    <mergeCell ref="D6:E6"/>
    <mergeCell ref="F6:G6"/>
  </mergeCells>
  <pageMargins left="0" right="0" top="0" bottom="0" header="0" footer="0"/>
  <pageSetup paperSize="9" orientation="landscape" r:id="rId1"/>
  <rowBreaks count="1" manualBreakCount="1">
    <brk id="2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74"/>
  <sheetViews>
    <sheetView zoomScale="84" workbookViewId="0">
      <selection activeCell="T10" sqref="T10"/>
    </sheetView>
  </sheetViews>
  <sheetFormatPr defaultColWidth="9" defaultRowHeight="14.5"/>
  <cols>
    <col min="1" max="1" width="3.7265625" style="15" customWidth="1"/>
    <col min="2" max="2" width="5.1796875" style="15" customWidth="1"/>
    <col min="3" max="3" width="22.7265625" style="15" customWidth="1"/>
    <col min="4" max="4" width="14" style="15" customWidth="1"/>
    <col min="5" max="5" width="8.1796875" style="15" customWidth="1"/>
    <col min="6" max="6" width="8.453125" style="15" customWidth="1"/>
    <col min="7" max="8" width="9.7265625" style="15" customWidth="1"/>
    <col min="9" max="9" width="9.26953125" style="91" customWidth="1"/>
    <col min="10" max="10" width="9.7265625" style="15" customWidth="1"/>
    <col min="11" max="11" width="8.81640625" style="15" customWidth="1"/>
    <col min="12" max="12" width="11.1796875" style="15" customWidth="1"/>
    <col min="13" max="13" width="23.7265625" style="15" customWidth="1"/>
    <col min="14" max="15" width="9" style="15" customWidth="1"/>
    <col min="16" max="16" width="10" style="16" customWidth="1"/>
    <col min="17" max="256" width="10" style="15" customWidth="1"/>
    <col min="257" max="16384" width="9" style="17"/>
  </cols>
  <sheetData>
    <row r="1" spans="1:256" ht="28.5" customHeight="1">
      <c r="A1" s="272" t="s">
        <v>161</v>
      </c>
      <c r="B1" s="272"/>
      <c r="C1" s="272"/>
      <c r="D1" s="272"/>
      <c r="E1" s="272"/>
      <c r="F1" s="272"/>
      <c r="G1" s="272"/>
      <c r="H1" s="272"/>
      <c r="I1" s="272"/>
      <c r="J1" s="272"/>
      <c r="K1" s="272"/>
      <c r="L1" s="272"/>
      <c r="M1" s="272"/>
    </row>
    <row r="2" spans="1:256" ht="15" customHeight="1">
      <c r="A2" s="261" t="s">
        <v>124</v>
      </c>
      <c r="B2" s="261"/>
      <c r="C2" s="261"/>
      <c r="D2" s="261"/>
      <c r="E2" s="261"/>
      <c r="F2" s="261"/>
      <c r="G2" s="261"/>
      <c r="H2" s="261"/>
      <c r="I2" s="89"/>
      <c r="J2" s="260" t="s">
        <v>131</v>
      </c>
      <c r="K2" s="260"/>
      <c r="L2" s="260"/>
      <c r="M2" s="260"/>
    </row>
    <row r="3" spans="1:256" s="40" customFormat="1" ht="15" customHeight="1">
      <c r="A3" s="256" t="s">
        <v>130</v>
      </c>
      <c r="B3" s="256"/>
      <c r="C3" s="256"/>
      <c r="D3" s="256" t="s">
        <v>129</v>
      </c>
      <c r="E3" s="256"/>
      <c r="F3" s="256" t="s">
        <v>127</v>
      </c>
      <c r="G3" s="256"/>
      <c r="H3" s="37" t="s">
        <v>86</v>
      </c>
      <c r="I3" s="90"/>
      <c r="J3" s="258" t="s">
        <v>180</v>
      </c>
      <c r="K3" s="258"/>
      <c r="L3" s="258"/>
      <c r="M3" s="258"/>
      <c r="N3" s="38"/>
      <c r="O3" s="38"/>
      <c r="P3" s="39"/>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row>
    <row r="4" spans="1:256">
      <c r="A4" s="275" t="s">
        <v>125</v>
      </c>
      <c r="B4" s="276"/>
      <c r="C4" s="276"/>
      <c r="D4" s="257">
        <v>26</v>
      </c>
      <c r="E4" s="257"/>
      <c r="F4" s="257">
        <v>1300</v>
      </c>
      <c r="G4" s="257"/>
      <c r="H4" s="36">
        <f>D4*F4</f>
        <v>33800</v>
      </c>
      <c r="I4" s="89"/>
      <c r="J4" s="258"/>
      <c r="K4" s="258"/>
      <c r="L4" s="258"/>
      <c r="M4" s="258"/>
    </row>
    <row r="5" spans="1:256">
      <c r="A5" s="273" t="s">
        <v>126</v>
      </c>
      <c r="B5" s="274"/>
      <c r="C5" s="274"/>
      <c r="D5" s="264">
        <v>21</v>
      </c>
      <c r="E5" s="264"/>
      <c r="F5" s="264">
        <v>600</v>
      </c>
      <c r="G5" s="264"/>
      <c r="H5" s="18">
        <f>D5*F5</f>
        <v>12600</v>
      </c>
      <c r="I5" s="89"/>
      <c r="J5" s="258"/>
      <c r="K5" s="258"/>
      <c r="L5" s="258"/>
      <c r="M5" s="258"/>
    </row>
    <row r="6" spans="1:256">
      <c r="A6" s="273" t="s">
        <v>186</v>
      </c>
      <c r="B6" s="274"/>
      <c r="C6" s="274"/>
      <c r="D6" s="264">
        <v>91</v>
      </c>
      <c r="E6" s="264"/>
      <c r="F6" s="264">
        <v>56</v>
      </c>
      <c r="G6" s="264"/>
      <c r="H6" s="36">
        <f>D6*F6</f>
        <v>5096</v>
      </c>
      <c r="I6" s="89"/>
      <c r="J6" s="258"/>
      <c r="K6" s="258"/>
      <c r="L6" s="258"/>
      <c r="M6" s="258"/>
    </row>
    <row r="7" spans="1:256" ht="15" customHeight="1">
      <c r="A7" s="268" t="s">
        <v>128</v>
      </c>
      <c r="B7" s="269"/>
      <c r="C7" s="269"/>
      <c r="D7" s="269"/>
      <c r="E7" s="269"/>
      <c r="F7" s="269"/>
      <c r="G7" s="270"/>
      <c r="H7" s="18">
        <f>SUM(H4:H6)</f>
        <v>51496</v>
      </c>
      <c r="I7" s="89"/>
      <c r="J7" s="258"/>
      <c r="K7" s="258"/>
      <c r="L7" s="258"/>
      <c r="M7" s="258"/>
    </row>
    <row r="8" spans="1:256">
      <c r="A8" s="277" t="s">
        <v>82</v>
      </c>
      <c r="B8" s="277"/>
      <c r="C8" s="277"/>
      <c r="D8" s="42">
        <f>SUM(G13:G29:G32:G54)</f>
        <v>526</v>
      </c>
      <c r="E8" s="33"/>
      <c r="F8" s="33"/>
      <c r="G8" s="33"/>
      <c r="H8" s="33"/>
      <c r="I8" s="89"/>
      <c r="J8" s="258"/>
      <c r="K8" s="258"/>
      <c r="L8" s="258"/>
      <c r="M8" s="258"/>
    </row>
    <row r="9" spans="1:256">
      <c r="A9" s="262" t="s">
        <v>83</v>
      </c>
      <c r="B9" s="263"/>
      <c r="C9" s="263"/>
      <c r="D9" s="19">
        <f>ROUND(H7/D8,0)</f>
        <v>98</v>
      </c>
      <c r="E9" s="33"/>
      <c r="F9" s="265" t="s">
        <v>181</v>
      </c>
      <c r="G9" s="265"/>
      <c r="H9" s="109">
        <f>SUM(J13:J29:J32:J54)</f>
        <v>102349</v>
      </c>
      <c r="I9" s="89"/>
      <c r="J9" s="258"/>
      <c r="K9" s="258"/>
      <c r="L9" s="258"/>
      <c r="M9" s="258"/>
    </row>
    <row r="10" spans="1:256">
      <c r="A10" s="20"/>
      <c r="B10" s="20"/>
      <c r="C10" s="20"/>
      <c r="D10" s="21"/>
      <c r="E10" s="33"/>
      <c r="F10" s="33"/>
      <c r="G10" s="33"/>
      <c r="H10" s="33"/>
      <c r="I10" s="89"/>
      <c r="J10" s="259"/>
      <c r="K10" s="259"/>
      <c r="L10" s="259"/>
      <c r="M10" s="259"/>
    </row>
    <row r="11" spans="1:256" ht="22.5" customHeight="1">
      <c r="A11" s="267" t="s">
        <v>0</v>
      </c>
      <c r="B11" s="266" t="s">
        <v>115</v>
      </c>
      <c r="C11" s="267" t="s">
        <v>2</v>
      </c>
      <c r="D11" s="266" t="s">
        <v>111</v>
      </c>
      <c r="E11" s="271" t="s">
        <v>122</v>
      </c>
      <c r="F11" s="267"/>
      <c r="G11" s="267"/>
      <c r="H11" s="267"/>
      <c r="I11" s="266" t="s">
        <v>163</v>
      </c>
      <c r="J11" s="267" t="s">
        <v>3</v>
      </c>
      <c r="K11" s="266" t="s">
        <v>114</v>
      </c>
      <c r="L11" s="267" t="s">
        <v>4</v>
      </c>
      <c r="M11" s="266" t="s">
        <v>113</v>
      </c>
    </row>
    <row r="12" spans="1:256" ht="17.25" customHeight="1">
      <c r="A12" s="267"/>
      <c r="B12" s="267"/>
      <c r="C12" s="267"/>
      <c r="D12" s="267"/>
      <c r="E12" s="32" t="s">
        <v>112</v>
      </c>
      <c r="F12" s="14" t="s">
        <v>79</v>
      </c>
      <c r="G12" s="35" t="s">
        <v>123</v>
      </c>
      <c r="H12" s="32" t="s">
        <v>86</v>
      </c>
      <c r="I12" s="266"/>
      <c r="J12" s="267"/>
      <c r="K12" s="267"/>
      <c r="L12" s="267"/>
      <c r="M12" s="267"/>
    </row>
    <row r="13" spans="1:256" ht="20.149999999999999" customHeight="1">
      <c r="A13" s="43">
        <v>1</v>
      </c>
      <c r="B13" s="36" t="s">
        <v>5</v>
      </c>
      <c r="C13" s="36" t="s">
        <v>14</v>
      </c>
      <c r="D13" s="44">
        <v>1000</v>
      </c>
      <c r="E13" s="63">
        <v>392</v>
      </c>
      <c r="F13" s="63">
        <v>398</v>
      </c>
      <c r="G13" s="44">
        <f>F13-E13</f>
        <v>6</v>
      </c>
      <c r="H13" s="45">
        <f>G13*D9</f>
        <v>588</v>
      </c>
      <c r="I13" s="87">
        <v>0</v>
      </c>
      <c r="J13" s="45">
        <f>I13+H13+D13</f>
        <v>1588</v>
      </c>
      <c r="K13" s="45"/>
      <c r="L13" s="46"/>
      <c r="M13" s="36"/>
    </row>
    <row r="14" spans="1:256" ht="20.149999999999999" customHeight="1">
      <c r="A14" s="22">
        <v>2</v>
      </c>
      <c r="B14" s="18" t="s">
        <v>6</v>
      </c>
      <c r="C14" s="18" t="s">
        <v>15</v>
      </c>
      <c r="D14" s="23">
        <v>1000</v>
      </c>
      <c r="E14" s="64">
        <v>461</v>
      </c>
      <c r="F14" s="64">
        <v>466</v>
      </c>
      <c r="G14" s="23">
        <f t="shared" ref="G14:G29" si="0">F14-E14</f>
        <v>5</v>
      </c>
      <c r="H14" s="24">
        <f>G14*D9</f>
        <v>490</v>
      </c>
      <c r="I14" s="88">
        <v>0</v>
      </c>
      <c r="J14" s="24">
        <f t="shared" ref="J14:J29" si="1">I14+H14+D14</f>
        <v>1490</v>
      </c>
      <c r="K14" s="24"/>
      <c r="L14" s="25"/>
      <c r="M14" s="18"/>
    </row>
    <row r="15" spans="1:256" ht="20.149999999999999" customHeight="1">
      <c r="A15" s="22">
        <v>3</v>
      </c>
      <c r="B15" s="18" t="s">
        <v>7</v>
      </c>
      <c r="C15" s="18" t="s">
        <v>16</v>
      </c>
      <c r="D15" s="23">
        <v>1000</v>
      </c>
      <c r="E15" s="64">
        <v>414</v>
      </c>
      <c r="F15" s="64">
        <v>418</v>
      </c>
      <c r="G15" s="44">
        <f t="shared" si="0"/>
        <v>4</v>
      </c>
      <c r="H15" s="45">
        <f>G15*D9</f>
        <v>392</v>
      </c>
      <c r="I15" s="88">
        <v>70</v>
      </c>
      <c r="J15" s="24">
        <f t="shared" si="1"/>
        <v>1462</v>
      </c>
      <c r="K15" s="24"/>
      <c r="L15" s="25"/>
      <c r="M15" s="18"/>
    </row>
    <row r="16" spans="1:256" ht="20.149999999999999" customHeight="1">
      <c r="A16" s="22">
        <v>4</v>
      </c>
      <c r="B16" s="18" t="s">
        <v>8</v>
      </c>
      <c r="C16" s="18" t="s">
        <v>84</v>
      </c>
      <c r="D16" s="23">
        <v>1000</v>
      </c>
      <c r="E16" s="64">
        <v>196</v>
      </c>
      <c r="F16" s="64">
        <v>215</v>
      </c>
      <c r="G16" s="23">
        <f t="shared" si="0"/>
        <v>19</v>
      </c>
      <c r="H16" s="45">
        <f>G16*D9</f>
        <v>1862</v>
      </c>
      <c r="I16" s="88">
        <v>0</v>
      </c>
      <c r="J16" s="45">
        <f t="shared" si="1"/>
        <v>2862</v>
      </c>
      <c r="K16" s="24"/>
      <c r="L16" s="25"/>
      <c r="M16" s="18"/>
    </row>
    <row r="17" spans="1:13" ht="20.149999999999999" customHeight="1">
      <c r="A17" s="22">
        <v>5</v>
      </c>
      <c r="B17" s="18" t="s">
        <v>9</v>
      </c>
      <c r="C17" s="18" t="s">
        <v>97</v>
      </c>
      <c r="D17" s="23">
        <v>1000</v>
      </c>
      <c r="E17" s="64">
        <v>150</v>
      </c>
      <c r="F17" s="64">
        <v>164</v>
      </c>
      <c r="G17" s="44">
        <f t="shared" si="0"/>
        <v>14</v>
      </c>
      <c r="H17" s="24">
        <f>G17*D9</f>
        <v>1372</v>
      </c>
      <c r="I17" s="88">
        <v>0</v>
      </c>
      <c r="J17" s="24">
        <f t="shared" si="1"/>
        <v>2372</v>
      </c>
      <c r="K17" s="24"/>
      <c r="L17" s="25"/>
      <c r="M17" s="18"/>
    </row>
    <row r="18" spans="1:13" ht="20.149999999999999" customHeight="1">
      <c r="A18" s="22">
        <v>6</v>
      </c>
      <c r="B18" s="18" t="s">
        <v>10</v>
      </c>
      <c r="C18" s="34" t="s">
        <v>116</v>
      </c>
      <c r="D18" s="23">
        <v>1000</v>
      </c>
      <c r="E18" s="64">
        <v>910</v>
      </c>
      <c r="F18" s="64">
        <v>937</v>
      </c>
      <c r="G18" s="23">
        <f t="shared" si="0"/>
        <v>27</v>
      </c>
      <c r="H18" s="45">
        <f>G18*D9</f>
        <v>2646</v>
      </c>
      <c r="I18" s="88">
        <v>0</v>
      </c>
      <c r="J18" s="24">
        <f t="shared" si="1"/>
        <v>3646</v>
      </c>
      <c r="K18" s="24"/>
      <c r="L18" s="25"/>
      <c r="M18" s="18"/>
    </row>
    <row r="19" spans="1:13" ht="20.149999999999999" customHeight="1">
      <c r="A19" s="22">
        <v>7</v>
      </c>
      <c r="B19" s="18" t="s">
        <v>11</v>
      </c>
      <c r="C19" s="18" t="s">
        <v>19</v>
      </c>
      <c r="D19" s="23">
        <v>1000</v>
      </c>
      <c r="E19" s="64">
        <v>614</v>
      </c>
      <c r="F19" s="64">
        <v>617</v>
      </c>
      <c r="G19" s="44">
        <f t="shared" si="0"/>
        <v>3</v>
      </c>
      <c r="H19" s="45">
        <f>G19*D9</f>
        <v>294</v>
      </c>
      <c r="I19" s="88">
        <v>0</v>
      </c>
      <c r="J19" s="45">
        <f t="shared" si="1"/>
        <v>1294</v>
      </c>
      <c r="K19" s="24"/>
      <c r="L19" s="25"/>
      <c r="M19" s="18"/>
    </row>
    <row r="20" spans="1:13" ht="20.149999999999999" customHeight="1">
      <c r="A20" s="22">
        <v>8</v>
      </c>
      <c r="B20" s="18" t="s">
        <v>12</v>
      </c>
      <c r="C20" s="18" t="s">
        <v>19</v>
      </c>
      <c r="D20" s="23">
        <v>1000</v>
      </c>
      <c r="E20" s="64">
        <v>241</v>
      </c>
      <c r="F20" s="64">
        <v>241</v>
      </c>
      <c r="G20" s="23">
        <f t="shared" si="0"/>
        <v>0</v>
      </c>
      <c r="H20" s="24">
        <f>G20*D9</f>
        <v>0</v>
      </c>
      <c r="I20" s="88">
        <v>0</v>
      </c>
      <c r="J20" s="24">
        <f t="shared" si="1"/>
        <v>1000</v>
      </c>
      <c r="K20" s="24"/>
      <c r="L20" s="25"/>
      <c r="M20" s="18"/>
    </row>
    <row r="21" spans="1:13" ht="20.149999999999999" customHeight="1">
      <c r="A21" s="22">
        <v>9</v>
      </c>
      <c r="B21" s="18" t="s">
        <v>13</v>
      </c>
      <c r="C21" s="18" t="s">
        <v>109</v>
      </c>
      <c r="D21" s="23">
        <v>1000</v>
      </c>
      <c r="E21" s="64">
        <v>619</v>
      </c>
      <c r="F21" s="64">
        <v>639</v>
      </c>
      <c r="G21" s="44">
        <f t="shared" si="0"/>
        <v>20</v>
      </c>
      <c r="H21" s="45">
        <f>G21*D9</f>
        <v>1960</v>
      </c>
      <c r="I21" s="88">
        <v>0</v>
      </c>
      <c r="J21" s="24">
        <f t="shared" si="1"/>
        <v>2960</v>
      </c>
      <c r="K21" s="24"/>
      <c r="L21" s="25"/>
      <c r="M21" s="18"/>
    </row>
    <row r="22" spans="1:13" ht="20.149999999999999" customHeight="1">
      <c r="A22" s="22">
        <v>10</v>
      </c>
      <c r="B22" s="18" t="s">
        <v>21</v>
      </c>
      <c r="C22" s="18" t="s">
        <v>107</v>
      </c>
      <c r="D22" s="23">
        <v>1000</v>
      </c>
      <c r="E22" s="64">
        <v>393</v>
      </c>
      <c r="F22" s="64">
        <v>393</v>
      </c>
      <c r="G22" s="23">
        <f t="shared" si="0"/>
        <v>0</v>
      </c>
      <c r="H22" s="45">
        <f>G22*D9</f>
        <v>0</v>
      </c>
      <c r="I22" s="88">
        <v>-220</v>
      </c>
      <c r="J22" s="45">
        <f t="shared" si="1"/>
        <v>780</v>
      </c>
      <c r="K22" s="24"/>
      <c r="L22" s="25"/>
      <c r="M22" s="18"/>
    </row>
    <row r="23" spans="1:13" ht="20.149999999999999" customHeight="1">
      <c r="A23" s="22">
        <v>11</v>
      </c>
      <c r="B23" s="18" t="s">
        <v>22</v>
      </c>
      <c r="C23" s="18" t="s">
        <v>98</v>
      </c>
      <c r="D23" s="23">
        <v>1000</v>
      </c>
      <c r="E23" s="64">
        <v>604</v>
      </c>
      <c r="F23" s="64">
        <v>617</v>
      </c>
      <c r="G23" s="44">
        <f t="shared" si="0"/>
        <v>13</v>
      </c>
      <c r="H23" s="24">
        <f>G23*D9</f>
        <v>1274</v>
      </c>
      <c r="I23" s="88">
        <v>0</v>
      </c>
      <c r="J23" s="24">
        <f t="shared" si="1"/>
        <v>2274</v>
      </c>
      <c r="K23" s="24"/>
      <c r="L23" s="25"/>
      <c r="M23" s="18"/>
    </row>
    <row r="24" spans="1:13" ht="20.149999999999999" customHeight="1">
      <c r="A24" s="22">
        <v>12</v>
      </c>
      <c r="B24" s="18" t="s">
        <v>23</v>
      </c>
      <c r="C24" s="18" t="s">
        <v>108</v>
      </c>
      <c r="D24" s="23">
        <v>1000</v>
      </c>
      <c r="E24" s="64">
        <v>480</v>
      </c>
      <c r="F24" s="64">
        <v>480</v>
      </c>
      <c r="G24" s="23">
        <f t="shared" si="0"/>
        <v>0</v>
      </c>
      <c r="H24" s="45">
        <f>G24*D9</f>
        <v>0</v>
      </c>
      <c r="I24" s="88">
        <v>0</v>
      </c>
      <c r="J24" s="24">
        <f t="shared" si="1"/>
        <v>1000</v>
      </c>
      <c r="K24" s="24"/>
      <c r="L24" s="25"/>
      <c r="M24" s="18"/>
    </row>
    <row r="25" spans="1:13" ht="20.149999999999999" customHeight="1">
      <c r="A25" s="22">
        <v>13</v>
      </c>
      <c r="B25" s="18" t="s">
        <v>24</v>
      </c>
      <c r="C25" s="18" t="s">
        <v>33</v>
      </c>
      <c r="D25" s="23">
        <v>1000</v>
      </c>
      <c r="E25" s="64">
        <v>1058</v>
      </c>
      <c r="F25" s="64">
        <v>1082</v>
      </c>
      <c r="G25" s="44">
        <f t="shared" si="0"/>
        <v>24</v>
      </c>
      <c r="H25" s="45">
        <f>G25*D9</f>
        <v>2352</v>
      </c>
      <c r="I25" s="88">
        <v>3470</v>
      </c>
      <c r="J25" s="45">
        <f t="shared" si="1"/>
        <v>6822</v>
      </c>
      <c r="K25" s="24"/>
      <c r="L25" s="25"/>
      <c r="M25" s="18"/>
    </row>
    <row r="26" spans="1:13" ht="20.149999999999999" customHeight="1">
      <c r="A26" s="22">
        <v>14</v>
      </c>
      <c r="B26" s="18" t="s">
        <v>25</v>
      </c>
      <c r="C26" s="18" t="s">
        <v>87</v>
      </c>
      <c r="D26" s="23">
        <v>1000</v>
      </c>
      <c r="E26" s="64">
        <v>473</v>
      </c>
      <c r="F26" s="64">
        <v>521</v>
      </c>
      <c r="G26" s="23">
        <f t="shared" si="0"/>
        <v>48</v>
      </c>
      <c r="H26" s="24">
        <f>G26*D9</f>
        <v>4704</v>
      </c>
      <c r="I26" s="88">
        <v>0</v>
      </c>
      <c r="J26" s="24">
        <f t="shared" si="1"/>
        <v>5704</v>
      </c>
      <c r="K26" s="24"/>
      <c r="L26" s="25"/>
      <c r="M26" s="18"/>
    </row>
    <row r="27" spans="1:13" ht="20.149999999999999" customHeight="1">
      <c r="A27" s="22">
        <v>15</v>
      </c>
      <c r="B27" s="18" t="s">
        <v>26</v>
      </c>
      <c r="C27" s="18" t="s">
        <v>106</v>
      </c>
      <c r="D27" s="23">
        <v>1000</v>
      </c>
      <c r="E27" s="64">
        <v>206</v>
      </c>
      <c r="F27" s="64">
        <v>235</v>
      </c>
      <c r="G27" s="44">
        <f t="shared" si="0"/>
        <v>29</v>
      </c>
      <c r="H27" s="45">
        <f>G27*D9</f>
        <v>2842</v>
      </c>
      <c r="I27" s="88">
        <v>0</v>
      </c>
      <c r="J27" s="24">
        <f t="shared" si="1"/>
        <v>3842</v>
      </c>
      <c r="K27" s="24"/>
      <c r="L27" s="25"/>
      <c r="M27" s="18"/>
    </row>
    <row r="28" spans="1:13" ht="20.149999999999999" customHeight="1">
      <c r="A28" s="22">
        <v>16</v>
      </c>
      <c r="B28" s="18" t="s">
        <v>27</v>
      </c>
      <c r="C28" s="18" t="s">
        <v>35</v>
      </c>
      <c r="D28" s="23">
        <v>1000</v>
      </c>
      <c r="E28" s="64">
        <v>562</v>
      </c>
      <c r="F28" s="64">
        <v>580</v>
      </c>
      <c r="G28" s="23">
        <f t="shared" si="0"/>
        <v>18</v>
      </c>
      <c r="H28" s="45">
        <f>G28*D9</f>
        <v>1764</v>
      </c>
      <c r="I28" s="88">
        <v>0</v>
      </c>
      <c r="J28" s="45">
        <f t="shared" si="1"/>
        <v>2764</v>
      </c>
      <c r="K28" s="24"/>
      <c r="L28" s="25"/>
      <c r="M28" s="18"/>
    </row>
    <row r="29" spans="1:13" ht="20.149999999999999" customHeight="1">
      <c r="A29" s="22">
        <v>17</v>
      </c>
      <c r="B29" s="18" t="s">
        <v>28</v>
      </c>
      <c r="C29" s="18" t="s">
        <v>36</v>
      </c>
      <c r="D29" s="23">
        <v>1000</v>
      </c>
      <c r="E29" s="64">
        <v>765</v>
      </c>
      <c r="F29" s="64">
        <v>792</v>
      </c>
      <c r="G29" s="44">
        <f t="shared" si="0"/>
        <v>27</v>
      </c>
      <c r="H29" s="24">
        <f>G29*D9</f>
        <v>2646</v>
      </c>
      <c r="I29" s="88">
        <v>0</v>
      </c>
      <c r="J29" s="24">
        <f t="shared" si="1"/>
        <v>3646</v>
      </c>
      <c r="K29" s="24"/>
      <c r="L29" s="25"/>
      <c r="M29" s="18"/>
    </row>
    <row r="30" spans="1:13" ht="19.5" customHeight="1">
      <c r="A30" s="267" t="s">
        <v>0</v>
      </c>
      <c r="B30" s="266" t="s">
        <v>115</v>
      </c>
      <c r="C30" s="267" t="s">
        <v>2</v>
      </c>
      <c r="D30" s="266" t="s">
        <v>111</v>
      </c>
      <c r="E30" s="271" t="s">
        <v>122</v>
      </c>
      <c r="F30" s="267"/>
      <c r="G30" s="267"/>
      <c r="H30" s="267"/>
      <c r="I30" s="266" t="s">
        <v>163</v>
      </c>
      <c r="J30" s="267" t="s">
        <v>3</v>
      </c>
      <c r="K30" s="266" t="s">
        <v>114</v>
      </c>
      <c r="L30" s="267" t="s">
        <v>4</v>
      </c>
      <c r="M30" s="266" t="s">
        <v>113</v>
      </c>
    </row>
    <row r="31" spans="1:13" ht="16.5" customHeight="1">
      <c r="A31" s="267"/>
      <c r="B31" s="267"/>
      <c r="C31" s="267"/>
      <c r="D31" s="267"/>
      <c r="E31" s="32" t="s">
        <v>112</v>
      </c>
      <c r="F31" s="14" t="s">
        <v>79</v>
      </c>
      <c r="G31" s="35" t="s">
        <v>123</v>
      </c>
      <c r="H31" s="32" t="s">
        <v>86</v>
      </c>
      <c r="I31" s="266"/>
      <c r="J31" s="267"/>
      <c r="K31" s="267"/>
      <c r="L31" s="267"/>
      <c r="M31" s="267"/>
    </row>
    <row r="32" spans="1:13" ht="20.149999999999999" customHeight="1">
      <c r="A32" s="43">
        <v>18</v>
      </c>
      <c r="B32" s="36" t="s">
        <v>29</v>
      </c>
      <c r="C32" s="47" t="s">
        <v>117</v>
      </c>
      <c r="D32" s="44">
        <v>1000</v>
      </c>
      <c r="E32" s="63">
        <v>578</v>
      </c>
      <c r="F32" s="63">
        <v>579</v>
      </c>
      <c r="G32" s="44">
        <f t="shared" ref="G32:G54" si="2">F32-E32</f>
        <v>1</v>
      </c>
      <c r="H32" s="45">
        <f>G32*D9</f>
        <v>98</v>
      </c>
      <c r="I32" s="87">
        <v>0</v>
      </c>
      <c r="J32" s="45">
        <f>I32+H32+D32</f>
        <v>1098</v>
      </c>
      <c r="K32" s="45"/>
      <c r="L32" s="46"/>
      <c r="M32" s="36"/>
    </row>
    <row r="33" spans="1:14" ht="20.149999999999999" customHeight="1">
      <c r="A33" s="22">
        <v>19</v>
      </c>
      <c r="B33" s="18" t="s">
        <v>57</v>
      </c>
      <c r="C33" s="18" t="s">
        <v>88</v>
      </c>
      <c r="D33" s="23">
        <v>1000</v>
      </c>
      <c r="E33" s="64">
        <v>527</v>
      </c>
      <c r="F33" s="64">
        <v>527</v>
      </c>
      <c r="G33" s="23">
        <f t="shared" si="2"/>
        <v>0</v>
      </c>
      <c r="H33" s="24">
        <f>G33*D9</f>
        <v>0</v>
      </c>
      <c r="I33" s="97">
        <v>0</v>
      </c>
      <c r="J33" s="24">
        <f t="shared" ref="J33:J54" si="3">I33+H33+D33</f>
        <v>1000</v>
      </c>
      <c r="K33" s="24"/>
      <c r="L33" s="25"/>
      <c r="M33" s="18"/>
    </row>
    <row r="34" spans="1:14" ht="20.149999999999999" customHeight="1">
      <c r="A34" s="22">
        <v>20</v>
      </c>
      <c r="B34" s="18" t="s">
        <v>58</v>
      </c>
      <c r="C34" s="18" t="s">
        <v>38</v>
      </c>
      <c r="D34" s="23">
        <v>1000</v>
      </c>
      <c r="E34" s="64">
        <v>531</v>
      </c>
      <c r="F34" s="64">
        <v>531</v>
      </c>
      <c r="G34" s="23">
        <f t="shared" si="2"/>
        <v>0</v>
      </c>
      <c r="H34" s="24">
        <f>G34*D9</f>
        <v>0</v>
      </c>
      <c r="I34" s="88">
        <v>-1000</v>
      </c>
      <c r="J34" s="24">
        <f t="shared" si="3"/>
        <v>0</v>
      </c>
      <c r="K34" s="24"/>
      <c r="L34" s="25"/>
      <c r="M34" s="18"/>
    </row>
    <row r="35" spans="1:14" ht="20.149999999999999" customHeight="1">
      <c r="A35" s="22">
        <v>21</v>
      </c>
      <c r="B35" s="18" t="s">
        <v>59</v>
      </c>
      <c r="C35" s="18" t="s">
        <v>39</v>
      </c>
      <c r="D35" s="23">
        <v>1000</v>
      </c>
      <c r="E35" s="64">
        <v>1325</v>
      </c>
      <c r="F35" s="64">
        <v>1364</v>
      </c>
      <c r="G35" s="44">
        <f t="shared" si="2"/>
        <v>39</v>
      </c>
      <c r="H35" s="45">
        <f>G35*D9</f>
        <v>3822</v>
      </c>
      <c r="I35" s="88">
        <v>110</v>
      </c>
      <c r="J35" s="24">
        <f t="shared" si="3"/>
        <v>4932</v>
      </c>
      <c r="K35" s="24"/>
      <c r="L35" s="25"/>
      <c r="M35" s="18"/>
    </row>
    <row r="36" spans="1:14" ht="20.149999999999999" customHeight="1">
      <c r="A36" s="22">
        <v>22</v>
      </c>
      <c r="B36" s="18" t="s">
        <v>60</v>
      </c>
      <c r="C36" s="34" t="s">
        <v>118</v>
      </c>
      <c r="D36" s="23">
        <v>1000</v>
      </c>
      <c r="E36" s="64">
        <v>148</v>
      </c>
      <c r="F36" s="64">
        <v>161</v>
      </c>
      <c r="G36" s="41">
        <f t="shared" si="2"/>
        <v>13</v>
      </c>
      <c r="H36" s="24">
        <f>G36*D9</f>
        <v>1274</v>
      </c>
      <c r="I36" s="88">
        <v>0</v>
      </c>
      <c r="J36" s="24">
        <f t="shared" si="3"/>
        <v>2274</v>
      </c>
      <c r="K36" s="24"/>
      <c r="L36" s="25"/>
      <c r="M36" s="18"/>
    </row>
    <row r="37" spans="1:14" ht="20.149999999999999" customHeight="1">
      <c r="A37" s="22">
        <v>23</v>
      </c>
      <c r="B37" s="18" t="s">
        <v>61</v>
      </c>
      <c r="C37" s="34" t="s">
        <v>121</v>
      </c>
      <c r="D37" s="23">
        <v>1000</v>
      </c>
      <c r="E37" s="64">
        <v>-1</v>
      </c>
      <c r="F37" s="64">
        <v>8</v>
      </c>
      <c r="G37" s="41">
        <f t="shared" si="2"/>
        <v>9</v>
      </c>
      <c r="H37" s="24">
        <f>G37*D9</f>
        <v>882</v>
      </c>
      <c r="I37" s="88">
        <v>0</v>
      </c>
      <c r="J37" s="24">
        <f t="shared" si="3"/>
        <v>1882</v>
      </c>
      <c r="K37" s="24"/>
      <c r="L37" s="25"/>
      <c r="M37" s="18"/>
    </row>
    <row r="38" spans="1:14" ht="20.149999999999999" customHeight="1">
      <c r="A38" s="22">
        <v>24</v>
      </c>
      <c r="B38" s="18" t="s">
        <v>62</v>
      </c>
      <c r="C38" s="18" t="s">
        <v>42</v>
      </c>
      <c r="D38" s="23">
        <v>1000</v>
      </c>
      <c r="E38" s="64">
        <v>326</v>
      </c>
      <c r="F38" s="64">
        <v>329</v>
      </c>
      <c r="G38" s="44">
        <f t="shared" si="2"/>
        <v>3</v>
      </c>
      <c r="H38" s="45">
        <f>G38*D9</f>
        <v>294</v>
      </c>
      <c r="I38" s="88">
        <v>1056</v>
      </c>
      <c r="J38" s="24">
        <f t="shared" si="3"/>
        <v>2350</v>
      </c>
      <c r="K38" s="24"/>
      <c r="L38" s="25"/>
      <c r="M38" s="18"/>
    </row>
    <row r="39" spans="1:14" ht="20.149999999999999" customHeight="1">
      <c r="A39" s="22">
        <v>25</v>
      </c>
      <c r="B39" s="18" t="s">
        <v>63</v>
      </c>
      <c r="C39" s="18" t="s">
        <v>43</v>
      </c>
      <c r="D39" s="23">
        <v>1000</v>
      </c>
      <c r="E39" s="64">
        <v>-1</v>
      </c>
      <c r="F39" s="64">
        <v>12</v>
      </c>
      <c r="G39" s="41">
        <f t="shared" si="2"/>
        <v>13</v>
      </c>
      <c r="H39" s="24">
        <f>G39*D9</f>
        <v>1274</v>
      </c>
      <c r="I39" s="88">
        <v>0</v>
      </c>
      <c r="J39" s="24">
        <f t="shared" si="3"/>
        <v>2274</v>
      </c>
      <c r="K39" s="24"/>
      <c r="L39" s="25"/>
      <c r="M39" s="18"/>
    </row>
    <row r="40" spans="1:14" ht="20.149999999999999" customHeight="1">
      <c r="A40" s="22">
        <v>26</v>
      </c>
      <c r="B40" s="18" t="s">
        <v>64</v>
      </c>
      <c r="C40" s="18" t="s">
        <v>98</v>
      </c>
      <c r="D40" s="23">
        <v>1000</v>
      </c>
      <c r="E40" s="64">
        <v>1198</v>
      </c>
      <c r="F40" s="64">
        <v>1198</v>
      </c>
      <c r="G40" s="41">
        <f t="shared" si="2"/>
        <v>0</v>
      </c>
      <c r="H40" s="24">
        <f>G40*D9</f>
        <v>0</v>
      </c>
      <c r="I40" s="97">
        <v>0</v>
      </c>
      <c r="J40" s="24">
        <f t="shared" si="3"/>
        <v>1000</v>
      </c>
      <c r="K40" s="24"/>
      <c r="L40" s="25"/>
      <c r="M40" s="18"/>
    </row>
    <row r="41" spans="1:14" ht="20.149999999999999" customHeight="1">
      <c r="A41" s="22">
        <v>27</v>
      </c>
      <c r="B41" s="18" t="s">
        <v>65</v>
      </c>
      <c r="C41" s="34" t="s">
        <v>45</v>
      </c>
      <c r="D41" s="23">
        <v>1000</v>
      </c>
      <c r="E41" s="64">
        <v>146</v>
      </c>
      <c r="F41" s="64">
        <v>173</v>
      </c>
      <c r="G41" s="44">
        <f t="shared" si="2"/>
        <v>27</v>
      </c>
      <c r="H41" s="45">
        <f>G41*D9</f>
        <v>2646</v>
      </c>
      <c r="I41" s="88">
        <v>0</v>
      </c>
      <c r="J41" s="24">
        <f t="shared" si="3"/>
        <v>3646</v>
      </c>
      <c r="K41" s="24"/>
      <c r="L41" s="25"/>
      <c r="M41" s="18"/>
    </row>
    <row r="42" spans="1:14" ht="20.149999999999999" customHeight="1">
      <c r="A42" s="22">
        <v>28</v>
      </c>
      <c r="B42" s="18" t="s">
        <v>66</v>
      </c>
      <c r="C42" s="18" t="s">
        <v>46</v>
      </c>
      <c r="D42" s="23">
        <v>1000</v>
      </c>
      <c r="E42" s="64">
        <v>1044</v>
      </c>
      <c r="F42" s="64">
        <v>1069</v>
      </c>
      <c r="G42" s="41">
        <f t="shared" si="2"/>
        <v>25</v>
      </c>
      <c r="H42" s="24">
        <f>G42*D9</f>
        <v>2450</v>
      </c>
      <c r="I42" s="88">
        <v>-45</v>
      </c>
      <c r="J42" s="24">
        <f t="shared" si="3"/>
        <v>3405</v>
      </c>
      <c r="K42" s="24"/>
      <c r="L42" s="25"/>
      <c r="M42" s="18"/>
      <c r="N42" s="26"/>
    </row>
    <row r="43" spans="1:14" ht="20.149999999999999" customHeight="1">
      <c r="A43" s="22">
        <v>29</v>
      </c>
      <c r="B43" s="18" t="s">
        <v>67</v>
      </c>
      <c r="C43" s="18" t="s">
        <v>47</v>
      </c>
      <c r="D43" s="23">
        <v>1000</v>
      </c>
      <c r="E43" s="64">
        <v>186</v>
      </c>
      <c r="F43" s="64">
        <v>206</v>
      </c>
      <c r="G43" s="41">
        <f t="shared" si="2"/>
        <v>20</v>
      </c>
      <c r="H43" s="24">
        <f>G43*D9</f>
        <v>1960</v>
      </c>
      <c r="I43" s="97">
        <v>0</v>
      </c>
      <c r="J43" s="24">
        <f t="shared" si="3"/>
        <v>2960</v>
      </c>
      <c r="K43" s="24"/>
      <c r="L43" s="25"/>
      <c r="M43" s="18"/>
    </row>
    <row r="44" spans="1:14" ht="20.149999999999999" customHeight="1">
      <c r="A44" s="22">
        <v>30</v>
      </c>
      <c r="B44" s="18" t="s">
        <v>68</v>
      </c>
      <c r="C44" s="18" t="s">
        <v>48</v>
      </c>
      <c r="D44" s="23">
        <v>1000</v>
      </c>
      <c r="E44" s="64">
        <v>667</v>
      </c>
      <c r="F44" s="64">
        <v>667</v>
      </c>
      <c r="G44" s="44">
        <f t="shared" si="2"/>
        <v>0</v>
      </c>
      <c r="H44" s="45">
        <f>G44*D9</f>
        <v>0</v>
      </c>
      <c r="I44" s="97">
        <v>0</v>
      </c>
      <c r="J44" s="24">
        <f t="shared" si="3"/>
        <v>1000</v>
      </c>
      <c r="K44" s="24"/>
      <c r="L44" s="25"/>
      <c r="M44" s="18"/>
    </row>
    <row r="45" spans="1:14" ht="20.149999999999999" customHeight="1">
      <c r="A45" s="22">
        <v>31</v>
      </c>
      <c r="B45" s="18" t="s">
        <v>69</v>
      </c>
      <c r="C45" s="18" t="s">
        <v>110</v>
      </c>
      <c r="D45" s="23">
        <v>1000</v>
      </c>
      <c r="E45" s="64">
        <v>715</v>
      </c>
      <c r="F45" s="64">
        <v>716</v>
      </c>
      <c r="G45" s="41">
        <f t="shared" si="2"/>
        <v>1</v>
      </c>
      <c r="H45" s="24">
        <f>G45*D9</f>
        <v>98</v>
      </c>
      <c r="I45" s="88">
        <v>2140</v>
      </c>
      <c r="J45" s="24">
        <f t="shared" si="3"/>
        <v>3238</v>
      </c>
      <c r="K45" s="24"/>
      <c r="L45" s="25"/>
      <c r="M45" s="18"/>
    </row>
    <row r="46" spans="1:14" ht="20.149999999999999" customHeight="1">
      <c r="A46" s="22">
        <v>32</v>
      </c>
      <c r="B46" s="18" t="s">
        <v>70</v>
      </c>
      <c r="C46" s="18" t="s">
        <v>50</v>
      </c>
      <c r="D46" s="23">
        <v>1000</v>
      </c>
      <c r="E46" s="64">
        <v>-1</v>
      </c>
      <c r="F46" s="64">
        <v>13</v>
      </c>
      <c r="G46" s="41">
        <f t="shared" si="2"/>
        <v>14</v>
      </c>
      <c r="H46" s="24">
        <f>G46*D9</f>
        <v>1372</v>
      </c>
      <c r="I46" s="88">
        <v>0</v>
      </c>
      <c r="J46" s="24">
        <f t="shared" si="3"/>
        <v>2372</v>
      </c>
      <c r="K46" s="27"/>
      <c r="L46" s="25"/>
      <c r="M46" s="18"/>
    </row>
    <row r="47" spans="1:14" ht="20.149999999999999" customHeight="1">
      <c r="A47" s="22">
        <v>33</v>
      </c>
      <c r="B47" s="18" t="s">
        <v>71</v>
      </c>
      <c r="C47" s="18" t="s">
        <v>51</v>
      </c>
      <c r="D47" s="23">
        <v>1000</v>
      </c>
      <c r="E47" s="64">
        <v>362</v>
      </c>
      <c r="F47" s="64">
        <v>368</v>
      </c>
      <c r="G47" s="44">
        <f t="shared" si="2"/>
        <v>6</v>
      </c>
      <c r="H47" s="45">
        <f>G47*D9</f>
        <v>588</v>
      </c>
      <c r="I47" s="88">
        <v>0</v>
      </c>
      <c r="J47" s="24">
        <f t="shared" si="3"/>
        <v>1588</v>
      </c>
      <c r="K47" s="24"/>
      <c r="L47" s="25"/>
      <c r="M47" s="18"/>
    </row>
    <row r="48" spans="1:14" ht="20.149999999999999" customHeight="1">
      <c r="A48" s="22">
        <v>34</v>
      </c>
      <c r="B48" s="18" t="s">
        <v>72</v>
      </c>
      <c r="C48" s="18" t="s">
        <v>52</v>
      </c>
      <c r="D48" s="23">
        <v>1000</v>
      </c>
      <c r="E48" s="64">
        <v>992</v>
      </c>
      <c r="F48" s="64">
        <v>1004</v>
      </c>
      <c r="G48" s="41">
        <f t="shared" si="2"/>
        <v>12</v>
      </c>
      <c r="H48" s="24">
        <f>G48*D9</f>
        <v>1176</v>
      </c>
      <c r="I48" s="97">
        <v>0</v>
      </c>
      <c r="J48" s="24">
        <f t="shared" si="3"/>
        <v>2176</v>
      </c>
      <c r="K48" s="24"/>
      <c r="L48" s="25"/>
      <c r="M48" s="34" t="s">
        <v>183</v>
      </c>
    </row>
    <row r="49" spans="1:14" ht="20.149999999999999" customHeight="1">
      <c r="A49" s="22">
        <v>35</v>
      </c>
      <c r="B49" s="18" t="s">
        <v>73</v>
      </c>
      <c r="C49" s="18" t="s">
        <v>53</v>
      </c>
      <c r="D49" s="23">
        <v>1000</v>
      </c>
      <c r="E49" s="64">
        <v>506</v>
      </c>
      <c r="F49" s="64">
        <v>509</v>
      </c>
      <c r="G49" s="41">
        <f t="shared" si="2"/>
        <v>3</v>
      </c>
      <c r="H49" s="24">
        <f>G49*D9</f>
        <v>294</v>
      </c>
      <c r="I49" s="88">
        <v>0</v>
      </c>
      <c r="J49" s="24">
        <f t="shared" si="3"/>
        <v>1294</v>
      </c>
      <c r="K49" s="27"/>
      <c r="L49" s="25"/>
      <c r="M49" s="18"/>
    </row>
    <row r="50" spans="1:14" ht="20.149999999999999" customHeight="1">
      <c r="A50" s="22">
        <v>36</v>
      </c>
      <c r="B50" s="18" t="s">
        <v>74</v>
      </c>
      <c r="C50" s="18" t="s">
        <v>54</v>
      </c>
      <c r="D50" s="23">
        <v>1000</v>
      </c>
      <c r="E50" s="64">
        <v>777</v>
      </c>
      <c r="F50" s="64">
        <v>802</v>
      </c>
      <c r="G50" s="44">
        <f t="shared" si="2"/>
        <v>25</v>
      </c>
      <c r="H50" s="45">
        <f>G50*D9</f>
        <v>2450</v>
      </c>
      <c r="I50" s="88">
        <v>0</v>
      </c>
      <c r="J50" s="24">
        <f t="shared" si="3"/>
        <v>3450</v>
      </c>
      <c r="K50" s="24"/>
      <c r="L50" s="25"/>
      <c r="M50" s="18"/>
    </row>
    <row r="51" spans="1:14" ht="20.149999999999999" customHeight="1">
      <c r="A51" s="22">
        <v>37</v>
      </c>
      <c r="B51" s="18" t="s">
        <v>75</v>
      </c>
      <c r="C51" s="18" t="s">
        <v>55</v>
      </c>
      <c r="D51" s="23">
        <v>1000</v>
      </c>
      <c r="E51" s="64">
        <v>103</v>
      </c>
      <c r="F51" s="64">
        <v>103</v>
      </c>
      <c r="G51" s="41">
        <f t="shared" si="2"/>
        <v>0</v>
      </c>
      <c r="H51" s="24">
        <f>G51*D9</f>
        <v>0</v>
      </c>
      <c r="I51" s="88">
        <v>1000</v>
      </c>
      <c r="J51" s="24">
        <f t="shared" si="3"/>
        <v>2000</v>
      </c>
      <c r="K51" s="24"/>
      <c r="L51" s="25"/>
      <c r="M51" s="18"/>
    </row>
    <row r="52" spans="1:14" ht="20.149999999999999" customHeight="1">
      <c r="A52" s="22">
        <v>38</v>
      </c>
      <c r="B52" s="18" t="s">
        <v>76</v>
      </c>
      <c r="C52" s="34" t="s">
        <v>119</v>
      </c>
      <c r="D52" s="23">
        <v>1000</v>
      </c>
      <c r="E52" s="64">
        <v>111</v>
      </c>
      <c r="F52" s="64">
        <v>129</v>
      </c>
      <c r="G52" s="41">
        <f t="shared" si="2"/>
        <v>18</v>
      </c>
      <c r="H52" s="24">
        <f>G52*D9</f>
        <v>1764</v>
      </c>
      <c r="I52" s="88">
        <v>0</v>
      </c>
      <c r="J52" s="24">
        <f t="shared" si="3"/>
        <v>2764</v>
      </c>
      <c r="K52" s="24"/>
      <c r="L52" s="25"/>
      <c r="M52" s="18"/>
    </row>
    <row r="53" spans="1:14" ht="20.149999999999999" customHeight="1">
      <c r="A53" s="22">
        <v>39</v>
      </c>
      <c r="B53" s="18" t="s">
        <v>77</v>
      </c>
      <c r="C53" s="18" t="s">
        <v>56</v>
      </c>
      <c r="D53" s="23">
        <v>1000</v>
      </c>
      <c r="E53" s="64">
        <v>150</v>
      </c>
      <c r="F53" s="64">
        <v>161</v>
      </c>
      <c r="G53" s="44">
        <f t="shared" si="2"/>
        <v>11</v>
      </c>
      <c r="H53" s="45">
        <f>G53*D9</f>
        <v>1078</v>
      </c>
      <c r="I53" s="97">
        <v>4220</v>
      </c>
      <c r="J53" s="24">
        <f t="shared" si="3"/>
        <v>6298</v>
      </c>
      <c r="K53" s="24"/>
      <c r="L53" s="25"/>
      <c r="M53" s="18"/>
    </row>
    <row r="54" spans="1:14" ht="20.149999999999999" customHeight="1">
      <c r="A54" s="22">
        <v>40</v>
      </c>
      <c r="B54" s="18" t="s">
        <v>78</v>
      </c>
      <c r="C54" s="34" t="s">
        <v>120</v>
      </c>
      <c r="D54" s="23">
        <v>1000</v>
      </c>
      <c r="E54" s="64">
        <v>940</v>
      </c>
      <c r="F54" s="64">
        <v>969</v>
      </c>
      <c r="G54" s="41">
        <f t="shared" si="2"/>
        <v>29</v>
      </c>
      <c r="H54" s="24">
        <f>G54*D9</f>
        <v>2842</v>
      </c>
      <c r="I54" s="88">
        <v>0</v>
      </c>
      <c r="J54" s="24">
        <f t="shared" si="3"/>
        <v>3842</v>
      </c>
      <c r="K54" s="24"/>
      <c r="L54" s="25"/>
      <c r="M54" s="18"/>
    </row>
    <row r="55" spans="1:14">
      <c r="D55" s="28"/>
      <c r="G55" s="85"/>
      <c r="H55" s="86"/>
      <c r="K55" s="29"/>
    </row>
    <row r="56" spans="1:14">
      <c r="K56" s="30"/>
    </row>
    <row r="58" spans="1:14">
      <c r="N58" s="29"/>
    </row>
    <row r="60" spans="1:14">
      <c r="D60" s="26"/>
    </row>
    <row r="66" spans="4:12">
      <c r="K66" s="31"/>
    </row>
    <row r="68" spans="4:12">
      <c r="L68" s="26"/>
    </row>
    <row r="71" spans="4:12">
      <c r="D71" s="26"/>
    </row>
    <row r="74" spans="4:12">
      <c r="D74" s="26"/>
    </row>
  </sheetData>
  <mergeCells count="40">
    <mergeCell ref="A1:M1"/>
    <mergeCell ref="M11:M12"/>
    <mergeCell ref="K11:K12"/>
    <mergeCell ref="J11:J12"/>
    <mergeCell ref="A11:A12"/>
    <mergeCell ref="L11:L12"/>
    <mergeCell ref="A5:C5"/>
    <mergeCell ref="B11:B12"/>
    <mergeCell ref="E11:H11"/>
    <mergeCell ref="A4:C4"/>
    <mergeCell ref="D11:D12"/>
    <mergeCell ref="I11:I12"/>
    <mergeCell ref="A3:C3"/>
    <mergeCell ref="A8:C8"/>
    <mergeCell ref="A6:C6"/>
    <mergeCell ref="D3:E3"/>
    <mergeCell ref="M30:M31"/>
    <mergeCell ref="B30:B31"/>
    <mergeCell ref="D30:D31"/>
    <mergeCell ref="J30:J31"/>
    <mergeCell ref="A7:G7"/>
    <mergeCell ref="K30:K31"/>
    <mergeCell ref="A30:A31"/>
    <mergeCell ref="L30:L31"/>
    <mergeCell ref="E30:H30"/>
    <mergeCell ref="C30:C31"/>
    <mergeCell ref="I30:I31"/>
    <mergeCell ref="C11:C12"/>
    <mergeCell ref="F3:G3"/>
    <mergeCell ref="D4:E4"/>
    <mergeCell ref="J3:M10"/>
    <mergeCell ref="J2:M2"/>
    <mergeCell ref="A2:H2"/>
    <mergeCell ref="A9:C9"/>
    <mergeCell ref="D5:E5"/>
    <mergeCell ref="D6:E6"/>
    <mergeCell ref="F4:G4"/>
    <mergeCell ref="F5:G5"/>
    <mergeCell ref="F6:G6"/>
    <mergeCell ref="F9:G9"/>
  </mergeCells>
  <pageMargins left="0" right="0" top="0.59055118110236227" bottom="0.19685039370078741" header="0" footer="0"/>
  <pageSetup paperSize="9"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U43"/>
  <sheetViews>
    <sheetView workbookViewId="0">
      <selection activeCell="S9" sqref="R9:S9"/>
    </sheetView>
  </sheetViews>
  <sheetFormatPr defaultColWidth="9" defaultRowHeight="14.5"/>
  <cols>
    <col min="1" max="1" width="46.453125" style="1" customWidth="1"/>
    <col min="2" max="2" width="15.26953125" style="1" customWidth="1"/>
    <col min="3" max="3" width="9.7265625" style="1" customWidth="1"/>
    <col min="4" max="4" width="51" style="1" customWidth="1"/>
    <col min="5" max="5" width="11.7265625" style="1" customWidth="1"/>
    <col min="6" max="6" width="10.7265625" style="1" customWidth="1"/>
    <col min="7" max="9" width="9.1796875" style="1" customWidth="1"/>
    <col min="10" max="10" width="32.81640625" style="1" customWidth="1"/>
    <col min="11" max="11" width="15.54296875" style="1" customWidth="1"/>
    <col min="12" max="12" width="14.453125" style="1" customWidth="1"/>
    <col min="13" max="14" width="14.1796875" style="1" customWidth="1"/>
    <col min="15" max="255" width="9.1796875" style="1" customWidth="1"/>
  </cols>
  <sheetData>
    <row r="1" spans="1:14" ht="17.25" customHeight="1" thickBot="1">
      <c r="A1" s="246" t="s">
        <v>194</v>
      </c>
      <c r="B1" s="247"/>
      <c r="C1" s="247"/>
      <c r="D1" s="247"/>
      <c r="E1" s="248"/>
      <c r="F1" s="248"/>
      <c r="H1" s="52" t="s">
        <v>0</v>
      </c>
      <c r="I1" s="53" t="s">
        <v>115</v>
      </c>
      <c r="J1" s="52" t="s">
        <v>2</v>
      </c>
      <c r="K1" s="57" t="s">
        <v>3</v>
      </c>
      <c r="L1" s="57" t="s">
        <v>114</v>
      </c>
      <c r="M1" s="57" t="s">
        <v>132</v>
      </c>
      <c r="N1" s="57" t="s">
        <v>133</v>
      </c>
    </row>
    <row r="2" spans="1:14" ht="15.75" customHeight="1">
      <c r="A2" s="254" t="s">
        <v>148</v>
      </c>
      <c r="B2" s="250"/>
      <c r="C2" s="255"/>
      <c r="D2" s="249" t="s">
        <v>149</v>
      </c>
      <c r="E2" s="250"/>
      <c r="F2" s="251"/>
      <c r="H2" s="95">
        <v>1</v>
      </c>
      <c r="I2" s="18" t="s">
        <v>5</v>
      </c>
      <c r="J2" s="18" t="s">
        <v>14</v>
      </c>
      <c r="K2" s="65">
        <v>1588</v>
      </c>
      <c r="L2" s="65">
        <v>1588</v>
      </c>
      <c r="M2" s="65" t="s">
        <v>134</v>
      </c>
      <c r="N2" s="4">
        <f>K2-L2</f>
        <v>0</v>
      </c>
    </row>
    <row r="3" spans="1:14" ht="15" customHeight="1" thickBot="1">
      <c r="A3" s="78" t="s">
        <v>85</v>
      </c>
      <c r="B3" s="79" t="s">
        <v>147</v>
      </c>
      <c r="C3" s="80" t="s">
        <v>86</v>
      </c>
      <c r="D3" s="78" t="s">
        <v>85</v>
      </c>
      <c r="E3" s="79" t="s">
        <v>207</v>
      </c>
      <c r="F3" s="80" t="s">
        <v>86</v>
      </c>
      <c r="H3" s="95">
        <v>2</v>
      </c>
      <c r="I3" s="18" t="s">
        <v>6</v>
      </c>
      <c r="J3" s="18" t="s">
        <v>15</v>
      </c>
      <c r="K3" s="65">
        <v>1490</v>
      </c>
      <c r="L3" s="65">
        <v>1490</v>
      </c>
      <c r="M3" s="65" t="s">
        <v>135</v>
      </c>
      <c r="N3" s="4">
        <f>K3-L3</f>
        <v>0</v>
      </c>
    </row>
    <row r="4" spans="1:14" ht="13.5" customHeight="1">
      <c r="A4" s="68" t="s">
        <v>198</v>
      </c>
      <c r="B4" s="116" t="s">
        <v>152</v>
      </c>
      <c r="C4" s="101">
        <v>8296</v>
      </c>
      <c r="D4" s="71" t="s">
        <v>188</v>
      </c>
      <c r="E4" s="118" t="s">
        <v>151</v>
      </c>
      <c r="F4" s="105">
        <v>33800</v>
      </c>
      <c r="H4" s="95">
        <v>3</v>
      </c>
      <c r="I4" s="18" t="s">
        <v>7</v>
      </c>
      <c r="J4" s="18" t="s">
        <v>16</v>
      </c>
      <c r="K4" s="65">
        <v>1462</v>
      </c>
      <c r="L4" s="65">
        <v>1462</v>
      </c>
      <c r="M4" s="65" t="s">
        <v>135</v>
      </c>
      <c r="N4" s="4">
        <f>K4-L4</f>
        <v>0</v>
      </c>
    </row>
    <row r="5" spans="1:14" ht="13.5" customHeight="1">
      <c r="A5" s="55" t="s">
        <v>200</v>
      </c>
      <c r="B5" s="117" t="s">
        <v>150</v>
      </c>
      <c r="C5" s="102">
        <v>2392</v>
      </c>
      <c r="D5" s="73" t="s">
        <v>209</v>
      </c>
      <c r="E5" s="82" t="s">
        <v>151</v>
      </c>
      <c r="F5" s="106">
        <v>5016</v>
      </c>
      <c r="H5" s="95">
        <v>4</v>
      </c>
      <c r="I5" s="18" t="s">
        <v>8</v>
      </c>
      <c r="J5" s="18" t="s">
        <v>84</v>
      </c>
      <c r="K5" s="65">
        <v>2862</v>
      </c>
      <c r="L5" s="65">
        <v>2862</v>
      </c>
      <c r="M5" s="65" t="s">
        <v>135</v>
      </c>
      <c r="N5" s="4">
        <f t="shared" ref="N5:N41" si="0">K5-L5</f>
        <v>0</v>
      </c>
    </row>
    <row r="6" spans="1:14">
      <c r="A6" s="55" t="s">
        <v>201</v>
      </c>
      <c r="B6" s="117" t="s">
        <v>151</v>
      </c>
      <c r="C6" s="102">
        <v>4656</v>
      </c>
      <c r="D6" s="73" t="s">
        <v>206</v>
      </c>
      <c r="E6" s="82" t="s">
        <v>151</v>
      </c>
      <c r="F6" s="106">
        <v>12600</v>
      </c>
      <c r="H6" s="95">
        <v>5</v>
      </c>
      <c r="I6" s="18" t="s">
        <v>9</v>
      </c>
      <c r="J6" s="18" t="s">
        <v>97</v>
      </c>
      <c r="K6" s="65">
        <v>2372</v>
      </c>
      <c r="L6" s="65">
        <v>2372</v>
      </c>
      <c r="M6" s="65" t="s">
        <v>135</v>
      </c>
      <c r="N6" s="4">
        <f t="shared" si="0"/>
        <v>0</v>
      </c>
    </row>
    <row r="7" spans="1:14" ht="12.75" customHeight="1">
      <c r="A7" s="51"/>
      <c r="B7" s="7"/>
      <c r="C7" s="103"/>
      <c r="D7" s="73" t="s">
        <v>189</v>
      </c>
      <c r="E7" s="82" t="s">
        <v>151</v>
      </c>
      <c r="F7" s="106">
        <v>11000</v>
      </c>
      <c r="H7" s="95">
        <v>6</v>
      </c>
      <c r="I7" s="18" t="s">
        <v>10</v>
      </c>
      <c r="J7" s="34" t="s">
        <v>116</v>
      </c>
      <c r="K7" s="65">
        <v>3646</v>
      </c>
      <c r="L7" s="65">
        <v>3646</v>
      </c>
      <c r="M7" s="65" t="s">
        <v>135</v>
      </c>
      <c r="N7" s="4">
        <f t="shared" si="0"/>
        <v>0</v>
      </c>
    </row>
    <row r="8" spans="1:14">
      <c r="A8" s="49" t="s">
        <v>195</v>
      </c>
      <c r="B8" s="117" t="s">
        <v>150</v>
      </c>
      <c r="C8" s="104">
        <f>SUMIF(M2:M41, "Cash", L2:L41)</f>
        <v>31743</v>
      </c>
      <c r="D8" s="73" t="s">
        <v>143</v>
      </c>
      <c r="E8" s="82" t="s">
        <v>151</v>
      </c>
      <c r="F8" s="106">
        <v>1700</v>
      </c>
      <c r="H8" s="95">
        <v>7</v>
      </c>
      <c r="I8" s="18" t="s">
        <v>11</v>
      </c>
      <c r="J8" s="18" t="s">
        <v>19</v>
      </c>
      <c r="K8" s="65">
        <v>1294</v>
      </c>
      <c r="L8" s="65">
        <v>1294</v>
      </c>
      <c r="M8" s="65" t="s">
        <v>135</v>
      </c>
      <c r="N8" s="4">
        <f t="shared" si="0"/>
        <v>0</v>
      </c>
    </row>
    <row r="9" spans="1:14">
      <c r="A9" s="49" t="s">
        <v>196</v>
      </c>
      <c r="B9" s="117" t="s">
        <v>151</v>
      </c>
      <c r="C9" s="104">
        <f>SUMIF(M2:M41, "Online", L2:L41)</f>
        <v>70826</v>
      </c>
      <c r="D9" s="73" t="s">
        <v>190</v>
      </c>
      <c r="E9" s="82" t="s">
        <v>151</v>
      </c>
      <c r="F9" s="106">
        <v>5565</v>
      </c>
      <c r="H9" s="95">
        <v>8</v>
      </c>
      <c r="I9" s="18" t="s">
        <v>12</v>
      </c>
      <c r="J9" s="18" t="s">
        <v>19</v>
      </c>
      <c r="K9" s="65">
        <v>1000</v>
      </c>
      <c r="L9" s="65">
        <v>1000</v>
      </c>
      <c r="M9" s="65" t="s">
        <v>135</v>
      </c>
      <c r="N9" s="4">
        <f t="shared" si="0"/>
        <v>0</v>
      </c>
    </row>
    <row r="10" spans="1:14">
      <c r="A10" s="73" t="s">
        <v>197</v>
      </c>
      <c r="B10" s="82" t="s">
        <v>151</v>
      </c>
      <c r="C10" s="102">
        <v>250</v>
      </c>
      <c r="D10" s="73" t="s">
        <v>191</v>
      </c>
      <c r="E10" s="82" t="s">
        <v>150</v>
      </c>
      <c r="F10" s="106">
        <v>5580</v>
      </c>
      <c r="H10" s="95">
        <v>9</v>
      </c>
      <c r="I10" s="18" t="s">
        <v>13</v>
      </c>
      <c r="J10" s="18" t="s">
        <v>109</v>
      </c>
      <c r="K10" s="65">
        <v>2960</v>
      </c>
      <c r="L10" s="65">
        <v>2960</v>
      </c>
      <c r="M10" s="65" t="s">
        <v>135</v>
      </c>
      <c r="N10" s="4">
        <f t="shared" si="0"/>
        <v>0</v>
      </c>
    </row>
    <row r="11" spans="1:14" ht="14.25" customHeight="1">
      <c r="A11" s="51"/>
      <c r="B11" s="7"/>
      <c r="C11" s="104"/>
      <c r="D11" s="128" t="s">
        <v>192</v>
      </c>
      <c r="E11" s="82" t="s">
        <v>150</v>
      </c>
      <c r="F11" s="107">
        <v>3000</v>
      </c>
      <c r="H11" s="95">
        <v>10</v>
      </c>
      <c r="I11" s="18" t="s">
        <v>21</v>
      </c>
      <c r="J11" s="18" t="s">
        <v>107</v>
      </c>
      <c r="K11" s="65">
        <v>780</v>
      </c>
      <c r="L11" s="65">
        <v>1000</v>
      </c>
      <c r="M11" s="65" t="s">
        <v>135</v>
      </c>
      <c r="N11" s="4">
        <f t="shared" si="0"/>
        <v>-220</v>
      </c>
    </row>
    <row r="12" spans="1:14">
      <c r="A12" s="4"/>
      <c r="B12" s="4"/>
      <c r="C12" s="50"/>
      <c r="D12" s="128" t="s">
        <v>193</v>
      </c>
      <c r="E12" s="82" t="s">
        <v>150</v>
      </c>
      <c r="F12" s="107">
        <v>550</v>
      </c>
      <c r="H12" s="95">
        <v>11</v>
      </c>
      <c r="I12" s="18" t="s">
        <v>22</v>
      </c>
      <c r="J12" s="18" t="s">
        <v>98</v>
      </c>
      <c r="K12" s="65">
        <v>2274</v>
      </c>
      <c r="L12" s="65">
        <v>2274</v>
      </c>
      <c r="M12" s="65" t="s">
        <v>135</v>
      </c>
      <c r="N12" s="4">
        <f t="shared" si="0"/>
        <v>0</v>
      </c>
    </row>
    <row r="13" spans="1:14">
      <c r="A13" s="4"/>
      <c r="B13" s="4"/>
      <c r="C13" s="50"/>
      <c r="D13" s="128" t="s">
        <v>205</v>
      </c>
      <c r="E13" s="82" t="s">
        <v>150</v>
      </c>
      <c r="F13" s="106">
        <v>600</v>
      </c>
      <c r="H13" s="95">
        <v>12</v>
      </c>
      <c r="I13" s="18" t="s">
        <v>23</v>
      </c>
      <c r="J13" s="18" t="s">
        <v>108</v>
      </c>
      <c r="K13" s="65">
        <v>1000</v>
      </c>
      <c r="L13" s="65">
        <v>1000</v>
      </c>
      <c r="M13" s="65" t="s">
        <v>135</v>
      </c>
      <c r="N13" s="4">
        <f t="shared" si="0"/>
        <v>0</v>
      </c>
    </row>
    <row r="14" spans="1:14" ht="13.5" customHeight="1">
      <c r="A14" s="51"/>
      <c r="B14" s="7"/>
      <c r="C14" s="104"/>
      <c r="D14" s="73" t="s">
        <v>208</v>
      </c>
      <c r="E14" s="82" t="s">
        <v>151</v>
      </c>
      <c r="F14" s="106">
        <v>1500</v>
      </c>
      <c r="H14" s="95">
        <v>13</v>
      </c>
      <c r="I14" s="18" t="s">
        <v>24</v>
      </c>
      <c r="J14" s="18" t="s">
        <v>33</v>
      </c>
      <c r="K14" s="65">
        <v>6822</v>
      </c>
      <c r="L14" s="65">
        <v>6822</v>
      </c>
      <c r="M14" s="65" t="s">
        <v>134</v>
      </c>
      <c r="N14" s="4">
        <f t="shared" si="0"/>
        <v>0</v>
      </c>
    </row>
    <row r="15" spans="1:14">
      <c r="A15" s="51"/>
      <c r="B15" s="7"/>
      <c r="C15" s="104"/>
      <c r="D15" s="73" t="s">
        <v>210</v>
      </c>
      <c r="E15" s="82" t="s">
        <v>150</v>
      </c>
      <c r="F15" s="106">
        <v>1300</v>
      </c>
      <c r="H15" s="95">
        <v>14</v>
      </c>
      <c r="I15" s="18" t="s">
        <v>25</v>
      </c>
      <c r="J15" s="18" t="s">
        <v>87</v>
      </c>
      <c r="K15" s="65">
        <v>5704</v>
      </c>
      <c r="L15" s="65">
        <v>5704</v>
      </c>
      <c r="M15" s="65" t="s">
        <v>134</v>
      </c>
      <c r="N15" s="4">
        <f t="shared" si="0"/>
        <v>0</v>
      </c>
    </row>
    <row r="16" spans="1:14">
      <c r="A16" s="51"/>
      <c r="B16" s="7"/>
      <c r="C16" s="104"/>
      <c r="D16" s="62" t="s">
        <v>213</v>
      </c>
      <c r="E16" s="82"/>
      <c r="F16" s="106">
        <v>594</v>
      </c>
      <c r="H16" s="95">
        <v>15</v>
      </c>
      <c r="I16" s="18" t="s">
        <v>26</v>
      </c>
      <c r="J16" s="18" t="s">
        <v>106</v>
      </c>
      <c r="K16" s="65">
        <v>3842</v>
      </c>
      <c r="L16" s="65">
        <v>3842</v>
      </c>
      <c r="M16" s="65" t="s">
        <v>135</v>
      </c>
      <c r="N16" s="4">
        <f t="shared" si="0"/>
        <v>0</v>
      </c>
    </row>
    <row r="17" spans="1:17" ht="13.5" customHeight="1">
      <c r="A17" s="51"/>
      <c r="B17" s="7"/>
      <c r="C17" s="104"/>
      <c r="D17" s="73"/>
      <c r="E17" s="82"/>
      <c r="F17" s="106"/>
      <c r="H17" s="95">
        <v>16</v>
      </c>
      <c r="I17" s="18" t="s">
        <v>27</v>
      </c>
      <c r="J17" s="18" t="s">
        <v>35</v>
      </c>
      <c r="K17" s="65">
        <v>2764</v>
      </c>
      <c r="L17" s="65">
        <v>2764</v>
      </c>
      <c r="M17" s="65" t="s">
        <v>134</v>
      </c>
      <c r="N17" s="4">
        <f t="shared" si="0"/>
        <v>0</v>
      </c>
    </row>
    <row r="18" spans="1:17" ht="13.5" customHeight="1">
      <c r="A18" s="4"/>
      <c r="B18" s="4"/>
      <c r="C18" s="50"/>
      <c r="D18" s="128"/>
      <c r="E18" s="82"/>
      <c r="F18" s="106"/>
      <c r="H18" s="95">
        <v>17</v>
      </c>
      <c r="I18" s="18" t="s">
        <v>28</v>
      </c>
      <c r="J18" s="18" t="s">
        <v>36</v>
      </c>
      <c r="K18" s="65">
        <v>3646</v>
      </c>
      <c r="L18" s="65">
        <v>3646</v>
      </c>
      <c r="M18" s="65" t="s">
        <v>134</v>
      </c>
      <c r="N18" s="4">
        <f t="shared" si="0"/>
        <v>0</v>
      </c>
    </row>
    <row r="19" spans="1:17" ht="13.5" customHeight="1">
      <c r="A19" s="4"/>
      <c r="B19" s="4"/>
      <c r="C19" s="50"/>
      <c r="D19" s="128"/>
      <c r="E19" s="82"/>
      <c r="F19" s="106"/>
      <c r="H19" s="95">
        <v>18</v>
      </c>
      <c r="I19" s="18" t="s">
        <v>29</v>
      </c>
      <c r="J19" s="34" t="s">
        <v>117</v>
      </c>
      <c r="K19" s="65">
        <v>1098</v>
      </c>
      <c r="L19" s="65">
        <v>1098</v>
      </c>
      <c r="M19" s="65" t="s">
        <v>135</v>
      </c>
      <c r="N19" s="4">
        <f t="shared" si="0"/>
        <v>0</v>
      </c>
    </row>
    <row r="20" spans="1:17" ht="13.5" customHeight="1">
      <c r="A20" s="51"/>
      <c r="B20" s="7"/>
      <c r="C20" s="104"/>
      <c r="D20" s="73"/>
      <c r="E20" s="82"/>
      <c r="F20" s="106"/>
      <c r="H20" s="95">
        <v>19</v>
      </c>
      <c r="I20" s="18" t="s">
        <v>57</v>
      </c>
      <c r="J20" s="18" t="s">
        <v>88</v>
      </c>
      <c r="K20" s="65">
        <v>1000</v>
      </c>
      <c r="L20" s="65">
        <v>1000</v>
      </c>
      <c r="M20" s="65" t="s">
        <v>135</v>
      </c>
      <c r="N20" s="4">
        <f t="shared" si="0"/>
        <v>0</v>
      </c>
    </row>
    <row r="21" spans="1:17" ht="12.75" customHeight="1">
      <c r="A21" s="110" t="s">
        <v>214</v>
      </c>
      <c r="B21" s="57" t="s">
        <v>217</v>
      </c>
      <c r="C21" s="127">
        <v>54000</v>
      </c>
      <c r="D21" s="55" t="s">
        <v>199</v>
      </c>
      <c r="E21" s="119" t="s">
        <v>152</v>
      </c>
      <c r="F21" s="108">
        <v>12702</v>
      </c>
      <c r="H21" s="95">
        <v>20</v>
      </c>
      <c r="I21" s="18" t="s">
        <v>58</v>
      </c>
      <c r="J21" s="18" t="s">
        <v>38</v>
      </c>
      <c r="K21" s="65">
        <v>0</v>
      </c>
      <c r="L21" s="65"/>
      <c r="M21" s="65"/>
      <c r="N21" s="4">
        <f t="shared" si="0"/>
        <v>0</v>
      </c>
    </row>
    <row r="22" spans="1:17" ht="15" customHeight="1">
      <c r="A22" s="55" t="s">
        <v>215</v>
      </c>
      <c r="B22" s="119" t="s">
        <v>151</v>
      </c>
      <c r="C22" s="127">
        <v>13392</v>
      </c>
      <c r="D22" s="55" t="s">
        <v>202</v>
      </c>
      <c r="E22" s="119" t="s">
        <v>150</v>
      </c>
      <c r="F22" s="108">
        <f>SUMIF(B4:B20, "Naveen", C4:C20)-SUMIF(E4:E20, "Naveen", F4:F20)-5000</f>
        <v>18105</v>
      </c>
      <c r="H22" s="95">
        <v>21</v>
      </c>
      <c r="I22" s="18" t="s">
        <v>59</v>
      </c>
      <c r="J22" s="18" t="s">
        <v>39</v>
      </c>
      <c r="K22" s="65">
        <v>4932</v>
      </c>
      <c r="L22" s="65">
        <v>4932</v>
      </c>
      <c r="M22" s="65" t="s">
        <v>134</v>
      </c>
      <c r="N22" s="4">
        <f t="shared" si="0"/>
        <v>0</v>
      </c>
    </row>
    <row r="23" spans="1:17" ht="15" customHeight="1">
      <c r="A23" s="51"/>
      <c r="B23" s="7"/>
      <c r="C23" s="104"/>
      <c r="D23" s="55" t="s">
        <v>203</v>
      </c>
      <c r="E23" s="119" t="s">
        <v>151</v>
      </c>
      <c r="F23" s="108">
        <f>SUMIF(B4:B20, "Srinivas", C4:C20)-SUMIF(E4:E20, "Srinivas", F4:F20)</f>
        <v>4551</v>
      </c>
      <c r="H23" s="95">
        <v>22</v>
      </c>
      <c r="I23" s="18" t="s">
        <v>60</v>
      </c>
      <c r="J23" s="34" t="s">
        <v>118</v>
      </c>
      <c r="K23" s="65">
        <v>2274</v>
      </c>
      <c r="L23" s="65">
        <v>2274</v>
      </c>
      <c r="M23" s="65" t="s">
        <v>135</v>
      </c>
      <c r="N23" s="4">
        <f t="shared" si="0"/>
        <v>0</v>
      </c>
    </row>
    <row r="24" spans="1:17" ht="15" customHeight="1">
      <c r="A24" s="51"/>
      <c r="B24" s="7"/>
      <c r="C24" s="104"/>
      <c r="D24" s="110" t="s">
        <v>214</v>
      </c>
      <c r="E24" s="57" t="s">
        <v>217</v>
      </c>
      <c r="F24" s="127">
        <v>54000</v>
      </c>
      <c r="H24" s="95">
        <v>23</v>
      </c>
      <c r="I24" s="18" t="s">
        <v>61</v>
      </c>
      <c r="J24" s="34" t="s">
        <v>121</v>
      </c>
      <c r="K24" s="65">
        <v>1882</v>
      </c>
      <c r="L24" s="65">
        <v>1882</v>
      </c>
      <c r="M24" s="65" t="s">
        <v>135</v>
      </c>
      <c r="N24" s="4">
        <f t="shared" si="0"/>
        <v>0</v>
      </c>
    </row>
    <row r="25" spans="1:17" ht="12" customHeight="1">
      <c r="A25" s="51"/>
      <c r="B25" s="7"/>
      <c r="C25" s="103"/>
      <c r="D25" s="55" t="s">
        <v>215</v>
      </c>
      <c r="E25" s="119" t="s">
        <v>151</v>
      </c>
      <c r="F25" s="127">
        <v>13392</v>
      </c>
      <c r="H25" s="95">
        <v>24</v>
      </c>
      <c r="I25" s="18" t="s">
        <v>62</v>
      </c>
      <c r="J25" s="18" t="s">
        <v>42</v>
      </c>
      <c r="K25" s="65">
        <v>2350</v>
      </c>
      <c r="L25" s="65">
        <v>2350</v>
      </c>
      <c r="M25" s="65" t="s">
        <v>135</v>
      </c>
      <c r="N25" s="4">
        <f t="shared" si="0"/>
        <v>0</v>
      </c>
    </row>
    <row r="26" spans="1:17" ht="15.75" customHeight="1" thickBot="1">
      <c r="A26" s="252" t="s">
        <v>159</v>
      </c>
      <c r="B26" s="253"/>
      <c r="C26" s="67">
        <f>SUM(C4:C25)</f>
        <v>185555</v>
      </c>
      <c r="D26" s="252" t="s">
        <v>159</v>
      </c>
      <c r="E26" s="253"/>
      <c r="F26" s="67">
        <f>SUM(F4:F25)</f>
        <v>185555</v>
      </c>
      <c r="H26" s="95">
        <v>25</v>
      </c>
      <c r="I26" s="18" t="s">
        <v>63</v>
      </c>
      <c r="J26" s="18" t="s">
        <v>43</v>
      </c>
      <c r="K26" s="65">
        <v>2274</v>
      </c>
      <c r="L26" s="65">
        <v>2274</v>
      </c>
      <c r="M26" s="65" t="s">
        <v>135</v>
      </c>
      <c r="N26" s="4">
        <f t="shared" si="0"/>
        <v>0</v>
      </c>
    </row>
    <row r="27" spans="1:17">
      <c r="H27" s="95">
        <v>26</v>
      </c>
      <c r="I27" s="18" t="s">
        <v>64</v>
      </c>
      <c r="J27" s="18" t="s">
        <v>98</v>
      </c>
      <c r="K27" s="65">
        <v>1000</v>
      </c>
      <c r="L27" s="65">
        <v>1000</v>
      </c>
      <c r="M27" s="65" t="s">
        <v>135</v>
      </c>
      <c r="N27" s="4">
        <f t="shared" si="0"/>
        <v>0</v>
      </c>
    </row>
    <row r="28" spans="1:17" ht="14.25" customHeight="1">
      <c r="A28" s="110" t="s">
        <v>184</v>
      </c>
      <c r="B28" s="111">
        <f>K43</f>
        <v>102349</v>
      </c>
      <c r="D28" s="114" t="s">
        <v>176</v>
      </c>
      <c r="E28" s="115" t="s">
        <v>164</v>
      </c>
      <c r="F28" s="115" t="s">
        <v>86</v>
      </c>
      <c r="H28" s="95">
        <v>27</v>
      </c>
      <c r="I28" s="34" t="s">
        <v>65</v>
      </c>
      <c r="J28" s="34" t="s">
        <v>45</v>
      </c>
      <c r="K28" s="65">
        <v>3646</v>
      </c>
      <c r="L28" s="65">
        <v>3646</v>
      </c>
      <c r="M28" s="65" t="s">
        <v>135</v>
      </c>
      <c r="N28" s="4">
        <f>K28-L28</f>
        <v>0</v>
      </c>
    </row>
    <row r="29" spans="1:17" ht="13.5" customHeight="1">
      <c r="A29" s="110" t="s">
        <v>185</v>
      </c>
      <c r="B29" s="111">
        <f>L43</f>
        <v>102569</v>
      </c>
      <c r="E29" s="94"/>
      <c r="F29" s="82"/>
      <c r="H29" s="95">
        <v>28</v>
      </c>
      <c r="I29" s="18" t="s">
        <v>66</v>
      </c>
      <c r="J29" s="18" t="s">
        <v>46</v>
      </c>
      <c r="K29" s="65">
        <v>3405</v>
      </c>
      <c r="L29" s="65">
        <v>3405</v>
      </c>
      <c r="M29" s="65" t="s">
        <v>134</v>
      </c>
      <c r="N29" s="4">
        <f t="shared" si="0"/>
        <v>0</v>
      </c>
    </row>
    <row r="30" spans="1:17" ht="12.75" customHeight="1">
      <c r="A30" s="110" t="s">
        <v>175</v>
      </c>
      <c r="B30" s="111">
        <f>SUM(F4:F20)</f>
        <v>82805</v>
      </c>
      <c r="E30" s="94"/>
      <c r="F30" s="82"/>
      <c r="H30" s="95">
        <v>29</v>
      </c>
      <c r="I30" s="18" t="s">
        <v>67</v>
      </c>
      <c r="J30" s="18" t="s">
        <v>47</v>
      </c>
      <c r="K30" s="65">
        <v>2960</v>
      </c>
      <c r="L30" s="65">
        <v>2960</v>
      </c>
      <c r="M30" s="65" t="s">
        <v>135</v>
      </c>
      <c r="N30" s="4">
        <f t="shared" si="0"/>
        <v>0</v>
      </c>
    </row>
    <row r="31" spans="1:17" ht="12.75" customHeight="1">
      <c r="A31" s="110" t="s">
        <v>162</v>
      </c>
      <c r="B31" s="112">
        <f>SUM(F21:F25)</f>
        <v>102750</v>
      </c>
      <c r="E31" s="94"/>
      <c r="F31" s="82"/>
      <c r="H31" s="95">
        <v>30</v>
      </c>
      <c r="I31" s="18" t="s">
        <v>68</v>
      </c>
      <c r="J31" s="18" t="s">
        <v>48</v>
      </c>
      <c r="K31" s="65">
        <v>1000</v>
      </c>
      <c r="L31" s="65">
        <v>1000</v>
      </c>
      <c r="M31" s="65" t="s">
        <v>135</v>
      </c>
      <c r="N31" s="4">
        <f t="shared" si="0"/>
        <v>0</v>
      </c>
    </row>
    <row r="32" spans="1:17" ht="14.25" customHeight="1">
      <c r="A32" s="110" t="s">
        <v>218</v>
      </c>
      <c r="B32" s="112">
        <f>SUM(F21:F23)</f>
        <v>35358</v>
      </c>
      <c r="E32" s="94"/>
      <c r="F32" s="82"/>
      <c r="H32" s="95">
        <v>31</v>
      </c>
      <c r="I32" s="18" t="s">
        <v>69</v>
      </c>
      <c r="J32" s="18" t="s">
        <v>110</v>
      </c>
      <c r="K32" s="65">
        <v>3238</v>
      </c>
      <c r="L32" s="65">
        <v>3238</v>
      </c>
      <c r="M32" s="65" t="s">
        <v>135</v>
      </c>
      <c r="N32" s="4">
        <f t="shared" si="0"/>
        <v>0</v>
      </c>
      <c r="Q32" s="1" t="s">
        <v>136</v>
      </c>
    </row>
    <row r="33" spans="1:14" ht="13.5" customHeight="1">
      <c r="A33" s="110"/>
      <c r="B33" s="111"/>
      <c r="E33" s="94"/>
      <c r="F33" s="82"/>
      <c r="H33" s="95">
        <v>32</v>
      </c>
      <c r="I33" s="18" t="s">
        <v>70</v>
      </c>
      <c r="J33" s="18" t="s">
        <v>50</v>
      </c>
      <c r="K33" s="65">
        <v>2372</v>
      </c>
      <c r="L33" s="65">
        <v>2372</v>
      </c>
      <c r="M33" s="65" t="s">
        <v>135</v>
      </c>
      <c r="N33" s="4">
        <f t="shared" si="0"/>
        <v>0</v>
      </c>
    </row>
    <row r="34" spans="1:14" ht="14.25" customHeight="1">
      <c r="A34" s="113" t="s">
        <v>172</v>
      </c>
      <c r="B34" s="110"/>
      <c r="E34" s="94"/>
      <c r="F34" s="82"/>
      <c r="H34" s="95">
        <v>33</v>
      </c>
      <c r="I34" s="18" t="s">
        <v>71</v>
      </c>
      <c r="J34" s="18" t="s">
        <v>51</v>
      </c>
      <c r="K34" s="65">
        <v>1588</v>
      </c>
      <c r="L34" s="65">
        <v>1588</v>
      </c>
      <c r="M34" s="65" t="s">
        <v>134</v>
      </c>
      <c r="N34" s="4">
        <f t="shared" si="0"/>
        <v>0</v>
      </c>
    </row>
    <row r="35" spans="1:14" ht="14.25" customHeight="1">
      <c r="A35" s="54" t="s">
        <v>167</v>
      </c>
      <c r="B35" s="110"/>
      <c r="E35" s="94"/>
      <c r="F35" s="82"/>
      <c r="H35" s="95">
        <v>34</v>
      </c>
      <c r="I35" s="18" t="s">
        <v>72</v>
      </c>
      <c r="J35" s="18" t="s">
        <v>52</v>
      </c>
      <c r="K35" s="65">
        <v>2176</v>
      </c>
      <c r="L35" s="65">
        <v>2176</v>
      </c>
      <c r="M35" s="65" t="s">
        <v>135</v>
      </c>
      <c r="N35" s="4">
        <f t="shared" si="0"/>
        <v>0</v>
      </c>
    </row>
    <row r="36" spans="1:14">
      <c r="A36" s="54" t="s">
        <v>182</v>
      </c>
      <c r="E36" s="83"/>
      <c r="F36" s="83"/>
      <c r="H36" s="95">
        <v>35</v>
      </c>
      <c r="I36" s="18" t="s">
        <v>73</v>
      </c>
      <c r="J36" s="18" t="s">
        <v>53</v>
      </c>
      <c r="K36" s="65">
        <v>1294</v>
      </c>
      <c r="L36" s="65">
        <v>1294</v>
      </c>
      <c r="M36" s="65" t="s">
        <v>134</v>
      </c>
      <c r="N36" s="4">
        <f t="shared" si="0"/>
        <v>0</v>
      </c>
    </row>
    <row r="37" spans="1:14">
      <c r="A37" s="54" t="s">
        <v>212</v>
      </c>
      <c r="H37" s="95">
        <v>36</v>
      </c>
      <c r="I37" s="18" t="s">
        <v>74</v>
      </c>
      <c r="J37" s="18" t="s">
        <v>54</v>
      </c>
      <c r="K37" s="65">
        <v>3450</v>
      </c>
      <c r="L37" s="65">
        <v>3450</v>
      </c>
      <c r="M37" s="65" t="s">
        <v>135</v>
      </c>
      <c r="N37" s="4">
        <f t="shared" si="0"/>
        <v>0</v>
      </c>
    </row>
    <row r="38" spans="1:14">
      <c r="A38" s="54"/>
      <c r="H38" s="95">
        <v>37</v>
      </c>
      <c r="I38" s="18" t="s">
        <v>75</v>
      </c>
      <c r="J38" s="18" t="s">
        <v>55</v>
      </c>
      <c r="K38" s="65">
        <v>2000</v>
      </c>
      <c r="L38" s="65">
        <v>2000</v>
      </c>
      <c r="M38" s="65" t="s">
        <v>135</v>
      </c>
      <c r="N38" s="4">
        <f t="shared" si="0"/>
        <v>0</v>
      </c>
    </row>
    <row r="39" spans="1:14">
      <c r="A39" s="54"/>
      <c r="H39" s="95">
        <v>38</v>
      </c>
      <c r="I39" s="18" t="s">
        <v>76</v>
      </c>
      <c r="J39" s="34" t="s">
        <v>119</v>
      </c>
      <c r="K39" s="65">
        <v>2764</v>
      </c>
      <c r="L39" s="65">
        <v>2764</v>
      </c>
      <c r="M39" s="65" t="s">
        <v>135</v>
      </c>
      <c r="N39" s="4">
        <f t="shared" si="0"/>
        <v>0</v>
      </c>
    </row>
    <row r="40" spans="1:14">
      <c r="A40" s="54"/>
      <c r="H40" s="95">
        <v>39</v>
      </c>
      <c r="I40" s="18" t="s">
        <v>77</v>
      </c>
      <c r="J40" s="18" t="s">
        <v>56</v>
      </c>
      <c r="K40" s="65">
        <v>6298</v>
      </c>
      <c r="L40" s="65">
        <v>6298</v>
      </c>
      <c r="M40" s="65" t="s">
        <v>135</v>
      </c>
      <c r="N40" s="4">
        <f t="shared" si="0"/>
        <v>0</v>
      </c>
    </row>
    <row r="41" spans="1:14">
      <c r="H41" s="95">
        <v>40</v>
      </c>
      <c r="I41" s="18" t="s">
        <v>78</v>
      </c>
      <c r="J41" s="34" t="s">
        <v>120</v>
      </c>
      <c r="K41" s="65">
        <v>3842</v>
      </c>
      <c r="L41" s="65">
        <v>3842</v>
      </c>
      <c r="M41" s="65" t="s">
        <v>135</v>
      </c>
      <c r="N41" s="4">
        <f t="shared" si="0"/>
        <v>0</v>
      </c>
    </row>
    <row r="42" spans="1:14">
      <c r="H42" s="4"/>
      <c r="I42" s="4"/>
      <c r="J42" s="4"/>
      <c r="K42" s="4"/>
      <c r="L42" s="4"/>
      <c r="M42" s="4"/>
      <c r="N42" s="4"/>
    </row>
    <row r="43" spans="1:14">
      <c r="H43" s="4"/>
      <c r="I43" s="4"/>
      <c r="J43" s="57" t="s">
        <v>137</v>
      </c>
      <c r="K43" s="57">
        <f>SUM(K2:K41)</f>
        <v>102349</v>
      </c>
      <c r="L43" s="57">
        <f>SUM(L2:L41)</f>
        <v>102569</v>
      </c>
      <c r="M43" s="57"/>
      <c r="N43" s="57">
        <f>SUM(N2:N41)</f>
        <v>-220</v>
      </c>
    </row>
  </sheetData>
  <mergeCells count="5">
    <mergeCell ref="A1:F1"/>
    <mergeCell ref="A2:C2"/>
    <mergeCell ref="D2:F2"/>
    <mergeCell ref="A26:B26"/>
    <mergeCell ref="D26:E26"/>
  </mergeCells>
  <dataValidations count="3">
    <dataValidation type="list" allowBlank="1" showInputMessage="1" showErrorMessage="1" sqref="B4:B6 B8:B11 B14:B17 B20 B23:B25" xr:uid="{00000000-0002-0000-0400-000000000000}">
      <formula1>"Naveen,Srinivas,KVB Account"</formula1>
    </dataValidation>
    <dataValidation type="list" allowBlank="1" showInputMessage="1" showErrorMessage="1" sqref="Q4:Q7 M2:M41" xr:uid="{00000000-0002-0000-0400-000001000000}">
      <formula1>"Cash,Online"</formula1>
    </dataValidation>
    <dataValidation type="list" allowBlank="1" showInputMessage="1" showErrorMessage="1" sqref="E4:E23 E25 B22" xr:uid="{00000000-0002-0000-0400-000002000000}">
      <formula1>"Naveen,Srinivas"</formula1>
    </dataValidation>
  </dataValidations>
  <pageMargins left="0" right="0" top="0.5" bottom="0.25" header="0" footer="0"/>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74"/>
  <sheetViews>
    <sheetView zoomScaleNormal="100" workbookViewId="0">
      <selection activeCell="J32" sqref="J32:J54"/>
    </sheetView>
  </sheetViews>
  <sheetFormatPr defaultColWidth="9" defaultRowHeight="14.5"/>
  <cols>
    <col min="1" max="1" width="3.7265625" style="15" customWidth="1"/>
    <col min="2" max="2" width="5.1796875" style="15" customWidth="1"/>
    <col min="3" max="3" width="22.7265625" style="15" customWidth="1"/>
    <col min="4" max="4" width="14.453125" style="15" customWidth="1"/>
    <col min="5" max="5" width="8.1796875" style="15" customWidth="1"/>
    <col min="6" max="6" width="8.453125" style="15" customWidth="1"/>
    <col min="7" max="8" width="9.7265625" style="15" customWidth="1"/>
    <col min="9" max="9" width="9.26953125" style="91" customWidth="1"/>
    <col min="10" max="10" width="9.7265625" style="15" customWidth="1"/>
    <col min="11" max="11" width="9.1796875" style="15" customWidth="1"/>
    <col min="12" max="12" width="11.1796875" style="15" customWidth="1"/>
    <col min="13" max="13" width="24.81640625" style="15" customWidth="1"/>
    <col min="14" max="15" width="9" style="15" customWidth="1"/>
    <col min="16" max="16" width="10" style="16" customWidth="1"/>
    <col min="17" max="256" width="10" style="15" customWidth="1"/>
    <col min="257" max="16384" width="9" style="17"/>
  </cols>
  <sheetData>
    <row r="1" spans="1:256" ht="28.5" customHeight="1">
      <c r="A1" s="272" t="s">
        <v>187</v>
      </c>
      <c r="B1" s="272"/>
      <c r="C1" s="272"/>
      <c r="D1" s="272"/>
      <c r="E1" s="272"/>
      <c r="F1" s="272"/>
      <c r="G1" s="272"/>
      <c r="H1" s="272"/>
      <c r="I1" s="272"/>
      <c r="J1" s="272"/>
      <c r="K1" s="272"/>
      <c r="L1" s="272"/>
      <c r="M1" s="272"/>
    </row>
    <row r="2" spans="1:256" ht="15" customHeight="1">
      <c r="A2" s="261" t="s">
        <v>124</v>
      </c>
      <c r="B2" s="261"/>
      <c r="C2" s="261"/>
      <c r="D2" s="261"/>
      <c r="E2" s="261"/>
      <c r="F2" s="261"/>
      <c r="G2" s="261"/>
      <c r="H2" s="261"/>
      <c r="I2" s="282" t="s">
        <v>131</v>
      </c>
      <c r="J2" s="283"/>
      <c r="K2" s="283"/>
      <c r="L2" s="283"/>
      <c r="M2" s="283"/>
    </row>
    <row r="3" spans="1:256" s="40" customFormat="1" ht="15" customHeight="1">
      <c r="A3" s="256" t="s">
        <v>130</v>
      </c>
      <c r="B3" s="256"/>
      <c r="C3" s="256"/>
      <c r="D3" s="256" t="s">
        <v>129</v>
      </c>
      <c r="E3" s="256"/>
      <c r="F3" s="256" t="s">
        <v>127</v>
      </c>
      <c r="G3" s="256"/>
      <c r="H3" s="37" t="s">
        <v>86</v>
      </c>
      <c r="I3" s="258" t="s">
        <v>216</v>
      </c>
      <c r="J3" s="258"/>
      <c r="K3" s="258"/>
      <c r="L3" s="258"/>
      <c r="M3" s="258"/>
      <c r="N3" s="38"/>
      <c r="O3" s="38"/>
      <c r="P3" s="39"/>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row>
    <row r="4" spans="1:256">
      <c r="A4" s="275" t="s">
        <v>125</v>
      </c>
      <c r="B4" s="276"/>
      <c r="C4" s="276"/>
      <c r="D4" s="257">
        <v>7</v>
      </c>
      <c r="E4" s="257"/>
      <c r="F4" s="257">
        <v>1300</v>
      </c>
      <c r="G4" s="257"/>
      <c r="H4" s="44">
        <f>D4*F4</f>
        <v>9100</v>
      </c>
      <c r="I4" s="258"/>
      <c r="J4" s="258"/>
      <c r="K4" s="258"/>
      <c r="L4" s="258"/>
      <c r="M4" s="258"/>
    </row>
    <row r="5" spans="1:256">
      <c r="A5" s="273" t="s">
        <v>126</v>
      </c>
      <c r="B5" s="274"/>
      <c r="C5" s="274"/>
      <c r="D5" s="264">
        <v>23</v>
      </c>
      <c r="E5" s="264"/>
      <c r="F5" s="264">
        <v>600</v>
      </c>
      <c r="G5" s="264"/>
      <c r="H5" s="41">
        <f>D5*F5</f>
        <v>13800</v>
      </c>
      <c r="I5" s="258"/>
      <c r="J5" s="258"/>
      <c r="K5" s="258"/>
      <c r="L5" s="258"/>
      <c r="M5" s="258"/>
    </row>
    <row r="6" spans="1:256">
      <c r="A6" s="273" t="s">
        <v>186</v>
      </c>
      <c r="B6" s="274"/>
      <c r="C6" s="274"/>
      <c r="D6" s="264">
        <v>66</v>
      </c>
      <c r="E6" s="264"/>
      <c r="F6" s="264">
        <v>76</v>
      </c>
      <c r="G6" s="264"/>
      <c r="H6" s="44">
        <f>D6*F6</f>
        <v>5016</v>
      </c>
      <c r="I6" s="258"/>
      <c r="J6" s="258"/>
      <c r="K6" s="258"/>
      <c r="L6" s="258"/>
      <c r="M6" s="258"/>
    </row>
    <row r="7" spans="1:256" ht="15" customHeight="1">
      <c r="A7" s="268" t="s">
        <v>128</v>
      </c>
      <c r="B7" s="269"/>
      <c r="C7" s="269"/>
      <c r="D7" s="269"/>
      <c r="E7" s="269"/>
      <c r="F7" s="269"/>
      <c r="G7" s="270"/>
      <c r="H7" s="41">
        <f>SUM(H4:H6)</f>
        <v>27916</v>
      </c>
      <c r="I7" s="258"/>
      <c r="J7" s="258"/>
      <c r="K7" s="258"/>
      <c r="L7" s="258"/>
      <c r="M7" s="258"/>
    </row>
    <row r="8" spans="1:256">
      <c r="A8" s="277" t="s">
        <v>82</v>
      </c>
      <c r="B8" s="277"/>
      <c r="C8" s="277"/>
      <c r="D8" s="42">
        <f>SUM(G13:G29:G32:G54)</f>
        <v>553</v>
      </c>
      <c r="E8" s="278" t="s">
        <v>204</v>
      </c>
      <c r="F8" s="279"/>
      <c r="G8" s="279"/>
      <c r="H8" s="33"/>
      <c r="I8" s="258"/>
      <c r="J8" s="258"/>
      <c r="K8" s="258"/>
      <c r="L8" s="258"/>
      <c r="M8" s="258"/>
    </row>
    <row r="9" spans="1:256" ht="15" customHeight="1">
      <c r="A9" s="262" t="s">
        <v>83</v>
      </c>
      <c r="B9" s="263"/>
      <c r="C9" s="263"/>
      <c r="D9" s="19">
        <f>ROUND(H7/D8,0)</f>
        <v>50</v>
      </c>
      <c r="E9" s="280"/>
      <c r="F9" s="281"/>
      <c r="G9" s="281"/>
      <c r="H9" s="120">
        <f>SUM(J13:J29:J32:J54)</f>
        <v>67430</v>
      </c>
      <c r="I9" s="258"/>
      <c r="J9" s="258"/>
      <c r="K9" s="258"/>
      <c r="L9" s="258"/>
      <c r="M9" s="258"/>
    </row>
    <row r="10" spans="1:256">
      <c r="A10" s="20"/>
      <c r="B10" s="20"/>
      <c r="C10" s="20"/>
      <c r="D10" s="21"/>
      <c r="E10" s="33"/>
      <c r="F10" s="33"/>
      <c r="G10" s="33"/>
      <c r="H10" s="33"/>
      <c r="I10" s="259"/>
      <c r="J10" s="259"/>
      <c r="K10" s="259"/>
      <c r="L10" s="259"/>
      <c r="M10" s="259"/>
    </row>
    <row r="11" spans="1:256" ht="22.5" customHeight="1">
      <c r="A11" s="267" t="s">
        <v>0</v>
      </c>
      <c r="B11" s="266" t="s">
        <v>115</v>
      </c>
      <c r="C11" s="267" t="s">
        <v>2</v>
      </c>
      <c r="D11" s="266" t="s">
        <v>111</v>
      </c>
      <c r="E11" s="271" t="s">
        <v>122</v>
      </c>
      <c r="F11" s="267"/>
      <c r="G11" s="267"/>
      <c r="H11" s="267"/>
      <c r="I11" s="266" t="s">
        <v>163</v>
      </c>
      <c r="J11" s="267" t="s">
        <v>3</v>
      </c>
      <c r="K11" s="266" t="s">
        <v>114</v>
      </c>
      <c r="L11" s="267" t="s">
        <v>4</v>
      </c>
      <c r="M11" s="266" t="s">
        <v>113</v>
      </c>
    </row>
    <row r="12" spans="1:256" ht="17.25" customHeight="1">
      <c r="A12" s="267"/>
      <c r="B12" s="267"/>
      <c r="C12" s="267"/>
      <c r="D12" s="267"/>
      <c r="E12" s="32" t="s">
        <v>112</v>
      </c>
      <c r="F12" s="14" t="s">
        <v>79</v>
      </c>
      <c r="G12" s="92" t="s">
        <v>123</v>
      </c>
      <c r="H12" s="32" t="s">
        <v>86</v>
      </c>
      <c r="I12" s="266"/>
      <c r="J12" s="267"/>
      <c r="K12" s="267"/>
      <c r="L12" s="267"/>
      <c r="M12" s="267"/>
    </row>
    <row r="13" spans="1:256" ht="20.149999999999999" customHeight="1">
      <c r="A13" s="96">
        <v>1</v>
      </c>
      <c r="B13" s="36" t="s">
        <v>5</v>
      </c>
      <c r="C13" s="36" t="s">
        <v>14</v>
      </c>
      <c r="D13" s="44">
        <v>1000</v>
      </c>
      <c r="E13" s="93">
        <v>398</v>
      </c>
      <c r="F13" s="93">
        <v>403</v>
      </c>
      <c r="G13" s="44">
        <f>F13-E13</f>
        <v>5</v>
      </c>
      <c r="H13" s="45">
        <f>G13*D9</f>
        <v>250</v>
      </c>
      <c r="I13" s="93">
        <v>0</v>
      </c>
      <c r="J13" s="45">
        <f>I13+H13+D13</f>
        <v>1250</v>
      </c>
      <c r="K13" s="45"/>
      <c r="L13" s="46"/>
      <c r="M13" s="36"/>
    </row>
    <row r="14" spans="1:256" ht="20.149999999999999" customHeight="1">
      <c r="A14" s="95">
        <v>2</v>
      </c>
      <c r="B14" s="18" t="s">
        <v>6</v>
      </c>
      <c r="C14" s="18" t="s">
        <v>15</v>
      </c>
      <c r="D14" s="41">
        <v>1000</v>
      </c>
      <c r="E14" s="94">
        <v>466</v>
      </c>
      <c r="F14" s="94">
        <v>467</v>
      </c>
      <c r="G14" s="41">
        <f t="shared" ref="G14:G29" si="0">F14-E14</f>
        <v>1</v>
      </c>
      <c r="H14" s="24">
        <f>G14*D9</f>
        <v>50</v>
      </c>
      <c r="I14" s="94">
        <v>0</v>
      </c>
      <c r="J14" s="24">
        <f t="shared" ref="J14:J29" si="1">I14+H14+D14</f>
        <v>1050</v>
      </c>
      <c r="K14" s="24"/>
      <c r="L14" s="25"/>
      <c r="M14" s="18"/>
    </row>
    <row r="15" spans="1:256" ht="20.149999999999999" customHeight="1">
      <c r="A15" s="95">
        <v>3</v>
      </c>
      <c r="B15" s="18" t="s">
        <v>7</v>
      </c>
      <c r="C15" s="18" t="s">
        <v>16</v>
      </c>
      <c r="D15" s="41">
        <v>1000</v>
      </c>
      <c r="E15" s="94">
        <v>418</v>
      </c>
      <c r="F15" s="94">
        <v>423</v>
      </c>
      <c r="G15" s="44">
        <f t="shared" si="0"/>
        <v>5</v>
      </c>
      <c r="H15" s="45">
        <f>G15*D9</f>
        <v>250</v>
      </c>
      <c r="I15" s="94">
        <v>0</v>
      </c>
      <c r="J15" s="24">
        <f t="shared" si="1"/>
        <v>1250</v>
      </c>
      <c r="K15" s="24"/>
      <c r="L15" s="25"/>
      <c r="M15" s="121" t="s">
        <v>211</v>
      </c>
    </row>
    <row r="16" spans="1:256" ht="20.149999999999999" customHeight="1">
      <c r="A16" s="95">
        <v>4</v>
      </c>
      <c r="B16" s="18" t="s">
        <v>8</v>
      </c>
      <c r="C16" s="18" t="s">
        <v>84</v>
      </c>
      <c r="D16" s="41">
        <v>1000</v>
      </c>
      <c r="E16" s="94">
        <v>215</v>
      </c>
      <c r="F16" s="94">
        <v>233</v>
      </c>
      <c r="G16" s="41">
        <f t="shared" si="0"/>
        <v>18</v>
      </c>
      <c r="H16" s="45">
        <f>G16*D9</f>
        <v>900</v>
      </c>
      <c r="I16" s="94">
        <v>0</v>
      </c>
      <c r="J16" s="45">
        <f t="shared" si="1"/>
        <v>1900</v>
      </c>
      <c r="K16" s="24"/>
      <c r="L16" s="25"/>
      <c r="M16" s="18"/>
    </row>
    <row r="17" spans="1:13" ht="20.149999999999999" customHeight="1">
      <c r="A17" s="95">
        <v>5</v>
      </c>
      <c r="B17" s="18" t="s">
        <v>9</v>
      </c>
      <c r="C17" s="18" t="s">
        <v>97</v>
      </c>
      <c r="D17" s="41">
        <v>1000</v>
      </c>
      <c r="E17" s="94">
        <v>164</v>
      </c>
      <c r="F17" s="94">
        <v>179</v>
      </c>
      <c r="G17" s="44">
        <f t="shared" si="0"/>
        <v>15</v>
      </c>
      <c r="H17" s="24">
        <f>G17*D9</f>
        <v>750</v>
      </c>
      <c r="I17" s="94">
        <v>0</v>
      </c>
      <c r="J17" s="24">
        <f t="shared" si="1"/>
        <v>1750</v>
      </c>
      <c r="K17" s="24"/>
      <c r="L17" s="25"/>
      <c r="M17" s="18"/>
    </row>
    <row r="18" spans="1:13" ht="20.149999999999999" customHeight="1">
      <c r="A18" s="95">
        <v>6</v>
      </c>
      <c r="B18" s="18" t="s">
        <v>10</v>
      </c>
      <c r="C18" s="34" t="s">
        <v>116</v>
      </c>
      <c r="D18" s="41">
        <v>1000</v>
      </c>
      <c r="E18" s="94">
        <v>937</v>
      </c>
      <c r="F18" s="94">
        <v>969</v>
      </c>
      <c r="G18" s="41">
        <f t="shared" si="0"/>
        <v>32</v>
      </c>
      <c r="H18" s="45">
        <f>G18*D9</f>
        <v>1600</v>
      </c>
      <c r="I18" s="94">
        <v>0</v>
      </c>
      <c r="J18" s="24">
        <f t="shared" si="1"/>
        <v>2600</v>
      </c>
      <c r="K18" s="24"/>
      <c r="L18" s="25"/>
      <c r="M18" s="18"/>
    </row>
    <row r="19" spans="1:13" ht="20.149999999999999" customHeight="1">
      <c r="A19" s="95">
        <v>7</v>
      </c>
      <c r="B19" s="18" t="s">
        <v>11</v>
      </c>
      <c r="C19" s="18" t="s">
        <v>19</v>
      </c>
      <c r="D19" s="41">
        <v>1000</v>
      </c>
      <c r="E19" s="94">
        <v>617</v>
      </c>
      <c r="F19" s="94">
        <v>644</v>
      </c>
      <c r="G19" s="44">
        <f t="shared" si="0"/>
        <v>27</v>
      </c>
      <c r="H19" s="45">
        <f>G19*D9</f>
        <v>1350</v>
      </c>
      <c r="I19" s="94">
        <v>0</v>
      </c>
      <c r="J19" s="45">
        <f t="shared" si="1"/>
        <v>2350</v>
      </c>
      <c r="K19" s="24"/>
      <c r="L19" s="25"/>
      <c r="M19" s="18"/>
    </row>
    <row r="20" spans="1:13" ht="20.149999999999999" customHeight="1">
      <c r="A20" s="95">
        <v>8</v>
      </c>
      <c r="B20" s="18" t="s">
        <v>12</v>
      </c>
      <c r="C20" s="18" t="s">
        <v>19</v>
      </c>
      <c r="D20" s="41">
        <v>1000</v>
      </c>
      <c r="E20" s="94">
        <v>241</v>
      </c>
      <c r="F20" s="94">
        <v>249</v>
      </c>
      <c r="G20" s="41">
        <f t="shared" si="0"/>
        <v>8</v>
      </c>
      <c r="H20" s="24">
        <f>G20*D9</f>
        <v>400</v>
      </c>
      <c r="I20" s="94">
        <v>0</v>
      </c>
      <c r="J20" s="24">
        <f t="shared" si="1"/>
        <v>1400</v>
      </c>
      <c r="K20" s="24"/>
      <c r="L20" s="25"/>
      <c r="M20" s="18"/>
    </row>
    <row r="21" spans="1:13" ht="20.149999999999999" customHeight="1">
      <c r="A21" s="95">
        <v>9</v>
      </c>
      <c r="B21" s="18" t="s">
        <v>13</v>
      </c>
      <c r="C21" s="18" t="s">
        <v>109</v>
      </c>
      <c r="D21" s="41">
        <v>1000</v>
      </c>
      <c r="E21" s="94">
        <v>639</v>
      </c>
      <c r="F21" s="94">
        <v>639</v>
      </c>
      <c r="G21" s="44">
        <f t="shared" si="0"/>
        <v>0</v>
      </c>
      <c r="H21" s="45">
        <f>G21*D9</f>
        <v>0</v>
      </c>
      <c r="I21" s="94">
        <v>0</v>
      </c>
      <c r="J21" s="24">
        <f t="shared" si="1"/>
        <v>1000</v>
      </c>
      <c r="K21" s="24"/>
      <c r="L21" s="25"/>
      <c r="M21" s="18"/>
    </row>
    <row r="22" spans="1:13" ht="20.149999999999999" customHeight="1">
      <c r="A22" s="95">
        <v>10</v>
      </c>
      <c r="B22" s="18" t="s">
        <v>21</v>
      </c>
      <c r="C22" s="18" t="s">
        <v>107</v>
      </c>
      <c r="D22" s="41">
        <v>1000</v>
      </c>
      <c r="E22" s="94">
        <v>393</v>
      </c>
      <c r="F22" s="94">
        <v>393</v>
      </c>
      <c r="G22" s="41">
        <f t="shared" si="0"/>
        <v>0</v>
      </c>
      <c r="H22" s="45">
        <f>G22*D9</f>
        <v>0</v>
      </c>
      <c r="I22" s="94">
        <v>-220</v>
      </c>
      <c r="J22" s="45">
        <f t="shared" si="1"/>
        <v>780</v>
      </c>
      <c r="K22" s="24"/>
      <c r="L22" s="25"/>
      <c r="M22" s="18"/>
    </row>
    <row r="23" spans="1:13" ht="20.149999999999999" customHeight="1">
      <c r="A23" s="95">
        <v>11</v>
      </c>
      <c r="B23" s="18" t="s">
        <v>22</v>
      </c>
      <c r="C23" s="18" t="s">
        <v>98</v>
      </c>
      <c r="D23" s="41">
        <v>1000</v>
      </c>
      <c r="E23" s="94">
        <v>617</v>
      </c>
      <c r="F23" s="94">
        <v>617</v>
      </c>
      <c r="G23" s="44">
        <f t="shared" si="0"/>
        <v>0</v>
      </c>
      <c r="H23" s="24">
        <f>G23*D9</f>
        <v>0</v>
      </c>
      <c r="I23" s="94">
        <v>0</v>
      </c>
      <c r="J23" s="24">
        <f t="shared" si="1"/>
        <v>1000</v>
      </c>
      <c r="K23" s="24"/>
      <c r="L23" s="25"/>
      <c r="M23" s="18"/>
    </row>
    <row r="24" spans="1:13" ht="20.149999999999999" customHeight="1">
      <c r="A24" s="95">
        <v>12</v>
      </c>
      <c r="B24" s="18" t="s">
        <v>23</v>
      </c>
      <c r="C24" s="18" t="s">
        <v>108</v>
      </c>
      <c r="D24" s="41">
        <v>1000</v>
      </c>
      <c r="E24" s="94">
        <v>480</v>
      </c>
      <c r="F24" s="94">
        <v>480</v>
      </c>
      <c r="G24" s="41">
        <f t="shared" si="0"/>
        <v>0</v>
      </c>
      <c r="H24" s="45">
        <f>G24*D9</f>
        <v>0</v>
      </c>
      <c r="I24" s="94">
        <v>0</v>
      </c>
      <c r="J24" s="24">
        <f t="shared" si="1"/>
        <v>1000</v>
      </c>
      <c r="K24" s="24"/>
      <c r="L24" s="25"/>
      <c r="M24" s="18"/>
    </row>
    <row r="25" spans="1:13" ht="20.149999999999999" customHeight="1">
      <c r="A25" s="95">
        <v>13</v>
      </c>
      <c r="B25" s="18" t="s">
        <v>24</v>
      </c>
      <c r="C25" s="18" t="s">
        <v>33</v>
      </c>
      <c r="D25" s="41">
        <v>1000</v>
      </c>
      <c r="E25" s="94">
        <v>1082</v>
      </c>
      <c r="F25" s="94">
        <v>1110</v>
      </c>
      <c r="G25" s="44">
        <f t="shared" si="0"/>
        <v>28</v>
      </c>
      <c r="H25" s="45">
        <f>G25*D9</f>
        <v>1400</v>
      </c>
      <c r="I25" s="94">
        <v>0</v>
      </c>
      <c r="J25" s="45">
        <f t="shared" si="1"/>
        <v>2400</v>
      </c>
      <c r="K25" s="24"/>
      <c r="L25" s="25"/>
      <c r="M25" s="18"/>
    </row>
    <row r="26" spans="1:13" ht="20.149999999999999" customHeight="1">
      <c r="A26" s="95">
        <v>14</v>
      </c>
      <c r="B26" s="18" t="s">
        <v>25</v>
      </c>
      <c r="C26" s="18" t="s">
        <v>87</v>
      </c>
      <c r="D26" s="41">
        <v>1000</v>
      </c>
      <c r="E26" s="94">
        <v>521</v>
      </c>
      <c r="F26" s="94">
        <v>567</v>
      </c>
      <c r="G26" s="41">
        <f t="shared" si="0"/>
        <v>46</v>
      </c>
      <c r="H26" s="24">
        <f>G26*D9</f>
        <v>2300</v>
      </c>
      <c r="I26" s="94">
        <v>0</v>
      </c>
      <c r="J26" s="24">
        <f t="shared" si="1"/>
        <v>3300</v>
      </c>
      <c r="K26" s="24"/>
      <c r="L26" s="25"/>
      <c r="M26" s="18"/>
    </row>
    <row r="27" spans="1:13" ht="20.149999999999999" customHeight="1">
      <c r="A27" s="95">
        <v>15</v>
      </c>
      <c r="B27" s="18" t="s">
        <v>26</v>
      </c>
      <c r="C27" s="18" t="s">
        <v>106</v>
      </c>
      <c r="D27" s="41">
        <v>1000</v>
      </c>
      <c r="E27" s="94">
        <v>235</v>
      </c>
      <c r="F27" s="94">
        <v>262</v>
      </c>
      <c r="G27" s="44">
        <f t="shared" si="0"/>
        <v>27</v>
      </c>
      <c r="H27" s="45">
        <f>G27*D9</f>
        <v>1350</v>
      </c>
      <c r="I27" s="94">
        <v>0</v>
      </c>
      <c r="J27" s="24">
        <f t="shared" si="1"/>
        <v>2350</v>
      </c>
      <c r="K27" s="24"/>
      <c r="L27" s="25"/>
      <c r="M27" s="18"/>
    </row>
    <row r="28" spans="1:13" ht="20.149999999999999" customHeight="1">
      <c r="A28" s="95">
        <v>16</v>
      </c>
      <c r="B28" s="18" t="s">
        <v>27</v>
      </c>
      <c r="C28" s="18" t="s">
        <v>35</v>
      </c>
      <c r="D28" s="41">
        <v>1000</v>
      </c>
      <c r="E28" s="94">
        <v>580</v>
      </c>
      <c r="F28" s="94">
        <v>593</v>
      </c>
      <c r="G28" s="41">
        <f t="shared" si="0"/>
        <v>13</v>
      </c>
      <c r="H28" s="45">
        <f>G28*D9</f>
        <v>650</v>
      </c>
      <c r="I28" s="94">
        <v>0</v>
      </c>
      <c r="J28" s="45">
        <f t="shared" si="1"/>
        <v>1650</v>
      </c>
      <c r="K28" s="24"/>
      <c r="L28" s="25"/>
      <c r="M28" s="18"/>
    </row>
    <row r="29" spans="1:13" ht="20.149999999999999" customHeight="1">
      <c r="A29" s="95">
        <v>17</v>
      </c>
      <c r="B29" s="18" t="s">
        <v>28</v>
      </c>
      <c r="C29" s="18" t="s">
        <v>36</v>
      </c>
      <c r="D29" s="41">
        <v>1000</v>
      </c>
      <c r="E29" s="94">
        <v>792</v>
      </c>
      <c r="F29" s="94">
        <v>817</v>
      </c>
      <c r="G29" s="44">
        <f t="shared" si="0"/>
        <v>25</v>
      </c>
      <c r="H29" s="24">
        <f>G29*D9</f>
        <v>1250</v>
      </c>
      <c r="I29" s="94">
        <v>0</v>
      </c>
      <c r="J29" s="24">
        <f t="shared" si="1"/>
        <v>2250</v>
      </c>
      <c r="K29" s="24"/>
      <c r="L29" s="25"/>
      <c r="M29" s="18"/>
    </row>
    <row r="30" spans="1:13" ht="19.5" customHeight="1">
      <c r="A30" s="267" t="s">
        <v>0</v>
      </c>
      <c r="B30" s="266" t="s">
        <v>115</v>
      </c>
      <c r="C30" s="267" t="s">
        <v>2</v>
      </c>
      <c r="D30" s="266" t="s">
        <v>111</v>
      </c>
      <c r="E30" s="271" t="s">
        <v>122</v>
      </c>
      <c r="F30" s="267"/>
      <c r="G30" s="267"/>
      <c r="H30" s="267"/>
      <c r="I30" s="266" t="s">
        <v>163</v>
      </c>
      <c r="J30" s="267" t="s">
        <v>3</v>
      </c>
      <c r="K30" s="266" t="s">
        <v>114</v>
      </c>
      <c r="L30" s="267" t="s">
        <v>4</v>
      </c>
      <c r="M30" s="266" t="s">
        <v>113</v>
      </c>
    </row>
    <row r="31" spans="1:13" ht="16.5" customHeight="1">
      <c r="A31" s="267"/>
      <c r="B31" s="267"/>
      <c r="C31" s="267"/>
      <c r="D31" s="267"/>
      <c r="E31" s="32" t="s">
        <v>112</v>
      </c>
      <c r="F31" s="14" t="s">
        <v>79</v>
      </c>
      <c r="G31" s="92" t="s">
        <v>123</v>
      </c>
      <c r="H31" s="32" t="s">
        <v>86</v>
      </c>
      <c r="I31" s="266"/>
      <c r="J31" s="267"/>
      <c r="K31" s="267"/>
      <c r="L31" s="267"/>
      <c r="M31" s="267"/>
    </row>
    <row r="32" spans="1:13" ht="20.149999999999999" customHeight="1">
      <c r="A32" s="96">
        <v>18</v>
      </c>
      <c r="B32" s="36" t="s">
        <v>29</v>
      </c>
      <c r="C32" s="47" t="s">
        <v>117</v>
      </c>
      <c r="D32" s="44">
        <v>1000</v>
      </c>
      <c r="E32" s="93">
        <v>579</v>
      </c>
      <c r="F32" s="93">
        <v>581</v>
      </c>
      <c r="G32" s="44">
        <f t="shared" ref="G32:G54" si="2">F32-E32</f>
        <v>2</v>
      </c>
      <c r="H32" s="45">
        <f>G32*D9</f>
        <v>100</v>
      </c>
      <c r="I32" s="93">
        <v>0</v>
      </c>
      <c r="J32" s="45">
        <f>I32+H32+D32</f>
        <v>1100</v>
      </c>
      <c r="K32" s="45"/>
      <c r="L32" s="46"/>
      <c r="M32" s="36"/>
    </row>
    <row r="33" spans="1:14" ht="20.149999999999999" customHeight="1">
      <c r="A33" s="95">
        <v>19</v>
      </c>
      <c r="B33" s="18" t="s">
        <v>57</v>
      </c>
      <c r="C33" s="18" t="s">
        <v>88</v>
      </c>
      <c r="D33" s="41">
        <v>1000</v>
      </c>
      <c r="E33" s="94">
        <v>527</v>
      </c>
      <c r="F33" s="94">
        <v>547</v>
      </c>
      <c r="G33" s="41">
        <f t="shared" si="2"/>
        <v>20</v>
      </c>
      <c r="H33" s="24">
        <f>G33*D9</f>
        <v>1000</v>
      </c>
      <c r="I33" s="97">
        <v>0</v>
      </c>
      <c r="J33" s="24">
        <f t="shared" ref="J33:J54" si="3">I33+H33+D33</f>
        <v>2000</v>
      </c>
      <c r="K33" s="24"/>
      <c r="L33" s="25"/>
      <c r="M33" s="18"/>
    </row>
    <row r="34" spans="1:14" ht="20.149999999999999" customHeight="1">
      <c r="A34" s="95">
        <v>20</v>
      </c>
      <c r="B34" s="18" t="s">
        <v>58</v>
      </c>
      <c r="C34" s="18" t="s">
        <v>38</v>
      </c>
      <c r="D34" s="41">
        <v>1000</v>
      </c>
      <c r="E34" s="94">
        <v>531</v>
      </c>
      <c r="F34" s="94">
        <v>532</v>
      </c>
      <c r="G34" s="41">
        <f t="shared" si="2"/>
        <v>1</v>
      </c>
      <c r="H34" s="24">
        <f>G34*D9</f>
        <v>50</v>
      </c>
      <c r="I34" s="94">
        <v>0</v>
      </c>
      <c r="J34" s="24">
        <f t="shared" si="3"/>
        <v>1050</v>
      </c>
      <c r="K34" s="24"/>
      <c r="L34" s="25"/>
      <c r="M34" s="18"/>
    </row>
    <row r="35" spans="1:14" ht="20.149999999999999" customHeight="1">
      <c r="A35" s="95">
        <v>21</v>
      </c>
      <c r="B35" s="18" t="s">
        <v>59</v>
      </c>
      <c r="C35" s="18" t="s">
        <v>39</v>
      </c>
      <c r="D35" s="41">
        <v>1000</v>
      </c>
      <c r="E35" s="94">
        <v>1364</v>
      </c>
      <c r="F35" s="94">
        <v>1399</v>
      </c>
      <c r="G35" s="44">
        <f t="shared" si="2"/>
        <v>35</v>
      </c>
      <c r="H35" s="45">
        <f>G35*D9</f>
        <v>1750</v>
      </c>
      <c r="I35" s="94">
        <v>0</v>
      </c>
      <c r="J35" s="24">
        <f t="shared" si="3"/>
        <v>2750</v>
      </c>
      <c r="K35" s="24"/>
      <c r="L35" s="25"/>
      <c r="M35" s="18"/>
    </row>
    <row r="36" spans="1:14" ht="20.149999999999999" customHeight="1">
      <c r="A36" s="95">
        <v>22</v>
      </c>
      <c r="B36" s="18" t="s">
        <v>60</v>
      </c>
      <c r="C36" s="34" t="s">
        <v>118</v>
      </c>
      <c r="D36" s="41">
        <v>1000</v>
      </c>
      <c r="E36" s="94">
        <v>161</v>
      </c>
      <c r="F36" s="94">
        <v>196</v>
      </c>
      <c r="G36" s="41">
        <f t="shared" si="2"/>
        <v>35</v>
      </c>
      <c r="H36" s="24">
        <f>G36*D9</f>
        <v>1750</v>
      </c>
      <c r="I36" s="94">
        <v>0</v>
      </c>
      <c r="J36" s="24">
        <f t="shared" si="3"/>
        <v>2750</v>
      </c>
      <c r="K36" s="24"/>
      <c r="L36" s="25"/>
      <c r="M36" s="18"/>
    </row>
    <row r="37" spans="1:14" ht="20.149999999999999" customHeight="1">
      <c r="A37" s="95">
        <v>23</v>
      </c>
      <c r="B37" s="18" t="s">
        <v>61</v>
      </c>
      <c r="C37" s="34" t="s">
        <v>121</v>
      </c>
      <c r="D37" s="41">
        <v>1000</v>
      </c>
      <c r="E37" s="94">
        <v>8</v>
      </c>
      <c r="F37" s="94">
        <v>9</v>
      </c>
      <c r="G37" s="41">
        <f t="shared" si="2"/>
        <v>1</v>
      </c>
      <c r="H37" s="24">
        <f>G37*D9</f>
        <v>50</v>
      </c>
      <c r="I37" s="94">
        <v>0</v>
      </c>
      <c r="J37" s="24">
        <f t="shared" si="3"/>
        <v>1050</v>
      </c>
      <c r="K37" s="24"/>
      <c r="L37" s="25"/>
      <c r="M37" s="18"/>
    </row>
    <row r="38" spans="1:14" ht="20.149999999999999" customHeight="1">
      <c r="A38" s="95">
        <v>24</v>
      </c>
      <c r="B38" s="18" t="s">
        <v>62</v>
      </c>
      <c r="C38" s="18" t="s">
        <v>42</v>
      </c>
      <c r="D38" s="41">
        <v>1000</v>
      </c>
      <c r="E38" s="94">
        <v>329</v>
      </c>
      <c r="F38" s="94">
        <v>329</v>
      </c>
      <c r="G38" s="44">
        <f t="shared" si="2"/>
        <v>0</v>
      </c>
      <c r="H38" s="45">
        <f>G38*D9</f>
        <v>0</v>
      </c>
      <c r="I38" s="94">
        <v>0</v>
      </c>
      <c r="J38" s="24">
        <f t="shared" si="3"/>
        <v>1000</v>
      </c>
      <c r="K38" s="24"/>
      <c r="L38" s="25"/>
      <c r="M38" s="18"/>
    </row>
    <row r="39" spans="1:14" ht="20.149999999999999" customHeight="1">
      <c r="A39" s="95">
        <v>25</v>
      </c>
      <c r="B39" s="18" t="s">
        <v>63</v>
      </c>
      <c r="C39" s="18" t="s">
        <v>43</v>
      </c>
      <c r="D39" s="41">
        <v>1000</v>
      </c>
      <c r="E39" s="94">
        <v>12</v>
      </c>
      <c r="F39" s="94">
        <v>24</v>
      </c>
      <c r="G39" s="41">
        <f t="shared" si="2"/>
        <v>12</v>
      </c>
      <c r="H39" s="24">
        <f>G39*D9</f>
        <v>600</v>
      </c>
      <c r="I39" s="94">
        <v>0</v>
      </c>
      <c r="J39" s="24">
        <f t="shared" si="3"/>
        <v>1600</v>
      </c>
      <c r="K39" s="24"/>
      <c r="L39" s="25"/>
      <c r="M39" s="18"/>
    </row>
    <row r="40" spans="1:14" ht="20.149999999999999" customHeight="1">
      <c r="A40" s="95">
        <v>26</v>
      </c>
      <c r="B40" s="18" t="s">
        <v>64</v>
      </c>
      <c r="C40" s="18" t="s">
        <v>98</v>
      </c>
      <c r="D40" s="41">
        <v>1000</v>
      </c>
      <c r="E40" s="94">
        <v>1198</v>
      </c>
      <c r="F40" s="94">
        <v>1198</v>
      </c>
      <c r="G40" s="41">
        <f t="shared" si="2"/>
        <v>0</v>
      </c>
      <c r="H40" s="24">
        <f>G40*D9</f>
        <v>0</v>
      </c>
      <c r="I40" s="97">
        <v>0</v>
      </c>
      <c r="J40" s="24">
        <f t="shared" si="3"/>
        <v>1000</v>
      </c>
      <c r="K40" s="24"/>
      <c r="L40" s="25"/>
      <c r="M40" s="18"/>
    </row>
    <row r="41" spans="1:14" ht="20.149999999999999" customHeight="1">
      <c r="A41" s="95">
        <v>27</v>
      </c>
      <c r="B41" s="18" t="s">
        <v>65</v>
      </c>
      <c r="C41" s="34" t="s">
        <v>45</v>
      </c>
      <c r="D41" s="41">
        <v>1000</v>
      </c>
      <c r="E41" s="94">
        <v>173</v>
      </c>
      <c r="F41" s="94">
        <v>197</v>
      </c>
      <c r="G41" s="44">
        <f t="shared" si="2"/>
        <v>24</v>
      </c>
      <c r="H41" s="45">
        <f>G41*D9</f>
        <v>1200</v>
      </c>
      <c r="I41" s="94">
        <v>0</v>
      </c>
      <c r="J41" s="24">
        <f t="shared" si="3"/>
        <v>2200</v>
      </c>
      <c r="K41" s="24"/>
      <c r="L41" s="25"/>
      <c r="M41" s="18"/>
    </row>
    <row r="42" spans="1:14" ht="20.149999999999999" customHeight="1">
      <c r="A42" s="95">
        <v>28</v>
      </c>
      <c r="B42" s="18" t="s">
        <v>66</v>
      </c>
      <c r="C42" s="18" t="s">
        <v>46</v>
      </c>
      <c r="D42" s="41">
        <v>1000</v>
      </c>
      <c r="E42" s="94">
        <v>1069</v>
      </c>
      <c r="F42" s="94">
        <v>1095</v>
      </c>
      <c r="G42" s="41">
        <f t="shared" si="2"/>
        <v>26</v>
      </c>
      <c r="H42" s="24">
        <f>G42*D9</f>
        <v>1300</v>
      </c>
      <c r="I42" s="94">
        <v>0</v>
      </c>
      <c r="J42" s="24">
        <f t="shared" si="3"/>
        <v>2300</v>
      </c>
      <c r="K42" s="24"/>
      <c r="L42" s="25"/>
      <c r="M42" s="18"/>
      <c r="N42" s="26"/>
    </row>
    <row r="43" spans="1:14" ht="20.149999999999999" customHeight="1">
      <c r="A43" s="95">
        <v>29</v>
      </c>
      <c r="B43" s="18" t="s">
        <v>67</v>
      </c>
      <c r="C43" s="18" t="s">
        <v>47</v>
      </c>
      <c r="D43" s="41">
        <v>1000</v>
      </c>
      <c r="E43" s="94">
        <v>206</v>
      </c>
      <c r="F43" s="94">
        <v>232</v>
      </c>
      <c r="G43" s="41">
        <f t="shared" si="2"/>
        <v>26</v>
      </c>
      <c r="H43" s="24">
        <f>G43*D9</f>
        <v>1300</v>
      </c>
      <c r="I43" s="97">
        <v>0</v>
      </c>
      <c r="J43" s="24">
        <f t="shared" si="3"/>
        <v>2300</v>
      </c>
      <c r="K43" s="24"/>
      <c r="L43" s="25"/>
      <c r="M43" s="18"/>
    </row>
    <row r="44" spans="1:14" ht="20.149999999999999" customHeight="1">
      <c r="A44" s="95">
        <v>30</v>
      </c>
      <c r="B44" s="18" t="s">
        <v>68</v>
      </c>
      <c r="C44" s="18" t="s">
        <v>48</v>
      </c>
      <c r="D44" s="41">
        <v>1000</v>
      </c>
      <c r="E44" s="94">
        <v>667</v>
      </c>
      <c r="F44" s="94">
        <v>667</v>
      </c>
      <c r="G44" s="44">
        <f t="shared" si="2"/>
        <v>0</v>
      </c>
      <c r="H44" s="45">
        <f>G44*D9</f>
        <v>0</v>
      </c>
      <c r="I44" s="97">
        <v>0</v>
      </c>
      <c r="J44" s="24">
        <f t="shared" si="3"/>
        <v>1000</v>
      </c>
      <c r="K44" s="24"/>
      <c r="L44" s="25"/>
      <c r="M44" s="18"/>
    </row>
    <row r="45" spans="1:14" ht="20.149999999999999" customHeight="1">
      <c r="A45" s="95">
        <v>31</v>
      </c>
      <c r="B45" s="18" t="s">
        <v>69</v>
      </c>
      <c r="C45" s="18" t="s">
        <v>110</v>
      </c>
      <c r="D45" s="41">
        <v>1000</v>
      </c>
      <c r="E45" s="94">
        <v>716</v>
      </c>
      <c r="F45" s="94">
        <v>722</v>
      </c>
      <c r="G45" s="41">
        <f t="shared" si="2"/>
        <v>6</v>
      </c>
      <c r="H45" s="24">
        <f>G45*D9</f>
        <v>300</v>
      </c>
      <c r="I45" s="94">
        <v>0</v>
      </c>
      <c r="J45" s="24">
        <f t="shared" si="3"/>
        <v>1300</v>
      </c>
      <c r="K45" s="24"/>
      <c r="L45" s="25"/>
      <c r="M45" s="18"/>
    </row>
    <row r="46" spans="1:14" ht="20.149999999999999" customHeight="1">
      <c r="A46" s="95">
        <v>32</v>
      </c>
      <c r="B46" s="18" t="s">
        <v>70</v>
      </c>
      <c r="C46" s="18" t="s">
        <v>50</v>
      </c>
      <c r="D46" s="41">
        <v>1000</v>
      </c>
      <c r="E46" s="94">
        <v>13</v>
      </c>
      <c r="F46" s="94">
        <v>27</v>
      </c>
      <c r="G46" s="41">
        <f t="shared" si="2"/>
        <v>14</v>
      </c>
      <c r="H46" s="24">
        <f>G46*D9</f>
        <v>700</v>
      </c>
      <c r="I46" s="94">
        <v>0</v>
      </c>
      <c r="J46" s="24">
        <f t="shared" si="3"/>
        <v>1700</v>
      </c>
      <c r="K46" s="27"/>
      <c r="L46" s="25"/>
      <c r="M46" s="18"/>
    </row>
    <row r="47" spans="1:14" ht="20.149999999999999" customHeight="1">
      <c r="A47" s="95">
        <v>33</v>
      </c>
      <c r="B47" s="18" t="s">
        <v>71</v>
      </c>
      <c r="C47" s="18" t="s">
        <v>51</v>
      </c>
      <c r="D47" s="41">
        <v>1000</v>
      </c>
      <c r="E47" s="94">
        <v>368</v>
      </c>
      <c r="F47" s="94">
        <v>374</v>
      </c>
      <c r="G47" s="44">
        <f t="shared" si="2"/>
        <v>6</v>
      </c>
      <c r="H47" s="45">
        <f>G47*D9</f>
        <v>300</v>
      </c>
      <c r="I47" s="94">
        <v>0</v>
      </c>
      <c r="J47" s="24">
        <f t="shared" si="3"/>
        <v>1300</v>
      </c>
      <c r="K47" s="24"/>
      <c r="L47" s="25"/>
      <c r="M47" s="18"/>
    </row>
    <row r="48" spans="1:14" ht="20.149999999999999" customHeight="1">
      <c r="A48" s="95">
        <v>34</v>
      </c>
      <c r="B48" s="18" t="s">
        <v>72</v>
      </c>
      <c r="C48" s="18" t="s">
        <v>52</v>
      </c>
      <c r="D48" s="41">
        <v>1000</v>
      </c>
      <c r="E48" s="94">
        <v>-3</v>
      </c>
      <c r="F48" s="94">
        <v>11</v>
      </c>
      <c r="G48" s="41">
        <f t="shared" si="2"/>
        <v>14</v>
      </c>
      <c r="H48" s="24">
        <f>G48*D9</f>
        <v>700</v>
      </c>
      <c r="I48" s="97">
        <v>0</v>
      </c>
      <c r="J48" s="24">
        <f t="shared" si="3"/>
        <v>1700</v>
      </c>
      <c r="K48" s="24"/>
      <c r="L48" s="25"/>
      <c r="M48" s="34"/>
    </row>
    <row r="49" spans="1:14" ht="20.149999999999999" customHeight="1">
      <c r="A49" s="95">
        <v>35</v>
      </c>
      <c r="B49" s="18" t="s">
        <v>73</v>
      </c>
      <c r="C49" s="18" t="s">
        <v>53</v>
      </c>
      <c r="D49" s="41">
        <v>1000</v>
      </c>
      <c r="E49" s="94">
        <v>509</v>
      </c>
      <c r="F49" s="94">
        <v>511</v>
      </c>
      <c r="G49" s="41">
        <f t="shared" si="2"/>
        <v>2</v>
      </c>
      <c r="H49" s="24">
        <f>G49*D9</f>
        <v>100</v>
      </c>
      <c r="I49" s="94">
        <v>0</v>
      </c>
      <c r="J49" s="24">
        <f t="shared" si="3"/>
        <v>1100</v>
      </c>
      <c r="K49" s="27"/>
      <c r="L49" s="25"/>
      <c r="M49" s="18"/>
    </row>
    <row r="50" spans="1:14" ht="20.149999999999999" customHeight="1">
      <c r="A50" s="95">
        <v>36</v>
      </c>
      <c r="B50" s="18" t="s">
        <v>74</v>
      </c>
      <c r="C50" s="18" t="s">
        <v>54</v>
      </c>
      <c r="D50" s="41">
        <v>1000</v>
      </c>
      <c r="E50" s="94">
        <v>802</v>
      </c>
      <c r="F50" s="94">
        <v>824</v>
      </c>
      <c r="G50" s="44">
        <f t="shared" si="2"/>
        <v>22</v>
      </c>
      <c r="H50" s="45">
        <f>G50*D9</f>
        <v>1100</v>
      </c>
      <c r="I50" s="94">
        <v>0</v>
      </c>
      <c r="J50" s="24">
        <f t="shared" si="3"/>
        <v>2100</v>
      </c>
      <c r="K50" s="24"/>
      <c r="L50" s="25"/>
      <c r="M50" s="18"/>
    </row>
    <row r="51" spans="1:14" ht="20.149999999999999" customHeight="1">
      <c r="A51" s="95">
        <v>37</v>
      </c>
      <c r="B51" s="18" t="s">
        <v>75</v>
      </c>
      <c r="C51" s="18" t="s">
        <v>55</v>
      </c>
      <c r="D51" s="41">
        <v>1000</v>
      </c>
      <c r="E51" s="94">
        <v>103</v>
      </c>
      <c r="F51" s="94">
        <v>103</v>
      </c>
      <c r="G51" s="41">
        <f t="shared" si="2"/>
        <v>0</v>
      </c>
      <c r="H51" s="24">
        <f>G51*D9</f>
        <v>0</v>
      </c>
      <c r="I51" s="94">
        <v>0</v>
      </c>
      <c r="J51" s="24">
        <f t="shared" si="3"/>
        <v>1000</v>
      </c>
      <c r="K51" s="24"/>
      <c r="L51" s="25"/>
      <c r="M51" s="18"/>
    </row>
    <row r="52" spans="1:14" ht="20.149999999999999" customHeight="1">
      <c r="A52" s="95">
        <v>38</v>
      </c>
      <c r="B52" s="18" t="s">
        <v>76</v>
      </c>
      <c r="C52" s="34" t="s">
        <v>119</v>
      </c>
      <c r="D52" s="41">
        <v>1000</v>
      </c>
      <c r="E52" s="94">
        <v>129</v>
      </c>
      <c r="F52" s="94">
        <v>149</v>
      </c>
      <c r="G52" s="41">
        <f t="shared" si="2"/>
        <v>20</v>
      </c>
      <c r="H52" s="24">
        <f>G52*D9</f>
        <v>1000</v>
      </c>
      <c r="I52" s="94">
        <v>0</v>
      </c>
      <c r="J52" s="24">
        <f t="shared" si="3"/>
        <v>2000</v>
      </c>
      <c r="K52" s="24"/>
      <c r="L52" s="25"/>
      <c r="M52" s="18"/>
    </row>
    <row r="53" spans="1:14" ht="20.149999999999999" customHeight="1">
      <c r="A53" s="95">
        <v>39</v>
      </c>
      <c r="B53" s="18" t="s">
        <v>77</v>
      </c>
      <c r="C53" s="18" t="s">
        <v>56</v>
      </c>
      <c r="D53" s="41">
        <v>1000</v>
      </c>
      <c r="E53" s="94">
        <v>161</v>
      </c>
      <c r="F53" s="94">
        <v>173</v>
      </c>
      <c r="G53" s="44">
        <f t="shared" si="2"/>
        <v>12</v>
      </c>
      <c r="H53" s="45">
        <f>G53*D9</f>
        <v>600</v>
      </c>
      <c r="I53" s="97">
        <v>0</v>
      </c>
      <c r="J53" s="24">
        <f t="shared" si="3"/>
        <v>1600</v>
      </c>
      <c r="K53" s="24"/>
      <c r="L53" s="25"/>
      <c r="M53" s="18"/>
    </row>
    <row r="54" spans="1:14" ht="20.149999999999999" customHeight="1">
      <c r="A54" s="95">
        <v>40</v>
      </c>
      <c r="B54" s="18" t="s">
        <v>78</v>
      </c>
      <c r="C54" s="34" t="s">
        <v>120</v>
      </c>
      <c r="D54" s="41">
        <v>1000</v>
      </c>
      <c r="E54" s="94">
        <v>969</v>
      </c>
      <c r="F54" s="94">
        <v>994</v>
      </c>
      <c r="G54" s="41">
        <f t="shared" si="2"/>
        <v>25</v>
      </c>
      <c r="H54" s="24">
        <f>G54*D9</f>
        <v>1250</v>
      </c>
      <c r="I54" s="94">
        <v>0</v>
      </c>
      <c r="J54" s="24">
        <f t="shared" si="3"/>
        <v>2250</v>
      </c>
      <c r="K54" s="24"/>
      <c r="L54" s="25"/>
      <c r="M54" s="18"/>
    </row>
    <row r="55" spans="1:14">
      <c r="D55" s="28"/>
      <c r="G55" s="85"/>
      <c r="H55" s="86"/>
      <c r="K55" s="29"/>
    </row>
    <row r="56" spans="1:14">
      <c r="K56" s="30"/>
    </row>
    <row r="58" spans="1:14">
      <c r="N58" s="29"/>
    </row>
    <row r="60" spans="1:14">
      <c r="D60" s="26"/>
    </row>
    <row r="66" spans="4:12">
      <c r="K66" s="31"/>
    </row>
    <row r="68" spans="4:12">
      <c r="L68" s="26"/>
    </row>
    <row r="71" spans="4:12">
      <c r="D71" s="26"/>
    </row>
    <row r="74" spans="4:12">
      <c r="D74" s="26"/>
    </row>
  </sheetData>
  <mergeCells count="40">
    <mergeCell ref="A1:M1"/>
    <mergeCell ref="A2:H2"/>
    <mergeCell ref="A3:C3"/>
    <mergeCell ref="D3:E3"/>
    <mergeCell ref="F3:G3"/>
    <mergeCell ref="I3:M10"/>
    <mergeCell ref="I2:M2"/>
    <mergeCell ref="A6:C6"/>
    <mergeCell ref="D6:E6"/>
    <mergeCell ref="F6:G6"/>
    <mergeCell ref="A4:C4"/>
    <mergeCell ref="D4:E4"/>
    <mergeCell ref="F4:G4"/>
    <mergeCell ref="A5:C5"/>
    <mergeCell ref="D5:E5"/>
    <mergeCell ref="F5:G5"/>
    <mergeCell ref="A7:G7"/>
    <mergeCell ref="A8:C8"/>
    <mergeCell ref="A9:C9"/>
    <mergeCell ref="A11:A12"/>
    <mergeCell ref="B11:B12"/>
    <mergeCell ref="C11:C12"/>
    <mergeCell ref="D11:D12"/>
    <mergeCell ref="E11:H11"/>
    <mergeCell ref="E8:G9"/>
    <mergeCell ref="A30:A31"/>
    <mergeCell ref="B30:B31"/>
    <mergeCell ref="C30:C31"/>
    <mergeCell ref="D30:D31"/>
    <mergeCell ref="E30:H30"/>
    <mergeCell ref="I30:I31"/>
    <mergeCell ref="J30:J31"/>
    <mergeCell ref="K30:K31"/>
    <mergeCell ref="L30:L31"/>
    <mergeCell ref="M30:M31"/>
    <mergeCell ref="I11:I12"/>
    <mergeCell ref="J11:J12"/>
    <mergeCell ref="K11:K12"/>
    <mergeCell ref="L11:L12"/>
    <mergeCell ref="M11:M12"/>
  </mergeCells>
  <pageMargins left="0" right="0" top="0.5" bottom="0.25" header="0" footer="0"/>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U43"/>
  <sheetViews>
    <sheetView workbookViewId="0">
      <selection activeCell="C6" sqref="C6"/>
    </sheetView>
  </sheetViews>
  <sheetFormatPr defaultColWidth="9" defaultRowHeight="14.5"/>
  <cols>
    <col min="1" max="1" width="46.453125" style="1" customWidth="1"/>
    <col min="2" max="2" width="15.26953125" style="1" customWidth="1"/>
    <col min="3" max="3" width="9.7265625" style="1" customWidth="1"/>
    <col min="4" max="4" width="51" style="1" customWidth="1"/>
    <col min="5" max="5" width="11.7265625" style="1" customWidth="1"/>
    <col min="6" max="6" width="10.7265625" style="1" customWidth="1"/>
    <col min="7" max="9" width="9.1796875" style="1" customWidth="1"/>
    <col min="10" max="10" width="32.81640625" style="1" customWidth="1"/>
    <col min="11" max="11" width="15.54296875" style="1" customWidth="1"/>
    <col min="12" max="12" width="14.453125" style="1" customWidth="1"/>
    <col min="13" max="14" width="14.1796875" style="1" customWidth="1"/>
    <col min="15" max="255" width="9.1796875" style="1" customWidth="1"/>
  </cols>
  <sheetData>
    <row r="1" spans="1:15" ht="17.25" customHeight="1" thickBot="1">
      <c r="A1" s="246" t="s">
        <v>219</v>
      </c>
      <c r="B1" s="247"/>
      <c r="C1" s="247"/>
      <c r="D1" s="247"/>
      <c r="E1" s="248"/>
      <c r="F1" s="248"/>
      <c r="H1" s="52" t="s">
        <v>0</v>
      </c>
      <c r="I1" s="53" t="s">
        <v>115</v>
      </c>
      <c r="J1" s="52" t="s">
        <v>2</v>
      </c>
      <c r="K1" s="57" t="s">
        <v>3</v>
      </c>
      <c r="L1" s="57" t="s">
        <v>114</v>
      </c>
      <c r="M1" s="57" t="s">
        <v>132</v>
      </c>
      <c r="N1" s="57" t="s">
        <v>133</v>
      </c>
    </row>
    <row r="2" spans="1:15" ht="15.75" customHeight="1">
      <c r="A2" s="254" t="s">
        <v>148</v>
      </c>
      <c r="B2" s="250"/>
      <c r="C2" s="255"/>
      <c r="D2" s="249" t="s">
        <v>149</v>
      </c>
      <c r="E2" s="250"/>
      <c r="F2" s="251"/>
      <c r="H2" s="122">
        <v>1</v>
      </c>
      <c r="I2" s="18" t="s">
        <v>5</v>
      </c>
      <c r="J2" s="18" t="s">
        <v>14</v>
      </c>
      <c r="K2" s="65">
        <v>1250</v>
      </c>
      <c r="L2" s="65">
        <v>1250</v>
      </c>
      <c r="M2" s="65" t="s">
        <v>134</v>
      </c>
      <c r="N2" s="4">
        <f>K2-L2</f>
        <v>0</v>
      </c>
    </row>
    <row r="3" spans="1:15" ht="15" customHeight="1" thickBot="1">
      <c r="A3" s="78" t="s">
        <v>85</v>
      </c>
      <c r="B3" s="79" t="s">
        <v>147</v>
      </c>
      <c r="C3" s="80" t="s">
        <v>86</v>
      </c>
      <c r="D3" s="78" t="s">
        <v>85</v>
      </c>
      <c r="E3" s="79" t="s">
        <v>207</v>
      </c>
      <c r="F3" s="80" t="s">
        <v>86</v>
      </c>
      <c r="H3" s="122">
        <v>2</v>
      </c>
      <c r="I3" s="18" t="s">
        <v>6</v>
      </c>
      <c r="J3" s="18" t="s">
        <v>15</v>
      </c>
      <c r="K3" s="65">
        <v>1050</v>
      </c>
      <c r="L3" s="65">
        <v>1050</v>
      </c>
      <c r="M3" s="65" t="s">
        <v>135</v>
      </c>
      <c r="N3" s="4">
        <f>K3-L3</f>
        <v>0</v>
      </c>
      <c r="O3" s="1">
        <v>1</v>
      </c>
    </row>
    <row r="4" spans="1:15" ht="13.5" customHeight="1">
      <c r="A4" s="68" t="s">
        <v>198</v>
      </c>
      <c r="B4" s="116" t="s">
        <v>152</v>
      </c>
      <c r="C4" s="101">
        <v>12702</v>
      </c>
      <c r="D4" s="71" t="s">
        <v>221</v>
      </c>
      <c r="E4" s="118" t="s">
        <v>151</v>
      </c>
      <c r="F4" s="105">
        <v>9100</v>
      </c>
      <c r="H4" s="122">
        <v>3</v>
      </c>
      <c r="I4" s="18" t="s">
        <v>7</v>
      </c>
      <c r="J4" s="18" t="s">
        <v>16</v>
      </c>
      <c r="K4" s="65">
        <v>1250</v>
      </c>
      <c r="L4" s="65">
        <v>1250</v>
      </c>
      <c r="M4" s="65" t="s">
        <v>135</v>
      </c>
      <c r="N4" s="4">
        <f>K4-L4</f>
        <v>0</v>
      </c>
      <c r="O4" s="1">
        <v>2</v>
      </c>
    </row>
    <row r="5" spans="1:15" ht="13.5" customHeight="1">
      <c r="A5" s="55" t="s">
        <v>200</v>
      </c>
      <c r="B5" s="117" t="s">
        <v>150</v>
      </c>
      <c r="C5" s="102">
        <v>18105</v>
      </c>
      <c r="D5" s="73" t="s">
        <v>228</v>
      </c>
      <c r="E5" s="82" t="s">
        <v>151</v>
      </c>
      <c r="F5" s="106">
        <v>5124</v>
      </c>
      <c r="H5" s="122">
        <v>4</v>
      </c>
      <c r="I5" s="18" t="s">
        <v>8</v>
      </c>
      <c r="J5" s="18" t="s">
        <v>84</v>
      </c>
      <c r="K5" s="65">
        <v>1900</v>
      </c>
      <c r="L5" s="65">
        <v>1900</v>
      </c>
      <c r="M5" s="65" t="s">
        <v>135</v>
      </c>
      <c r="N5" s="4">
        <f t="shared" ref="N5:N41" si="0">K5-L5</f>
        <v>0</v>
      </c>
      <c r="O5" s="1">
        <v>1</v>
      </c>
    </row>
    <row r="6" spans="1:15">
      <c r="A6" s="55" t="s">
        <v>201</v>
      </c>
      <c r="B6" s="117" t="s">
        <v>151</v>
      </c>
      <c r="C6" s="102">
        <v>4551</v>
      </c>
      <c r="D6" s="73" t="s">
        <v>222</v>
      </c>
      <c r="E6" s="82" t="s">
        <v>151</v>
      </c>
      <c r="F6" s="106">
        <v>13800</v>
      </c>
      <c r="H6" s="122">
        <v>5</v>
      </c>
      <c r="I6" s="18" t="s">
        <v>9</v>
      </c>
      <c r="J6" s="18" t="s">
        <v>97</v>
      </c>
      <c r="K6" s="65">
        <v>1750</v>
      </c>
      <c r="L6" s="65">
        <v>1750</v>
      </c>
      <c r="M6" s="65" t="s">
        <v>135</v>
      </c>
      <c r="N6" s="4">
        <f t="shared" si="0"/>
        <v>0</v>
      </c>
      <c r="O6" s="1">
        <v>2</v>
      </c>
    </row>
    <row r="7" spans="1:15" ht="12.75" customHeight="1">
      <c r="A7" s="51"/>
      <c r="B7" s="7"/>
      <c r="C7" s="103"/>
      <c r="D7" s="73" t="s">
        <v>223</v>
      </c>
      <c r="E7" s="82" t="s">
        <v>151</v>
      </c>
      <c r="F7" s="106">
        <v>10645</v>
      </c>
      <c r="H7" s="122">
        <v>6</v>
      </c>
      <c r="I7" s="18" t="s">
        <v>10</v>
      </c>
      <c r="J7" s="34" t="s">
        <v>116</v>
      </c>
      <c r="K7" s="65">
        <v>2600</v>
      </c>
      <c r="L7" s="65">
        <v>2600</v>
      </c>
      <c r="M7" s="65" t="s">
        <v>135</v>
      </c>
      <c r="N7" s="4">
        <f t="shared" si="0"/>
        <v>0</v>
      </c>
      <c r="O7" s="1">
        <v>2</v>
      </c>
    </row>
    <row r="8" spans="1:15">
      <c r="A8" s="49" t="s">
        <v>195</v>
      </c>
      <c r="B8" s="117" t="s">
        <v>150</v>
      </c>
      <c r="C8" s="102">
        <f>SUMIF(M2:M41, "Cash", L2:L41)</f>
        <v>14800</v>
      </c>
      <c r="D8" s="73" t="s">
        <v>224</v>
      </c>
      <c r="E8" s="82" t="s">
        <v>151</v>
      </c>
      <c r="F8" s="106">
        <v>2200</v>
      </c>
      <c r="H8" s="122">
        <v>7</v>
      </c>
      <c r="I8" s="18" t="s">
        <v>11</v>
      </c>
      <c r="J8" s="18" t="s">
        <v>19</v>
      </c>
      <c r="K8" s="65">
        <v>2350</v>
      </c>
      <c r="L8" s="65">
        <v>2350</v>
      </c>
      <c r="M8" s="65" t="s">
        <v>135</v>
      </c>
      <c r="N8" s="4">
        <f t="shared" si="0"/>
        <v>0</v>
      </c>
      <c r="O8" s="1">
        <v>1</v>
      </c>
    </row>
    <row r="9" spans="1:15">
      <c r="A9" s="49" t="s">
        <v>196</v>
      </c>
      <c r="B9" s="117" t="s">
        <v>151</v>
      </c>
      <c r="C9" s="102">
        <f>SUMIF(M2:M41, "Online", L2:L41)</f>
        <v>50630</v>
      </c>
      <c r="D9" s="73" t="s">
        <v>225</v>
      </c>
      <c r="E9" s="82" t="s">
        <v>151</v>
      </c>
      <c r="F9" s="106">
        <v>7339</v>
      </c>
      <c r="H9" s="122">
        <v>8</v>
      </c>
      <c r="I9" s="18" t="s">
        <v>12</v>
      </c>
      <c r="J9" s="18" t="s">
        <v>19</v>
      </c>
      <c r="K9" s="65">
        <v>1400</v>
      </c>
      <c r="L9" s="65">
        <v>1400</v>
      </c>
      <c r="M9" s="65" t="s">
        <v>135</v>
      </c>
      <c r="N9" s="4">
        <f t="shared" si="0"/>
        <v>0</v>
      </c>
      <c r="O9" s="1">
        <v>1</v>
      </c>
    </row>
    <row r="10" spans="1:15">
      <c r="A10" s="73"/>
      <c r="B10" s="82"/>
      <c r="C10" s="102"/>
      <c r="D10" s="73" t="s">
        <v>226</v>
      </c>
      <c r="E10" s="82" t="s">
        <v>151</v>
      </c>
      <c r="F10" s="106">
        <v>3150</v>
      </c>
      <c r="H10" s="122">
        <v>9</v>
      </c>
      <c r="I10" s="18" t="s">
        <v>13</v>
      </c>
      <c r="J10" s="18" t="s">
        <v>109</v>
      </c>
      <c r="K10" s="65">
        <v>1000</v>
      </c>
      <c r="L10" s="65">
        <v>1000</v>
      </c>
      <c r="M10" s="65" t="s">
        <v>135</v>
      </c>
      <c r="N10" s="4">
        <f t="shared" si="0"/>
        <v>0</v>
      </c>
      <c r="O10" s="1">
        <v>1</v>
      </c>
    </row>
    <row r="11" spans="1:15" ht="14.25" customHeight="1">
      <c r="A11" s="73" t="s">
        <v>197</v>
      </c>
      <c r="B11" s="82" t="s">
        <v>151</v>
      </c>
      <c r="C11" s="102">
        <v>650</v>
      </c>
      <c r="D11" s="128" t="s">
        <v>233</v>
      </c>
      <c r="E11" s="82" t="s">
        <v>151</v>
      </c>
      <c r="F11" s="107">
        <v>190</v>
      </c>
      <c r="H11" s="122">
        <v>10</v>
      </c>
      <c r="I11" s="18" t="s">
        <v>21</v>
      </c>
      <c r="J11" s="18" t="s">
        <v>107</v>
      </c>
      <c r="K11" s="65">
        <v>780</v>
      </c>
      <c r="L11" s="65">
        <v>780</v>
      </c>
      <c r="M11" s="65" t="s">
        <v>135</v>
      </c>
      <c r="N11" s="4">
        <f t="shared" si="0"/>
        <v>0</v>
      </c>
      <c r="O11" s="1">
        <v>1</v>
      </c>
    </row>
    <row r="12" spans="1:15">
      <c r="A12" s="51"/>
      <c r="B12" s="4"/>
      <c r="C12" s="50"/>
      <c r="D12" s="128" t="s">
        <v>234</v>
      </c>
      <c r="E12" s="82" t="s">
        <v>150</v>
      </c>
      <c r="F12" s="107">
        <v>9000</v>
      </c>
      <c r="H12" s="122">
        <v>11</v>
      </c>
      <c r="I12" s="18" t="s">
        <v>22</v>
      </c>
      <c r="J12" s="18" t="s">
        <v>98</v>
      </c>
      <c r="K12" s="65">
        <v>1000</v>
      </c>
      <c r="L12" s="65">
        <v>1000</v>
      </c>
      <c r="M12" s="65" t="s">
        <v>135</v>
      </c>
      <c r="N12" s="4">
        <f t="shared" si="0"/>
        <v>0</v>
      </c>
      <c r="O12" s="1">
        <v>1</v>
      </c>
    </row>
    <row r="13" spans="1:15">
      <c r="A13" s="51"/>
      <c r="B13" s="4"/>
      <c r="C13" s="50"/>
      <c r="D13" s="128" t="s">
        <v>227</v>
      </c>
      <c r="E13" s="82" t="s">
        <v>150</v>
      </c>
      <c r="F13" s="106">
        <v>300</v>
      </c>
      <c r="H13" s="122">
        <v>12</v>
      </c>
      <c r="I13" s="18" t="s">
        <v>23</v>
      </c>
      <c r="J13" s="18" t="s">
        <v>108</v>
      </c>
      <c r="K13" s="65">
        <v>1000</v>
      </c>
      <c r="L13" s="65">
        <v>1000</v>
      </c>
      <c r="M13" s="65" t="s">
        <v>135</v>
      </c>
      <c r="N13" s="4">
        <f t="shared" si="0"/>
        <v>0</v>
      </c>
      <c r="O13" s="1">
        <v>1</v>
      </c>
    </row>
    <row r="14" spans="1:15" ht="13.5" customHeight="1">
      <c r="A14" s="51"/>
      <c r="B14" s="7"/>
      <c r="C14" s="104"/>
      <c r="D14" s="73" t="s">
        <v>230</v>
      </c>
      <c r="E14" s="82" t="s">
        <v>150</v>
      </c>
      <c r="F14" s="106">
        <v>100</v>
      </c>
      <c r="H14" s="122">
        <v>13</v>
      </c>
      <c r="I14" s="18" t="s">
        <v>24</v>
      </c>
      <c r="J14" s="18" t="s">
        <v>33</v>
      </c>
      <c r="K14" s="65">
        <v>2400</v>
      </c>
      <c r="L14" s="65">
        <v>2400</v>
      </c>
      <c r="M14" s="65" t="s">
        <v>135</v>
      </c>
      <c r="N14" s="4">
        <f t="shared" si="0"/>
        <v>0</v>
      </c>
      <c r="O14" s="1">
        <v>2</v>
      </c>
    </row>
    <row r="15" spans="1:15">
      <c r="A15" s="51"/>
      <c r="B15" s="7"/>
      <c r="C15" s="104"/>
      <c r="D15" s="73" t="s">
        <v>231</v>
      </c>
      <c r="E15" s="82" t="s">
        <v>150</v>
      </c>
      <c r="F15" s="106">
        <v>190</v>
      </c>
      <c r="H15" s="122">
        <v>14</v>
      </c>
      <c r="I15" s="18" t="s">
        <v>25</v>
      </c>
      <c r="J15" s="18" t="s">
        <v>87</v>
      </c>
      <c r="K15" s="65">
        <v>3300</v>
      </c>
      <c r="L15" s="65">
        <v>3300</v>
      </c>
      <c r="M15" s="65" t="s">
        <v>134</v>
      </c>
      <c r="N15" s="4">
        <f t="shared" si="0"/>
        <v>0</v>
      </c>
    </row>
    <row r="16" spans="1:15">
      <c r="A16" s="51"/>
      <c r="B16" s="7"/>
      <c r="C16" s="104"/>
      <c r="D16" s="62" t="s">
        <v>232</v>
      </c>
      <c r="E16" s="82" t="s">
        <v>151</v>
      </c>
      <c r="F16" s="106">
        <v>750</v>
      </c>
      <c r="H16" s="122">
        <v>15</v>
      </c>
      <c r="I16" s="18" t="s">
        <v>26</v>
      </c>
      <c r="J16" s="18" t="s">
        <v>106</v>
      </c>
      <c r="K16" s="65">
        <v>2350</v>
      </c>
      <c r="L16" s="65">
        <v>2350</v>
      </c>
      <c r="M16" s="65" t="s">
        <v>135</v>
      </c>
      <c r="N16" s="4">
        <f t="shared" si="0"/>
        <v>0</v>
      </c>
      <c r="O16" s="1">
        <v>1</v>
      </c>
    </row>
    <row r="17" spans="1:17" ht="13.5" customHeight="1">
      <c r="A17" s="51"/>
      <c r="B17" s="7"/>
      <c r="C17" s="104"/>
      <c r="D17" s="73" t="s">
        <v>235</v>
      </c>
      <c r="E17" s="82"/>
      <c r="F17" s="106">
        <v>593</v>
      </c>
      <c r="H17" s="122">
        <v>16</v>
      </c>
      <c r="I17" s="18" t="s">
        <v>27</v>
      </c>
      <c r="J17" s="18" t="s">
        <v>35</v>
      </c>
      <c r="K17" s="65">
        <v>1650</v>
      </c>
      <c r="L17" s="65">
        <v>1650</v>
      </c>
      <c r="M17" s="65" t="s">
        <v>134</v>
      </c>
      <c r="N17" s="4">
        <f t="shared" si="0"/>
        <v>0</v>
      </c>
    </row>
    <row r="18" spans="1:17" ht="13.5" customHeight="1">
      <c r="A18" s="51"/>
      <c r="B18" s="4"/>
      <c r="C18" s="50"/>
      <c r="D18" s="128"/>
      <c r="E18" s="82"/>
      <c r="F18" s="106"/>
      <c r="H18" s="122">
        <v>17</v>
      </c>
      <c r="I18" s="18" t="s">
        <v>28</v>
      </c>
      <c r="J18" s="18" t="s">
        <v>36</v>
      </c>
      <c r="K18" s="65">
        <v>2250</v>
      </c>
      <c r="L18" s="65">
        <v>2250</v>
      </c>
      <c r="M18" s="65" t="s">
        <v>134</v>
      </c>
      <c r="N18" s="4">
        <f t="shared" si="0"/>
        <v>0</v>
      </c>
    </row>
    <row r="19" spans="1:17" ht="13.5" customHeight="1">
      <c r="A19" s="51"/>
      <c r="B19" s="4"/>
      <c r="C19" s="50"/>
      <c r="D19" s="128"/>
      <c r="E19" s="82"/>
      <c r="F19" s="106"/>
      <c r="H19" s="122">
        <v>18</v>
      </c>
      <c r="I19" s="18" t="s">
        <v>29</v>
      </c>
      <c r="J19" s="34" t="s">
        <v>117</v>
      </c>
      <c r="K19" s="65">
        <v>1100</v>
      </c>
      <c r="L19" s="65">
        <v>1100</v>
      </c>
      <c r="M19" s="65" t="s">
        <v>135</v>
      </c>
      <c r="N19" s="4">
        <f t="shared" si="0"/>
        <v>0</v>
      </c>
      <c r="O19" s="1">
        <v>1</v>
      </c>
    </row>
    <row r="20" spans="1:17" ht="13.5" customHeight="1">
      <c r="A20" s="51"/>
      <c r="B20" s="7"/>
      <c r="C20" s="104"/>
      <c r="D20" s="73"/>
      <c r="E20" s="82"/>
      <c r="F20" s="106"/>
      <c r="H20" s="122">
        <v>19</v>
      </c>
      <c r="I20" s="18" t="s">
        <v>57</v>
      </c>
      <c r="J20" s="18" t="s">
        <v>88</v>
      </c>
      <c r="K20" s="65">
        <v>2000</v>
      </c>
      <c r="L20" s="65">
        <v>2000</v>
      </c>
      <c r="M20" s="65" t="s">
        <v>135</v>
      </c>
      <c r="N20" s="4">
        <f t="shared" si="0"/>
        <v>0</v>
      </c>
      <c r="O20" s="1">
        <v>2</v>
      </c>
    </row>
    <row r="21" spans="1:17" ht="16.5" customHeight="1">
      <c r="A21" s="129" t="s">
        <v>214</v>
      </c>
      <c r="B21" s="57" t="s">
        <v>217</v>
      </c>
      <c r="C21" s="127">
        <v>54000</v>
      </c>
      <c r="D21" s="55" t="s">
        <v>199</v>
      </c>
      <c r="E21" s="119" t="s">
        <v>152</v>
      </c>
      <c r="F21" s="108">
        <v>12109</v>
      </c>
      <c r="H21" s="122">
        <v>20</v>
      </c>
      <c r="I21" s="18" t="s">
        <v>58</v>
      </c>
      <c r="J21" s="18" t="s">
        <v>38</v>
      </c>
      <c r="K21" s="65">
        <v>1050</v>
      </c>
      <c r="L21" s="65">
        <v>1050</v>
      </c>
      <c r="M21" s="65" t="s">
        <v>135</v>
      </c>
      <c r="N21" s="4">
        <f t="shared" si="0"/>
        <v>0</v>
      </c>
      <c r="O21" s="1">
        <v>1</v>
      </c>
    </row>
    <row r="22" spans="1:17" ht="15" customHeight="1">
      <c r="A22" s="55" t="s">
        <v>215</v>
      </c>
      <c r="B22" s="119" t="s">
        <v>151</v>
      </c>
      <c r="C22" s="127">
        <v>13392</v>
      </c>
      <c r="D22" s="55" t="s">
        <v>202</v>
      </c>
      <c r="E22" s="119" t="s">
        <v>150</v>
      </c>
      <c r="F22" s="108">
        <f>SUMIF(B4:B20, "Naveen", C4:C20)-SUMIF(E4:E20, "Naveen", F4:F20)</f>
        <v>23315</v>
      </c>
      <c r="H22" s="122">
        <v>21</v>
      </c>
      <c r="I22" s="18" t="s">
        <v>59</v>
      </c>
      <c r="J22" s="18" t="s">
        <v>39</v>
      </c>
      <c r="K22" s="65">
        <v>2750</v>
      </c>
      <c r="L22" s="65">
        <v>2750</v>
      </c>
      <c r="M22" s="65" t="s">
        <v>134</v>
      </c>
      <c r="N22" s="4">
        <f t="shared" si="0"/>
        <v>0</v>
      </c>
    </row>
    <row r="23" spans="1:17" ht="15" customHeight="1">
      <c r="A23" s="51"/>
      <c r="B23" s="7"/>
      <c r="C23" s="104"/>
      <c r="D23" s="55" t="s">
        <v>203</v>
      </c>
      <c r="E23" s="119" t="s">
        <v>151</v>
      </c>
      <c r="F23" s="108">
        <f>SUMIF(B4:B20, "Srinivas", C4:C20)-SUMIF(E4:E20, "Srinivas", F4:F20)</f>
        <v>3533</v>
      </c>
      <c r="H23" s="122">
        <v>22</v>
      </c>
      <c r="I23" s="18" t="s">
        <v>60</v>
      </c>
      <c r="J23" s="34" t="s">
        <v>118</v>
      </c>
      <c r="K23" s="65">
        <v>2750</v>
      </c>
      <c r="L23" s="65">
        <v>2750</v>
      </c>
      <c r="M23" s="65" t="s">
        <v>135</v>
      </c>
      <c r="N23" s="4">
        <f t="shared" si="0"/>
        <v>0</v>
      </c>
      <c r="O23" s="1">
        <v>1</v>
      </c>
    </row>
    <row r="24" spans="1:17" ht="15" customHeight="1">
      <c r="A24" s="51"/>
      <c r="B24" s="7"/>
      <c r="C24" s="104"/>
      <c r="D24" s="110" t="s">
        <v>214</v>
      </c>
      <c r="E24" s="57" t="s">
        <v>217</v>
      </c>
      <c r="F24" s="127">
        <v>54000</v>
      </c>
      <c r="H24" s="122">
        <v>23</v>
      </c>
      <c r="I24" s="18" t="s">
        <v>61</v>
      </c>
      <c r="J24" s="34" t="s">
        <v>121</v>
      </c>
      <c r="K24" s="65">
        <v>1050</v>
      </c>
      <c r="L24" s="65">
        <v>1050</v>
      </c>
      <c r="M24" s="65" t="s">
        <v>135</v>
      </c>
      <c r="N24" s="4">
        <f t="shared" si="0"/>
        <v>0</v>
      </c>
      <c r="O24" s="1">
        <v>1</v>
      </c>
    </row>
    <row r="25" spans="1:17" ht="16.5" customHeight="1">
      <c r="A25" s="51"/>
      <c r="B25" s="7"/>
      <c r="C25" s="103"/>
      <c r="D25" s="55" t="s">
        <v>215</v>
      </c>
      <c r="E25" s="119" t="s">
        <v>151</v>
      </c>
      <c r="F25" s="127">
        <v>13392</v>
      </c>
      <c r="H25" s="122">
        <v>24</v>
      </c>
      <c r="I25" s="18" t="s">
        <v>62</v>
      </c>
      <c r="J25" s="18" t="s">
        <v>42</v>
      </c>
      <c r="K25" s="65">
        <v>1000</v>
      </c>
      <c r="L25" s="65"/>
      <c r="M25" s="65"/>
      <c r="N25" s="4">
        <f t="shared" si="0"/>
        <v>1000</v>
      </c>
    </row>
    <row r="26" spans="1:17" ht="15.75" customHeight="1" thickBot="1">
      <c r="A26" s="252" t="s">
        <v>159</v>
      </c>
      <c r="B26" s="253"/>
      <c r="C26" s="67">
        <f>SUM(C4:C25)</f>
        <v>168830</v>
      </c>
      <c r="D26" s="252" t="s">
        <v>159</v>
      </c>
      <c r="E26" s="253"/>
      <c r="F26" s="67">
        <f>SUM(F4:F25)</f>
        <v>168830</v>
      </c>
      <c r="H26" s="122">
        <v>25</v>
      </c>
      <c r="I26" s="18" t="s">
        <v>63</v>
      </c>
      <c r="J26" s="18" t="s">
        <v>43</v>
      </c>
      <c r="K26" s="65">
        <v>1600</v>
      </c>
      <c r="L26" s="65">
        <v>1600</v>
      </c>
      <c r="M26" s="65" t="s">
        <v>135</v>
      </c>
      <c r="N26" s="4">
        <f t="shared" si="0"/>
        <v>0</v>
      </c>
    </row>
    <row r="27" spans="1:17">
      <c r="H27" s="122">
        <v>26</v>
      </c>
      <c r="I27" s="18" t="s">
        <v>64</v>
      </c>
      <c r="J27" s="18" t="s">
        <v>98</v>
      </c>
      <c r="K27" s="65">
        <v>1000</v>
      </c>
      <c r="L27" s="65">
        <v>1000</v>
      </c>
      <c r="M27" s="65" t="s">
        <v>135</v>
      </c>
      <c r="N27" s="4">
        <f t="shared" si="0"/>
        <v>0</v>
      </c>
      <c r="O27" s="1">
        <v>1</v>
      </c>
    </row>
    <row r="28" spans="1:17" ht="14.25" customHeight="1">
      <c r="A28" s="110" t="s">
        <v>184</v>
      </c>
      <c r="B28" s="111">
        <f>K43</f>
        <v>67430</v>
      </c>
      <c r="D28" s="114" t="s">
        <v>176</v>
      </c>
      <c r="E28" s="115" t="s">
        <v>164</v>
      </c>
      <c r="F28" s="115" t="s">
        <v>86</v>
      </c>
      <c r="H28" s="122">
        <v>27</v>
      </c>
      <c r="I28" s="34" t="s">
        <v>65</v>
      </c>
      <c r="J28" s="34" t="s">
        <v>45</v>
      </c>
      <c r="K28" s="65">
        <v>2200</v>
      </c>
      <c r="L28" s="65">
        <v>2200</v>
      </c>
      <c r="M28" s="65" t="s">
        <v>135</v>
      </c>
      <c r="N28" s="4">
        <f>K28-L28</f>
        <v>0</v>
      </c>
      <c r="O28" s="1">
        <v>1</v>
      </c>
    </row>
    <row r="29" spans="1:17" ht="13.5" customHeight="1">
      <c r="A29" s="110" t="s">
        <v>185</v>
      </c>
      <c r="B29" s="111">
        <f>L43</f>
        <v>65430</v>
      </c>
      <c r="E29" s="130" t="s">
        <v>62</v>
      </c>
      <c r="F29" s="65">
        <v>1000</v>
      </c>
      <c r="H29" s="122">
        <v>28</v>
      </c>
      <c r="I29" s="18" t="s">
        <v>66</v>
      </c>
      <c r="J29" s="18" t="s">
        <v>46</v>
      </c>
      <c r="K29" s="65">
        <v>2300</v>
      </c>
      <c r="L29" s="65">
        <v>2300</v>
      </c>
      <c r="M29" s="65" t="s">
        <v>134</v>
      </c>
      <c r="N29" s="4">
        <f t="shared" si="0"/>
        <v>0</v>
      </c>
    </row>
    <row r="30" spans="1:17" ht="12.75" customHeight="1">
      <c r="A30" s="110" t="s">
        <v>175</v>
      </c>
      <c r="B30" s="111">
        <f>SUM(F4:F20)</f>
        <v>62481</v>
      </c>
      <c r="E30" s="130" t="s">
        <v>75</v>
      </c>
      <c r="F30" s="65">
        <v>1000</v>
      </c>
      <c r="H30" s="122">
        <v>29</v>
      </c>
      <c r="I30" s="18" t="s">
        <v>67</v>
      </c>
      <c r="J30" s="18" t="s">
        <v>47</v>
      </c>
      <c r="K30" s="65">
        <v>2300</v>
      </c>
      <c r="L30" s="65">
        <v>2300</v>
      </c>
      <c r="M30" s="65" t="s">
        <v>135</v>
      </c>
      <c r="N30" s="4">
        <f t="shared" si="0"/>
        <v>0</v>
      </c>
    </row>
    <row r="31" spans="1:17" ht="12.75" customHeight="1">
      <c r="A31" s="110" t="s">
        <v>162</v>
      </c>
      <c r="B31" s="112">
        <f>SUM(F21:F25)</f>
        <v>106349</v>
      </c>
      <c r="E31" s="126"/>
      <c r="F31" s="82"/>
      <c r="H31" s="122">
        <v>30</v>
      </c>
      <c r="I31" s="18" t="s">
        <v>68</v>
      </c>
      <c r="J31" s="18" t="s">
        <v>48</v>
      </c>
      <c r="K31" s="65">
        <v>1000</v>
      </c>
      <c r="L31" s="65">
        <v>1000</v>
      </c>
      <c r="M31" s="65" t="s">
        <v>135</v>
      </c>
      <c r="N31" s="4">
        <f t="shared" si="0"/>
        <v>0</v>
      </c>
      <c r="O31" s="1">
        <v>1</v>
      </c>
    </row>
    <row r="32" spans="1:17" ht="14.25" customHeight="1">
      <c r="A32" s="110" t="s">
        <v>218</v>
      </c>
      <c r="B32" s="112">
        <f>SUM(F21:F23)</f>
        <v>38957</v>
      </c>
      <c r="E32" s="126"/>
      <c r="F32" s="82"/>
      <c r="H32" s="122">
        <v>31</v>
      </c>
      <c r="I32" s="18" t="s">
        <v>69</v>
      </c>
      <c r="J32" s="18" t="s">
        <v>110</v>
      </c>
      <c r="K32" s="65">
        <v>1300</v>
      </c>
      <c r="L32" s="65">
        <v>1300</v>
      </c>
      <c r="M32" s="65" t="s">
        <v>135</v>
      </c>
      <c r="N32" s="4">
        <f t="shared" si="0"/>
        <v>0</v>
      </c>
      <c r="O32" s="1">
        <v>1</v>
      </c>
      <c r="Q32" s="1" t="s">
        <v>136</v>
      </c>
    </row>
    <row r="33" spans="1:15" ht="13.5" customHeight="1">
      <c r="A33" s="110" t="s">
        <v>229</v>
      </c>
      <c r="B33" s="111">
        <f>N43</f>
        <v>2000</v>
      </c>
      <c r="E33" s="126"/>
      <c r="F33" s="82"/>
      <c r="H33" s="122">
        <v>32</v>
      </c>
      <c r="I33" s="18" t="s">
        <v>70</v>
      </c>
      <c r="J33" s="18" t="s">
        <v>50</v>
      </c>
      <c r="K33" s="65">
        <v>1700</v>
      </c>
      <c r="L33" s="65">
        <v>1700</v>
      </c>
      <c r="M33" s="65" t="s">
        <v>135</v>
      </c>
      <c r="N33" s="4">
        <f t="shared" si="0"/>
        <v>0</v>
      </c>
      <c r="O33" s="1">
        <v>1</v>
      </c>
    </row>
    <row r="34" spans="1:15" ht="14.25" customHeight="1">
      <c r="A34" s="113" t="s">
        <v>172</v>
      </c>
      <c r="B34" s="110"/>
      <c r="E34" s="126"/>
      <c r="F34" s="82"/>
      <c r="H34" s="122">
        <v>33</v>
      </c>
      <c r="I34" s="18" t="s">
        <v>71</v>
      </c>
      <c r="J34" s="18" t="s">
        <v>51</v>
      </c>
      <c r="K34" s="65">
        <v>1300</v>
      </c>
      <c r="L34" s="65">
        <v>1300</v>
      </c>
      <c r="M34" s="65" t="s">
        <v>134</v>
      </c>
      <c r="N34" s="4">
        <f t="shared" si="0"/>
        <v>0</v>
      </c>
    </row>
    <row r="35" spans="1:15" ht="14.25" customHeight="1">
      <c r="A35" s="54" t="s">
        <v>167</v>
      </c>
      <c r="B35" s="110"/>
      <c r="E35" s="126"/>
      <c r="F35" s="82"/>
      <c r="H35" s="122">
        <v>34</v>
      </c>
      <c r="I35" s="18" t="s">
        <v>72</v>
      </c>
      <c r="J35" s="18" t="s">
        <v>52</v>
      </c>
      <c r="K35" s="65">
        <v>1700</v>
      </c>
      <c r="L35" s="65">
        <v>1700</v>
      </c>
      <c r="M35" s="65" t="s">
        <v>135</v>
      </c>
      <c r="N35" s="4">
        <f t="shared" si="0"/>
        <v>0</v>
      </c>
      <c r="O35" s="1">
        <v>1</v>
      </c>
    </row>
    <row r="36" spans="1:15">
      <c r="A36" s="54" t="s">
        <v>182</v>
      </c>
      <c r="E36" s="83" t="s">
        <v>137</v>
      </c>
      <c r="F36" s="83">
        <f>SUM(F29:F35)</f>
        <v>2000</v>
      </c>
      <c r="H36" s="122">
        <v>35</v>
      </c>
      <c r="I36" s="18" t="s">
        <v>73</v>
      </c>
      <c r="J36" s="18" t="s">
        <v>53</v>
      </c>
      <c r="K36" s="65">
        <v>1100</v>
      </c>
      <c r="L36" s="65">
        <v>1100</v>
      </c>
      <c r="M36" s="65" t="s">
        <v>135</v>
      </c>
      <c r="N36" s="4">
        <f t="shared" si="0"/>
        <v>0</v>
      </c>
      <c r="O36" s="1">
        <v>2</v>
      </c>
    </row>
    <row r="37" spans="1:15">
      <c r="A37" s="54"/>
      <c r="H37" s="122">
        <v>36</v>
      </c>
      <c r="I37" s="18" t="s">
        <v>74</v>
      </c>
      <c r="J37" s="18" t="s">
        <v>54</v>
      </c>
      <c r="K37" s="65">
        <v>2100</v>
      </c>
      <c r="L37" s="65">
        <v>2100</v>
      </c>
      <c r="M37" s="65" t="s">
        <v>135</v>
      </c>
      <c r="N37" s="4">
        <f t="shared" si="0"/>
        <v>0</v>
      </c>
      <c r="O37" s="1">
        <v>2</v>
      </c>
    </row>
    <row r="38" spans="1:15">
      <c r="A38" s="54"/>
      <c r="H38" s="122">
        <v>37</v>
      </c>
      <c r="I38" s="18" t="s">
        <v>75</v>
      </c>
      <c r="J38" s="18" t="s">
        <v>55</v>
      </c>
      <c r="K38" s="65">
        <v>1000</v>
      </c>
      <c r="L38" s="65"/>
      <c r="M38" s="65"/>
      <c r="N38" s="4">
        <f t="shared" si="0"/>
        <v>1000</v>
      </c>
    </row>
    <row r="39" spans="1:15">
      <c r="A39" s="54"/>
      <c r="H39" s="122">
        <v>38</v>
      </c>
      <c r="I39" s="18" t="s">
        <v>76</v>
      </c>
      <c r="J39" s="34" t="s">
        <v>119</v>
      </c>
      <c r="K39" s="65">
        <v>2000</v>
      </c>
      <c r="L39" s="65">
        <v>2000</v>
      </c>
      <c r="M39" s="65" t="s">
        <v>135</v>
      </c>
      <c r="N39" s="4">
        <f t="shared" si="0"/>
        <v>0</v>
      </c>
      <c r="O39" s="1">
        <v>1</v>
      </c>
    </row>
    <row r="40" spans="1:15">
      <c r="A40" s="54"/>
      <c r="H40" s="122">
        <v>39</v>
      </c>
      <c r="I40" s="18" t="s">
        <v>77</v>
      </c>
      <c r="J40" s="18" t="s">
        <v>56</v>
      </c>
      <c r="K40" s="65">
        <v>1600</v>
      </c>
      <c r="L40" s="65">
        <v>1600</v>
      </c>
      <c r="M40" s="65" t="s">
        <v>135</v>
      </c>
      <c r="N40" s="4">
        <f t="shared" si="0"/>
        <v>0</v>
      </c>
      <c r="O40" s="1">
        <v>1</v>
      </c>
    </row>
    <row r="41" spans="1:15">
      <c r="H41" s="122">
        <v>40</v>
      </c>
      <c r="I41" s="18" t="s">
        <v>78</v>
      </c>
      <c r="J41" s="34" t="s">
        <v>120</v>
      </c>
      <c r="K41" s="65">
        <v>2250</v>
      </c>
      <c r="L41" s="65">
        <v>2250</v>
      </c>
      <c r="M41" s="65" t="s">
        <v>135</v>
      </c>
      <c r="N41" s="4">
        <f t="shared" si="0"/>
        <v>0</v>
      </c>
      <c r="O41" s="1">
        <v>1</v>
      </c>
    </row>
    <row r="42" spans="1:15">
      <c r="H42" s="4"/>
      <c r="I42" s="4"/>
      <c r="J42" s="4"/>
      <c r="K42" s="4"/>
      <c r="L42" s="4"/>
      <c r="M42" s="4"/>
      <c r="N42" s="4"/>
    </row>
    <row r="43" spans="1:15">
      <c r="H43" s="4"/>
      <c r="I43" s="4"/>
      <c r="J43" s="57" t="s">
        <v>137</v>
      </c>
      <c r="K43" s="57">
        <f>SUM(K2:K41)</f>
        <v>67430</v>
      </c>
      <c r="L43" s="57">
        <f>SUM(L2:L41)</f>
        <v>65430</v>
      </c>
      <c r="M43" s="57"/>
      <c r="N43" s="57">
        <f>SUM(N2:N41)</f>
        <v>2000</v>
      </c>
    </row>
  </sheetData>
  <autoFilter ref="M1:N43" xr:uid="{00000000-0009-0000-0000-000006000000}"/>
  <mergeCells count="5">
    <mergeCell ref="A1:F1"/>
    <mergeCell ref="A2:C2"/>
    <mergeCell ref="D2:F2"/>
    <mergeCell ref="A26:B26"/>
    <mergeCell ref="D26:E26"/>
  </mergeCells>
  <dataValidations count="3">
    <dataValidation type="list" allowBlank="1" showInputMessage="1" showErrorMessage="1" sqref="E4:E23 E25 B22" xr:uid="{00000000-0002-0000-0600-000000000000}">
      <formula1>"Naveen,Srinivas"</formula1>
    </dataValidation>
    <dataValidation type="list" allowBlank="1" showInputMessage="1" showErrorMessage="1" sqref="Q4:Q7 M2:M41" xr:uid="{00000000-0002-0000-0600-000001000000}">
      <formula1>"Cash,Online"</formula1>
    </dataValidation>
    <dataValidation type="list" allowBlank="1" showInputMessage="1" showErrorMessage="1" sqref="B4:B6 B8:B11 B14:B17 B20 B23:B25" xr:uid="{00000000-0002-0000-0600-000002000000}">
      <formula1>"Naveen,Srinivas,KVB Account"</formula1>
    </dataValidation>
  </dataValidations>
  <pageMargins left="0" right="0" top="0.5" bottom="0.2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4"/>
  <sheetViews>
    <sheetView workbookViewId="0">
      <selection activeCell="J32" sqref="J32:J54"/>
    </sheetView>
  </sheetViews>
  <sheetFormatPr defaultColWidth="9" defaultRowHeight="14.5"/>
  <cols>
    <col min="1" max="1" width="3.7265625" style="15" customWidth="1"/>
    <col min="2" max="2" width="5.1796875" style="15" customWidth="1"/>
    <col min="3" max="3" width="22.7265625" style="15" customWidth="1"/>
    <col min="4" max="4" width="14.453125" style="15" customWidth="1"/>
    <col min="5" max="5" width="8.1796875" style="15" customWidth="1"/>
    <col min="6" max="6" width="8.453125" style="15" customWidth="1"/>
    <col min="7" max="8" width="9.7265625" style="15" customWidth="1"/>
    <col min="9" max="9" width="9.26953125" style="91" customWidth="1"/>
    <col min="10" max="10" width="9.7265625" style="15" customWidth="1"/>
    <col min="11" max="11" width="9.1796875" style="15" customWidth="1"/>
    <col min="12" max="12" width="11.1796875" style="15" customWidth="1"/>
    <col min="13" max="13" width="24.81640625" style="15" customWidth="1"/>
    <col min="14" max="15" width="9" style="15" customWidth="1"/>
    <col min="16" max="16" width="10" style="16" customWidth="1"/>
    <col min="17" max="256" width="10" style="15" customWidth="1"/>
    <col min="257" max="16384" width="9" style="17"/>
  </cols>
  <sheetData>
    <row r="1" spans="1:256" ht="28.5" customHeight="1">
      <c r="A1" s="272" t="s">
        <v>220</v>
      </c>
      <c r="B1" s="272"/>
      <c r="C1" s="272"/>
      <c r="D1" s="272"/>
      <c r="E1" s="272"/>
      <c r="F1" s="272"/>
      <c r="G1" s="272"/>
      <c r="H1" s="272"/>
      <c r="I1" s="272"/>
      <c r="J1" s="272"/>
      <c r="K1" s="272"/>
      <c r="L1" s="272"/>
      <c r="M1" s="272"/>
    </row>
    <row r="2" spans="1:256" ht="15" customHeight="1">
      <c r="A2" s="261" t="s">
        <v>124</v>
      </c>
      <c r="B2" s="261"/>
      <c r="C2" s="261"/>
      <c r="D2" s="261"/>
      <c r="E2" s="261"/>
      <c r="F2" s="261"/>
      <c r="G2" s="261"/>
      <c r="H2" s="261"/>
      <c r="I2" s="282" t="s">
        <v>131</v>
      </c>
      <c r="J2" s="283"/>
      <c r="K2" s="283"/>
      <c r="L2" s="283"/>
      <c r="M2" s="283"/>
    </row>
    <row r="3" spans="1:256" s="40" customFormat="1" ht="15" customHeight="1">
      <c r="A3" s="256" t="s">
        <v>130</v>
      </c>
      <c r="B3" s="256"/>
      <c r="C3" s="256"/>
      <c r="D3" s="256" t="s">
        <v>129</v>
      </c>
      <c r="E3" s="256"/>
      <c r="F3" s="256" t="s">
        <v>127</v>
      </c>
      <c r="G3" s="256"/>
      <c r="H3" s="37" t="s">
        <v>86</v>
      </c>
      <c r="I3" s="258" t="s">
        <v>216</v>
      </c>
      <c r="J3" s="258"/>
      <c r="K3" s="258"/>
      <c r="L3" s="258"/>
      <c r="M3" s="258"/>
      <c r="N3" s="38"/>
      <c r="O3" s="38"/>
      <c r="P3" s="39"/>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row>
    <row r="4" spans="1:256">
      <c r="A4" s="275" t="s">
        <v>125</v>
      </c>
      <c r="B4" s="276"/>
      <c r="C4" s="276"/>
      <c r="D4" s="257">
        <v>4</v>
      </c>
      <c r="E4" s="257"/>
      <c r="F4" s="257">
        <v>1300</v>
      </c>
      <c r="G4" s="257"/>
      <c r="H4" s="44">
        <f>D4*F4</f>
        <v>5200</v>
      </c>
      <c r="I4" s="258"/>
      <c r="J4" s="258"/>
      <c r="K4" s="258"/>
      <c r="L4" s="258"/>
      <c r="M4" s="258"/>
    </row>
    <row r="5" spans="1:256">
      <c r="A5" s="273" t="s">
        <v>126</v>
      </c>
      <c r="B5" s="274"/>
      <c r="C5" s="274"/>
      <c r="D5" s="264">
        <v>30</v>
      </c>
      <c r="E5" s="264"/>
      <c r="F5" s="264">
        <v>600</v>
      </c>
      <c r="G5" s="264"/>
      <c r="H5" s="41">
        <f>D5*F5</f>
        <v>18000</v>
      </c>
      <c r="I5" s="258"/>
      <c r="J5" s="258"/>
      <c r="K5" s="258"/>
      <c r="L5" s="258"/>
      <c r="M5" s="258"/>
    </row>
    <row r="6" spans="1:256">
      <c r="A6" s="273" t="s">
        <v>186</v>
      </c>
      <c r="B6" s="274"/>
      <c r="C6" s="274"/>
      <c r="D6" s="264">
        <v>103</v>
      </c>
      <c r="E6" s="264"/>
      <c r="F6" s="264">
        <v>49.75</v>
      </c>
      <c r="G6" s="264"/>
      <c r="H6" s="44">
        <f>D6*F6</f>
        <v>5124.25</v>
      </c>
      <c r="I6" s="258"/>
      <c r="J6" s="258"/>
      <c r="K6" s="258"/>
      <c r="L6" s="258"/>
      <c r="M6" s="258"/>
    </row>
    <row r="7" spans="1:256" ht="15" customHeight="1">
      <c r="A7" s="268" t="s">
        <v>128</v>
      </c>
      <c r="B7" s="269"/>
      <c r="C7" s="269"/>
      <c r="D7" s="269"/>
      <c r="E7" s="269"/>
      <c r="F7" s="269"/>
      <c r="G7" s="270"/>
      <c r="H7" s="41">
        <f>SUM(H4:H6)</f>
        <v>28324.25</v>
      </c>
      <c r="I7" s="258"/>
      <c r="J7" s="258"/>
      <c r="K7" s="258"/>
      <c r="L7" s="258"/>
      <c r="M7" s="258"/>
    </row>
    <row r="8" spans="1:256">
      <c r="A8" s="277" t="s">
        <v>82</v>
      </c>
      <c r="B8" s="277"/>
      <c r="C8" s="277"/>
      <c r="D8" s="42">
        <f>SUM(G13:G29:G32:G54)</f>
        <v>524</v>
      </c>
      <c r="E8" s="278" t="s">
        <v>204</v>
      </c>
      <c r="F8" s="279"/>
      <c r="G8" s="279"/>
      <c r="H8" s="33"/>
      <c r="I8" s="258"/>
      <c r="J8" s="258"/>
      <c r="K8" s="258"/>
      <c r="L8" s="258"/>
      <c r="M8" s="258"/>
    </row>
    <row r="9" spans="1:256" ht="15" customHeight="1">
      <c r="A9" s="262" t="s">
        <v>83</v>
      </c>
      <c r="B9" s="263"/>
      <c r="C9" s="263"/>
      <c r="D9" s="19">
        <f>ROUND(H7/D8,0)</f>
        <v>54</v>
      </c>
      <c r="E9" s="280"/>
      <c r="F9" s="281"/>
      <c r="G9" s="281"/>
      <c r="H9" s="120">
        <f>SUM(J13:J29:J32:J54)</f>
        <v>70296</v>
      </c>
      <c r="I9" s="258"/>
      <c r="J9" s="258"/>
      <c r="K9" s="258"/>
      <c r="L9" s="258"/>
      <c r="M9" s="258"/>
    </row>
    <row r="10" spans="1:256">
      <c r="A10" s="20"/>
      <c r="B10" s="20"/>
      <c r="C10" s="20"/>
      <c r="D10" s="21"/>
      <c r="E10" s="33"/>
      <c r="F10" s="33"/>
      <c r="G10" s="33"/>
      <c r="H10" s="33"/>
      <c r="I10" s="259"/>
      <c r="J10" s="259"/>
      <c r="K10" s="259"/>
      <c r="L10" s="259"/>
      <c r="M10" s="259"/>
    </row>
    <row r="11" spans="1:256" ht="22.5" customHeight="1">
      <c r="A11" s="267" t="s">
        <v>0</v>
      </c>
      <c r="B11" s="266" t="s">
        <v>115</v>
      </c>
      <c r="C11" s="267" t="s">
        <v>2</v>
      </c>
      <c r="D11" s="266" t="s">
        <v>111</v>
      </c>
      <c r="E11" s="271" t="s">
        <v>122</v>
      </c>
      <c r="F11" s="267"/>
      <c r="G11" s="267"/>
      <c r="H11" s="267"/>
      <c r="I11" s="266" t="s">
        <v>163</v>
      </c>
      <c r="J11" s="267" t="s">
        <v>3</v>
      </c>
      <c r="K11" s="266" t="s">
        <v>114</v>
      </c>
      <c r="L11" s="267" t="s">
        <v>4</v>
      </c>
      <c r="M11" s="266" t="s">
        <v>113</v>
      </c>
    </row>
    <row r="12" spans="1:256" ht="17.25" customHeight="1">
      <c r="A12" s="267"/>
      <c r="B12" s="267"/>
      <c r="C12" s="267"/>
      <c r="D12" s="267"/>
      <c r="E12" s="32" t="s">
        <v>112</v>
      </c>
      <c r="F12" s="14" t="s">
        <v>79</v>
      </c>
      <c r="G12" s="124" t="s">
        <v>123</v>
      </c>
      <c r="H12" s="32" t="s">
        <v>86</v>
      </c>
      <c r="I12" s="266"/>
      <c r="J12" s="267"/>
      <c r="K12" s="267"/>
      <c r="L12" s="267"/>
      <c r="M12" s="267"/>
    </row>
    <row r="13" spans="1:256" ht="20.149999999999999" customHeight="1">
      <c r="A13" s="123">
        <v>1</v>
      </c>
      <c r="B13" s="36" t="s">
        <v>5</v>
      </c>
      <c r="C13" s="36" t="s">
        <v>14</v>
      </c>
      <c r="D13" s="44">
        <v>1000</v>
      </c>
      <c r="E13" s="125">
        <v>403</v>
      </c>
      <c r="F13" s="125">
        <v>409</v>
      </c>
      <c r="G13" s="44">
        <f>F13-E13</f>
        <v>6</v>
      </c>
      <c r="H13" s="45">
        <f>G13*D9</f>
        <v>324</v>
      </c>
      <c r="I13" s="125">
        <v>0</v>
      </c>
      <c r="J13" s="45">
        <f>I13+H13+D13</f>
        <v>1324</v>
      </c>
      <c r="K13" s="45"/>
      <c r="L13" s="46"/>
      <c r="M13" s="36"/>
    </row>
    <row r="14" spans="1:256" ht="20.149999999999999" customHeight="1">
      <c r="A14" s="122">
        <v>2</v>
      </c>
      <c r="B14" s="18" t="s">
        <v>6</v>
      </c>
      <c r="C14" s="18" t="s">
        <v>15</v>
      </c>
      <c r="D14" s="41">
        <v>1000</v>
      </c>
      <c r="E14" s="126">
        <v>467</v>
      </c>
      <c r="F14" s="126">
        <v>475</v>
      </c>
      <c r="G14" s="41">
        <f t="shared" ref="G14:G29" si="0">F14-E14</f>
        <v>8</v>
      </c>
      <c r="H14" s="24">
        <f>G14*D9</f>
        <v>432</v>
      </c>
      <c r="I14" s="126">
        <v>0</v>
      </c>
      <c r="J14" s="24">
        <f t="shared" ref="J14:J29" si="1">I14+H14+D14</f>
        <v>1432</v>
      </c>
      <c r="K14" s="24"/>
      <c r="L14" s="25"/>
      <c r="M14" s="18"/>
    </row>
    <row r="15" spans="1:256" ht="20.149999999999999" customHeight="1">
      <c r="A15" s="122">
        <v>3</v>
      </c>
      <c r="B15" s="18" t="s">
        <v>7</v>
      </c>
      <c r="C15" s="18" t="s">
        <v>16</v>
      </c>
      <c r="D15" s="41">
        <v>1000</v>
      </c>
      <c r="E15" s="126">
        <v>423</v>
      </c>
      <c r="F15" s="126">
        <v>425</v>
      </c>
      <c r="G15" s="44">
        <f t="shared" si="0"/>
        <v>2</v>
      </c>
      <c r="H15" s="45">
        <f>G15*D9</f>
        <v>108</v>
      </c>
      <c r="I15" s="126">
        <v>0</v>
      </c>
      <c r="J15" s="24">
        <f t="shared" si="1"/>
        <v>1108</v>
      </c>
      <c r="K15" s="24"/>
      <c r="L15" s="25"/>
      <c r="M15" s="121" t="s">
        <v>211</v>
      </c>
    </row>
    <row r="16" spans="1:256" ht="20.149999999999999" customHeight="1">
      <c r="A16" s="122">
        <v>4</v>
      </c>
      <c r="B16" s="18" t="s">
        <v>8</v>
      </c>
      <c r="C16" s="18" t="s">
        <v>84</v>
      </c>
      <c r="D16" s="41">
        <v>1000</v>
      </c>
      <c r="E16" s="126">
        <v>233</v>
      </c>
      <c r="F16" s="126">
        <v>254</v>
      </c>
      <c r="G16" s="41">
        <f t="shared" si="0"/>
        <v>21</v>
      </c>
      <c r="H16" s="45">
        <f>G16*D9</f>
        <v>1134</v>
      </c>
      <c r="I16" s="126">
        <v>0</v>
      </c>
      <c r="J16" s="45">
        <f t="shared" si="1"/>
        <v>2134</v>
      </c>
      <c r="K16" s="24"/>
      <c r="L16" s="25"/>
      <c r="M16" s="18"/>
    </row>
    <row r="17" spans="1:13" ht="20.149999999999999" customHeight="1">
      <c r="A17" s="122">
        <v>5</v>
      </c>
      <c r="B17" s="18" t="s">
        <v>9</v>
      </c>
      <c r="C17" s="18" t="s">
        <v>97</v>
      </c>
      <c r="D17" s="41">
        <v>1000</v>
      </c>
      <c r="E17" s="126">
        <v>179</v>
      </c>
      <c r="F17" s="126">
        <v>194</v>
      </c>
      <c r="G17" s="44">
        <f t="shared" si="0"/>
        <v>15</v>
      </c>
      <c r="H17" s="24">
        <f>G17*D9</f>
        <v>810</v>
      </c>
      <c r="I17" s="126">
        <v>0</v>
      </c>
      <c r="J17" s="24">
        <f t="shared" si="1"/>
        <v>1810</v>
      </c>
      <c r="K17" s="24"/>
      <c r="L17" s="25"/>
      <c r="M17" s="18"/>
    </row>
    <row r="18" spans="1:13" ht="20.149999999999999" customHeight="1">
      <c r="A18" s="122">
        <v>6</v>
      </c>
      <c r="B18" s="18" t="s">
        <v>10</v>
      </c>
      <c r="C18" s="34" t="s">
        <v>116</v>
      </c>
      <c r="D18" s="41">
        <v>1000</v>
      </c>
      <c r="E18" s="126">
        <v>-2</v>
      </c>
      <c r="F18" s="126">
        <v>14</v>
      </c>
      <c r="G18" s="41">
        <f t="shared" si="0"/>
        <v>16</v>
      </c>
      <c r="H18" s="45">
        <f>G18*D9</f>
        <v>864</v>
      </c>
      <c r="I18" s="126">
        <v>0</v>
      </c>
      <c r="J18" s="24">
        <f t="shared" si="1"/>
        <v>1864</v>
      </c>
      <c r="K18" s="24"/>
      <c r="L18" s="25"/>
      <c r="M18" s="18"/>
    </row>
    <row r="19" spans="1:13" ht="20.149999999999999" customHeight="1">
      <c r="A19" s="122">
        <v>7</v>
      </c>
      <c r="B19" s="18" t="s">
        <v>11</v>
      </c>
      <c r="C19" s="18" t="s">
        <v>19</v>
      </c>
      <c r="D19" s="41">
        <v>1000</v>
      </c>
      <c r="E19" s="126">
        <v>644</v>
      </c>
      <c r="F19" s="126">
        <v>668</v>
      </c>
      <c r="G19" s="44">
        <f t="shared" si="0"/>
        <v>24</v>
      </c>
      <c r="H19" s="45">
        <f>G19*D9</f>
        <v>1296</v>
      </c>
      <c r="I19" s="126">
        <v>0</v>
      </c>
      <c r="J19" s="45">
        <f t="shared" si="1"/>
        <v>2296</v>
      </c>
      <c r="K19" s="24"/>
      <c r="L19" s="25"/>
      <c r="M19" s="18"/>
    </row>
    <row r="20" spans="1:13" ht="20.149999999999999" customHeight="1">
      <c r="A20" s="122">
        <v>8</v>
      </c>
      <c r="B20" s="18" t="s">
        <v>12</v>
      </c>
      <c r="C20" s="18" t="s">
        <v>19</v>
      </c>
      <c r="D20" s="41">
        <v>1000</v>
      </c>
      <c r="E20" s="126">
        <v>249</v>
      </c>
      <c r="F20" s="126">
        <v>257</v>
      </c>
      <c r="G20" s="41">
        <f t="shared" si="0"/>
        <v>8</v>
      </c>
      <c r="H20" s="24">
        <f>G20*D9</f>
        <v>432</v>
      </c>
      <c r="I20" s="126">
        <v>0</v>
      </c>
      <c r="J20" s="24">
        <f t="shared" si="1"/>
        <v>1432</v>
      </c>
      <c r="K20" s="24"/>
      <c r="L20" s="25"/>
      <c r="M20" s="18"/>
    </row>
    <row r="21" spans="1:13" ht="20.149999999999999" customHeight="1">
      <c r="A21" s="122">
        <v>9</v>
      </c>
      <c r="B21" s="18" t="s">
        <v>13</v>
      </c>
      <c r="C21" s="18" t="s">
        <v>109</v>
      </c>
      <c r="D21" s="41">
        <v>1000</v>
      </c>
      <c r="E21" s="126">
        <v>639</v>
      </c>
      <c r="F21" s="126">
        <v>640</v>
      </c>
      <c r="G21" s="44">
        <f t="shared" si="0"/>
        <v>1</v>
      </c>
      <c r="H21" s="45">
        <f>G21*D9</f>
        <v>54</v>
      </c>
      <c r="I21" s="126">
        <v>0</v>
      </c>
      <c r="J21" s="24">
        <f t="shared" si="1"/>
        <v>1054</v>
      </c>
      <c r="K21" s="24"/>
      <c r="L21" s="25"/>
      <c r="M21" s="18"/>
    </row>
    <row r="22" spans="1:13" ht="20.149999999999999" customHeight="1">
      <c r="A22" s="122">
        <v>10</v>
      </c>
      <c r="B22" s="18" t="s">
        <v>21</v>
      </c>
      <c r="C22" s="18" t="s">
        <v>107</v>
      </c>
      <c r="D22" s="41">
        <v>1000</v>
      </c>
      <c r="E22" s="126">
        <v>393</v>
      </c>
      <c r="F22" s="126">
        <v>393</v>
      </c>
      <c r="G22" s="41">
        <f t="shared" si="0"/>
        <v>0</v>
      </c>
      <c r="H22" s="45">
        <f>G22*D9</f>
        <v>0</v>
      </c>
      <c r="I22" s="126">
        <v>0</v>
      </c>
      <c r="J22" s="45">
        <f t="shared" si="1"/>
        <v>1000</v>
      </c>
      <c r="K22" s="24"/>
      <c r="L22" s="25"/>
      <c r="M22" s="18"/>
    </row>
    <row r="23" spans="1:13" ht="20.149999999999999" customHeight="1">
      <c r="A23" s="122">
        <v>11</v>
      </c>
      <c r="B23" s="18" t="s">
        <v>22</v>
      </c>
      <c r="C23" s="18" t="s">
        <v>98</v>
      </c>
      <c r="D23" s="41">
        <v>1000</v>
      </c>
      <c r="E23" s="126">
        <v>617</v>
      </c>
      <c r="F23" s="126">
        <v>617</v>
      </c>
      <c r="G23" s="44">
        <f t="shared" si="0"/>
        <v>0</v>
      </c>
      <c r="H23" s="24">
        <f>G23*D9</f>
        <v>0</v>
      </c>
      <c r="I23" s="126">
        <v>0</v>
      </c>
      <c r="J23" s="24">
        <f t="shared" si="1"/>
        <v>1000</v>
      </c>
      <c r="K23" s="24"/>
      <c r="L23" s="25"/>
      <c r="M23" s="18"/>
    </row>
    <row r="24" spans="1:13" ht="20.149999999999999" customHeight="1">
      <c r="A24" s="122">
        <v>12</v>
      </c>
      <c r="B24" s="18" t="s">
        <v>23</v>
      </c>
      <c r="C24" s="18" t="s">
        <v>108</v>
      </c>
      <c r="D24" s="41">
        <v>1000</v>
      </c>
      <c r="E24" s="126">
        <v>480</v>
      </c>
      <c r="F24" s="126">
        <v>480</v>
      </c>
      <c r="G24" s="41">
        <f t="shared" si="0"/>
        <v>0</v>
      </c>
      <c r="H24" s="45">
        <f>G24*D9</f>
        <v>0</v>
      </c>
      <c r="I24" s="126">
        <v>0</v>
      </c>
      <c r="J24" s="24">
        <f t="shared" si="1"/>
        <v>1000</v>
      </c>
      <c r="K24" s="24"/>
      <c r="L24" s="25"/>
      <c r="M24" s="18"/>
    </row>
    <row r="25" spans="1:13" ht="20.149999999999999" customHeight="1">
      <c r="A25" s="122">
        <v>13</v>
      </c>
      <c r="B25" s="18" t="s">
        <v>24</v>
      </c>
      <c r="C25" s="18" t="s">
        <v>33</v>
      </c>
      <c r="D25" s="41">
        <v>1000</v>
      </c>
      <c r="E25" s="126">
        <v>1110</v>
      </c>
      <c r="F25" s="126">
        <v>1146</v>
      </c>
      <c r="G25" s="44">
        <f t="shared" si="0"/>
        <v>36</v>
      </c>
      <c r="H25" s="45">
        <f>G25*D9</f>
        <v>1944</v>
      </c>
      <c r="I25" s="126">
        <v>0</v>
      </c>
      <c r="J25" s="45">
        <f t="shared" si="1"/>
        <v>2944</v>
      </c>
      <c r="K25" s="24"/>
      <c r="L25" s="25"/>
      <c r="M25" s="18"/>
    </row>
    <row r="26" spans="1:13" ht="20.149999999999999" customHeight="1">
      <c r="A26" s="122">
        <v>14</v>
      </c>
      <c r="B26" s="18" t="s">
        <v>25</v>
      </c>
      <c r="C26" s="18" t="s">
        <v>87</v>
      </c>
      <c r="D26" s="41">
        <v>1000</v>
      </c>
      <c r="E26" s="126">
        <v>567</v>
      </c>
      <c r="F26" s="126">
        <v>619</v>
      </c>
      <c r="G26" s="41">
        <f t="shared" si="0"/>
        <v>52</v>
      </c>
      <c r="H26" s="24">
        <f>G26*D9</f>
        <v>2808</v>
      </c>
      <c r="I26" s="126">
        <v>0</v>
      </c>
      <c r="J26" s="24">
        <f t="shared" si="1"/>
        <v>3808</v>
      </c>
      <c r="K26" s="24"/>
      <c r="L26" s="25"/>
      <c r="M26" s="18"/>
    </row>
    <row r="27" spans="1:13" ht="20.149999999999999" customHeight="1">
      <c r="A27" s="122">
        <v>15</v>
      </c>
      <c r="B27" s="18" t="s">
        <v>26</v>
      </c>
      <c r="C27" s="18" t="s">
        <v>106</v>
      </c>
      <c r="D27" s="41">
        <v>1000</v>
      </c>
      <c r="E27" s="126">
        <v>262</v>
      </c>
      <c r="F27" s="126">
        <v>283</v>
      </c>
      <c r="G27" s="44">
        <f t="shared" si="0"/>
        <v>21</v>
      </c>
      <c r="H27" s="45">
        <f>G27*D9</f>
        <v>1134</v>
      </c>
      <c r="I27" s="126">
        <v>0</v>
      </c>
      <c r="J27" s="24">
        <f t="shared" si="1"/>
        <v>2134</v>
      </c>
      <c r="K27" s="24"/>
      <c r="L27" s="25"/>
      <c r="M27" s="18"/>
    </row>
    <row r="28" spans="1:13" ht="20.149999999999999" customHeight="1">
      <c r="A28" s="122">
        <v>16</v>
      </c>
      <c r="B28" s="18" t="s">
        <v>27</v>
      </c>
      <c r="C28" s="18" t="s">
        <v>35</v>
      </c>
      <c r="D28" s="41">
        <v>1000</v>
      </c>
      <c r="E28" s="126">
        <v>593</v>
      </c>
      <c r="F28" s="126">
        <v>606</v>
      </c>
      <c r="G28" s="41">
        <f t="shared" si="0"/>
        <v>13</v>
      </c>
      <c r="H28" s="45">
        <f>G28*D9</f>
        <v>702</v>
      </c>
      <c r="I28" s="126">
        <v>0</v>
      </c>
      <c r="J28" s="45">
        <f t="shared" si="1"/>
        <v>1702</v>
      </c>
      <c r="K28" s="24"/>
      <c r="L28" s="25"/>
      <c r="M28" s="18"/>
    </row>
    <row r="29" spans="1:13" ht="20.149999999999999" customHeight="1">
      <c r="A29" s="122">
        <v>17</v>
      </c>
      <c r="B29" s="18" t="s">
        <v>28</v>
      </c>
      <c r="C29" s="18" t="s">
        <v>36</v>
      </c>
      <c r="D29" s="41">
        <v>1000</v>
      </c>
      <c r="E29" s="126">
        <v>817</v>
      </c>
      <c r="F29" s="126">
        <v>843</v>
      </c>
      <c r="G29" s="44">
        <f t="shared" si="0"/>
        <v>26</v>
      </c>
      <c r="H29" s="24">
        <f>G29*D9</f>
        <v>1404</v>
      </c>
      <c r="I29" s="126">
        <v>0</v>
      </c>
      <c r="J29" s="24">
        <f t="shared" si="1"/>
        <v>2404</v>
      </c>
      <c r="K29" s="24"/>
      <c r="L29" s="25"/>
      <c r="M29" s="18"/>
    </row>
    <row r="30" spans="1:13" ht="19.5" customHeight="1">
      <c r="A30" s="267" t="s">
        <v>0</v>
      </c>
      <c r="B30" s="266" t="s">
        <v>115</v>
      </c>
      <c r="C30" s="267" t="s">
        <v>2</v>
      </c>
      <c r="D30" s="266" t="s">
        <v>111</v>
      </c>
      <c r="E30" s="271" t="s">
        <v>122</v>
      </c>
      <c r="F30" s="267"/>
      <c r="G30" s="267"/>
      <c r="H30" s="267"/>
      <c r="I30" s="266" t="s">
        <v>163</v>
      </c>
      <c r="J30" s="267" t="s">
        <v>3</v>
      </c>
      <c r="K30" s="266" t="s">
        <v>114</v>
      </c>
      <c r="L30" s="267" t="s">
        <v>4</v>
      </c>
      <c r="M30" s="266" t="s">
        <v>113</v>
      </c>
    </row>
    <row r="31" spans="1:13" ht="16.5" customHeight="1">
      <c r="A31" s="267"/>
      <c r="B31" s="267"/>
      <c r="C31" s="267"/>
      <c r="D31" s="267"/>
      <c r="E31" s="32" t="s">
        <v>112</v>
      </c>
      <c r="F31" s="14" t="s">
        <v>79</v>
      </c>
      <c r="G31" s="124" t="s">
        <v>123</v>
      </c>
      <c r="H31" s="32" t="s">
        <v>86</v>
      </c>
      <c r="I31" s="266"/>
      <c r="J31" s="267"/>
      <c r="K31" s="267"/>
      <c r="L31" s="267"/>
      <c r="M31" s="267"/>
    </row>
    <row r="32" spans="1:13" ht="20.149999999999999" customHeight="1">
      <c r="A32" s="123">
        <v>18</v>
      </c>
      <c r="B32" s="36" t="s">
        <v>29</v>
      </c>
      <c r="C32" s="47" t="s">
        <v>117</v>
      </c>
      <c r="D32" s="44">
        <v>1000</v>
      </c>
      <c r="E32" s="125">
        <v>581</v>
      </c>
      <c r="F32" s="125">
        <v>587</v>
      </c>
      <c r="G32" s="44">
        <f t="shared" ref="G32:G54" si="2">F32-E32</f>
        <v>6</v>
      </c>
      <c r="H32" s="45">
        <f>G32*D9</f>
        <v>324</v>
      </c>
      <c r="I32" s="125">
        <v>0</v>
      </c>
      <c r="J32" s="45">
        <f>I32+H32+D32</f>
        <v>1324</v>
      </c>
      <c r="K32" s="45"/>
      <c r="L32" s="46"/>
      <c r="M32" s="36"/>
    </row>
    <row r="33" spans="1:14" ht="20.149999999999999" customHeight="1">
      <c r="A33" s="122">
        <v>19</v>
      </c>
      <c r="B33" s="18" t="s">
        <v>57</v>
      </c>
      <c r="C33" s="18" t="s">
        <v>88</v>
      </c>
      <c r="D33" s="41">
        <v>1000</v>
      </c>
      <c r="E33" s="126">
        <v>547</v>
      </c>
      <c r="F33" s="126">
        <v>565</v>
      </c>
      <c r="G33" s="41">
        <f t="shared" si="2"/>
        <v>18</v>
      </c>
      <c r="H33" s="24">
        <f>G33*D9</f>
        <v>972</v>
      </c>
      <c r="I33" s="97">
        <v>0</v>
      </c>
      <c r="J33" s="24">
        <f t="shared" ref="J33:J54" si="3">I33+H33+D33</f>
        <v>1972</v>
      </c>
      <c r="K33" s="24"/>
      <c r="L33" s="25"/>
      <c r="M33" s="18"/>
    </row>
    <row r="34" spans="1:14" ht="20.149999999999999" customHeight="1">
      <c r="A34" s="122">
        <v>20</v>
      </c>
      <c r="B34" s="18" t="s">
        <v>58</v>
      </c>
      <c r="C34" s="18" t="s">
        <v>38</v>
      </c>
      <c r="D34" s="41">
        <v>1000</v>
      </c>
      <c r="E34" s="126">
        <v>532</v>
      </c>
      <c r="F34" s="126">
        <v>532</v>
      </c>
      <c r="G34" s="41">
        <f t="shared" si="2"/>
        <v>0</v>
      </c>
      <c r="H34" s="24">
        <f>G34*D9</f>
        <v>0</v>
      </c>
      <c r="I34" s="126">
        <v>0</v>
      </c>
      <c r="J34" s="24">
        <f t="shared" si="3"/>
        <v>1000</v>
      </c>
      <c r="K34" s="24"/>
      <c r="L34" s="25"/>
      <c r="M34" s="18"/>
    </row>
    <row r="35" spans="1:14" ht="20.149999999999999" customHeight="1">
      <c r="A35" s="122">
        <v>21</v>
      </c>
      <c r="B35" s="18" t="s">
        <v>59</v>
      </c>
      <c r="C35" s="18" t="s">
        <v>39</v>
      </c>
      <c r="D35" s="41">
        <v>1000</v>
      </c>
      <c r="E35" s="126">
        <v>1399</v>
      </c>
      <c r="F35" s="126">
        <v>1429</v>
      </c>
      <c r="G35" s="44">
        <f t="shared" si="2"/>
        <v>30</v>
      </c>
      <c r="H35" s="45">
        <f>G35*D9</f>
        <v>1620</v>
      </c>
      <c r="I35" s="126">
        <v>0</v>
      </c>
      <c r="J35" s="24">
        <f t="shared" si="3"/>
        <v>2620</v>
      </c>
      <c r="K35" s="24"/>
      <c r="L35" s="25"/>
      <c r="M35" s="18"/>
    </row>
    <row r="36" spans="1:14" ht="20.149999999999999" customHeight="1">
      <c r="A36" s="122">
        <v>22</v>
      </c>
      <c r="B36" s="18" t="s">
        <v>60</v>
      </c>
      <c r="C36" s="34" t="s">
        <v>118</v>
      </c>
      <c r="D36" s="41">
        <v>1000</v>
      </c>
      <c r="E36" s="126">
        <v>196</v>
      </c>
      <c r="F36" s="126">
        <v>226</v>
      </c>
      <c r="G36" s="41">
        <f t="shared" si="2"/>
        <v>30</v>
      </c>
      <c r="H36" s="24">
        <f>G36*D9</f>
        <v>1620</v>
      </c>
      <c r="I36" s="126">
        <v>0</v>
      </c>
      <c r="J36" s="24">
        <f t="shared" si="3"/>
        <v>2620</v>
      </c>
      <c r="K36" s="24"/>
      <c r="L36" s="25"/>
      <c r="M36" s="18"/>
    </row>
    <row r="37" spans="1:14" ht="20.149999999999999" customHeight="1">
      <c r="A37" s="122">
        <v>23</v>
      </c>
      <c r="B37" s="18" t="s">
        <v>61</v>
      </c>
      <c r="C37" s="34" t="s">
        <v>121</v>
      </c>
      <c r="D37" s="41">
        <v>1000</v>
      </c>
      <c r="E37" s="126">
        <v>9</v>
      </c>
      <c r="F37" s="126">
        <v>9</v>
      </c>
      <c r="G37" s="41">
        <f t="shared" si="2"/>
        <v>0</v>
      </c>
      <c r="H37" s="24">
        <f>G37*D9</f>
        <v>0</v>
      </c>
      <c r="I37" s="126">
        <v>0</v>
      </c>
      <c r="J37" s="24">
        <f t="shared" si="3"/>
        <v>1000</v>
      </c>
      <c r="K37" s="24"/>
      <c r="L37" s="25"/>
      <c r="M37" s="18"/>
    </row>
    <row r="38" spans="1:14" ht="20.149999999999999" customHeight="1">
      <c r="A38" s="122">
        <v>24</v>
      </c>
      <c r="B38" s="18" t="s">
        <v>62</v>
      </c>
      <c r="C38" s="18" t="s">
        <v>42</v>
      </c>
      <c r="D38" s="41">
        <v>1000</v>
      </c>
      <c r="E38" s="126">
        <v>329</v>
      </c>
      <c r="F38" s="126">
        <v>329</v>
      </c>
      <c r="G38" s="44">
        <f t="shared" si="2"/>
        <v>0</v>
      </c>
      <c r="H38" s="45">
        <f>G38*D9</f>
        <v>0</v>
      </c>
      <c r="I38" s="126">
        <v>1000</v>
      </c>
      <c r="J38" s="24">
        <f t="shared" si="3"/>
        <v>2000</v>
      </c>
      <c r="K38" s="24"/>
      <c r="L38" s="25"/>
      <c r="M38" s="18"/>
    </row>
    <row r="39" spans="1:14" ht="20.149999999999999" customHeight="1">
      <c r="A39" s="122">
        <v>25</v>
      </c>
      <c r="B39" s="18" t="s">
        <v>63</v>
      </c>
      <c r="C39" s="18" t="s">
        <v>43</v>
      </c>
      <c r="D39" s="41">
        <v>1000</v>
      </c>
      <c r="E39" s="126">
        <v>24</v>
      </c>
      <c r="F39" s="126">
        <v>38</v>
      </c>
      <c r="G39" s="41">
        <f t="shared" si="2"/>
        <v>14</v>
      </c>
      <c r="H39" s="24">
        <f>G39*D9</f>
        <v>756</v>
      </c>
      <c r="I39" s="126">
        <v>0</v>
      </c>
      <c r="J39" s="24">
        <f t="shared" si="3"/>
        <v>1756</v>
      </c>
      <c r="K39" s="24"/>
      <c r="L39" s="25"/>
      <c r="M39" s="18"/>
    </row>
    <row r="40" spans="1:14" ht="20.149999999999999" customHeight="1">
      <c r="A40" s="122">
        <v>26</v>
      </c>
      <c r="B40" s="18" t="s">
        <v>64</v>
      </c>
      <c r="C40" s="18" t="s">
        <v>98</v>
      </c>
      <c r="D40" s="41">
        <v>1000</v>
      </c>
      <c r="E40" s="126">
        <v>1198</v>
      </c>
      <c r="F40" s="126">
        <v>1198</v>
      </c>
      <c r="G40" s="41">
        <f t="shared" si="2"/>
        <v>0</v>
      </c>
      <c r="H40" s="24">
        <f>G40*D9</f>
        <v>0</v>
      </c>
      <c r="I40" s="97">
        <v>0</v>
      </c>
      <c r="J40" s="24">
        <f t="shared" si="3"/>
        <v>1000</v>
      </c>
      <c r="K40" s="24"/>
      <c r="L40" s="25"/>
      <c r="M40" s="18"/>
    </row>
    <row r="41" spans="1:14" ht="20.149999999999999" customHeight="1">
      <c r="A41" s="122">
        <v>27</v>
      </c>
      <c r="B41" s="18" t="s">
        <v>65</v>
      </c>
      <c r="C41" s="34" t="s">
        <v>45</v>
      </c>
      <c r="D41" s="41">
        <v>1000</v>
      </c>
      <c r="E41" s="126">
        <v>197</v>
      </c>
      <c r="F41" s="126">
        <v>222</v>
      </c>
      <c r="G41" s="44">
        <f t="shared" si="2"/>
        <v>25</v>
      </c>
      <c r="H41" s="45">
        <f>G41*D9</f>
        <v>1350</v>
      </c>
      <c r="I41" s="126">
        <v>0</v>
      </c>
      <c r="J41" s="24">
        <f t="shared" si="3"/>
        <v>2350</v>
      </c>
      <c r="K41" s="24"/>
      <c r="L41" s="25"/>
      <c r="M41" s="18"/>
    </row>
    <row r="42" spans="1:14" ht="20.149999999999999" customHeight="1">
      <c r="A42" s="122">
        <v>28</v>
      </c>
      <c r="B42" s="18" t="s">
        <v>66</v>
      </c>
      <c r="C42" s="18" t="s">
        <v>46</v>
      </c>
      <c r="D42" s="41">
        <v>1000</v>
      </c>
      <c r="E42" s="126">
        <v>1095</v>
      </c>
      <c r="F42" s="126">
        <v>1122</v>
      </c>
      <c r="G42" s="41">
        <f t="shared" si="2"/>
        <v>27</v>
      </c>
      <c r="H42" s="24">
        <f>G42*D9</f>
        <v>1458</v>
      </c>
      <c r="I42" s="126">
        <v>0</v>
      </c>
      <c r="J42" s="24">
        <f t="shared" si="3"/>
        <v>2458</v>
      </c>
      <c r="K42" s="24"/>
      <c r="L42" s="25"/>
      <c r="M42" s="18"/>
      <c r="N42" s="26"/>
    </row>
    <row r="43" spans="1:14" ht="20.149999999999999" customHeight="1">
      <c r="A43" s="122">
        <v>29</v>
      </c>
      <c r="B43" s="18" t="s">
        <v>67</v>
      </c>
      <c r="C43" s="18" t="s">
        <v>47</v>
      </c>
      <c r="D43" s="41">
        <v>1000</v>
      </c>
      <c r="E43" s="126">
        <v>232</v>
      </c>
      <c r="F43" s="126">
        <v>257</v>
      </c>
      <c r="G43" s="41">
        <f t="shared" si="2"/>
        <v>25</v>
      </c>
      <c r="H43" s="24">
        <f>G43*D9</f>
        <v>1350</v>
      </c>
      <c r="I43" s="97">
        <v>0</v>
      </c>
      <c r="J43" s="24">
        <f t="shared" si="3"/>
        <v>2350</v>
      </c>
      <c r="K43" s="24"/>
      <c r="L43" s="25"/>
      <c r="M43" s="18"/>
    </row>
    <row r="44" spans="1:14" ht="20.149999999999999" customHeight="1">
      <c r="A44" s="122">
        <v>30</v>
      </c>
      <c r="B44" s="18" t="s">
        <v>68</v>
      </c>
      <c r="C44" s="18" t="s">
        <v>48</v>
      </c>
      <c r="D44" s="41">
        <v>1000</v>
      </c>
      <c r="E44" s="126">
        <v>667</v>
      </c>
      <c r="F44" s="126">
        <v>667</v>
      </c>
      <c r="G44" s="44">
        <f t="shared" si="2"/>
        <v>0</v>
      </c>
      <c r="H44" s="45">
        <f>G44*D9</f>
        <v>0</v>
      </c>
      <c r="I44" s="97">
        <v>0</v>
      </c>
      <c r="J44" s="24">
        <f t="shared" si="3"/>
        <v>1000</v>
      </c>
      <c r="K44" s="24"/>
      <c r="L44" s="25"/>
      <c r="M44" s="18"/>
    </row>
    <row r="45" spans="1:14" ht="20.149999999999999" customHeight="1">
      <c r="A45" s="122">
        <v>31</v>
      </c>
      <c r="B45" s="18" t="s">
        <v>69</v>
      </c>
      <c r="C45" s="18" t="s">
        <v>110</v>
      </c>
      <c r="D45" s="41">
        <v>1000</v>
      </c>
      <c r="E45" s="126">
        <v>722</v>
      </c>
      <c r="F45" s="126">
        <v>725</v>
      </c>
      <c r="G45" s="41">
        <f t="shared" si="2"/>
        <v>3</v>
      </c>
      <c r="H45" s="24">
        <f>G45*D9</f>
        <v>162</v>
      </c>
      <c r="I45" s="126">
        <v>0</v>
      </c>
      <c r="J45" s="24">
        <f t="shared" si="3"/>
        <v>1162</v>
      </c>
      <c r="K45" s="24"/>
      <c r="L45" s="25"/>
      <c r="M45" s="18"/>
    </row>
    <row r="46" spans="1:14" ht="20.149999999999999" customHeight="1">
      <c r="A46" s="122">
        <v>32</v>
      </c>
      <c r="B46" s="18" t="s">
        <v>70</v>
      </c>
      <c r="C46" s="18" t="s">
        <v>50</v>
      </c>
      <c r="D46" s="41">
        <v>1000</v>
      </c>
      <c r="E46" s="126">
        <v>27</v>
      </c>
      <c r="F46" s="126">
        <v>40</v>
      </c>
      <c r="G46" s="41">
        <f t="shared" si="2"/>
        <v>13</v>
      </c>
      <c r="H46" s="24">
        <f>G46*D9</f>
        <v>702</v>
      </c>
      <c r="I46" s="126">
        <v>0</v>
      </c>
      <c r="J46" s="24">
        <f t="shared" si="3"/>
        <v>1702</v>
      </c>
      <c r="K46" s="27"/>
      <c r="L46" s="25"/>
      <c r="M46" s="18"/>
    </row>
    <row r="47" spans="1:14" ht="20.149999999999999" customHeight="1">
      <c r="A47" s="122">
        <v>33</v>
      </c>
      <c r="B47" s="18" t="s">
        <v>71</v>
      </c>
      <c r="C47" s="18" t="s">
        <v>51</v>
      </c>
      <c r="D47" s="41">
        <v>1000</v>
      </c>
      <c r="E47" s="126">
        <v>374</v>
      </c>
      <c r="F47" s="126">
        <v>376</v>
      </c>
      <c r="G47" s="44">
        <f t="shared" si="2"/>
        <v>2</v>
      </c>
      <c r="H47" s="45">
        <f>G47*D9</f>
        <v>108</v>
      </c>
      <c r="I47" s="126">
        <v>0</v>
      </c>
      <c r="J47" s="24">
        <f t="shared" si="3"/>
        <v>1108</v>
      </c>
      <c r="K47" s="24"/>
      <c r="L47" s="25"/>
      <c r="M47" s="18"/>
    </row>
    <row r="48" spans="1:14" ht="20.149999999999999" customHeight="1">
      <c r="A48" s="122">
        <v>34</v>
      </c>
      <c r="B48" s="18" t="s">
        <v>72</v>
      </c>
      <c r="C48" s="18" t="s">
        <v>52</v>
      </c>
      <c r="D48" s="41">
        <v>1000</v>
      </c>
      <c r="E48" s="126">
        <v>11</v>
      </c>
      <c r="F48" s="126">
        <v>24</v>
      </c>
      <c r="G48" s="41">
        <f t="shared" si="2"/>
        <v>13</v>
      </c>
      <c r="H48" s="24">
        <f>G48*D9</f>
        <v>702</v>
      </c>
      <c r="I48" s="97">
        <v>0</v>
      </c>
      <c r="J48" s="24">
        <f t="shared" si="3"/>
        <v>1702</v>
      </c>
      <c r="K48" s="24"/>
      <c r="L48" s="25"/>
      <c r="M48" s="34"/>
    </row>
    <row r="49" spans="1:14" ht="20.149999999999999" customHeight="1">
      <c r="A49" s="122">
        <v>35</v>
      </c>
      <c r="B49" s="18" t="s">
        <v>73</v>
      </c>
      <c r="C49" s="18" t="s">
        <v>53</v>
      </c>
      <c r="D49" s="41">
        <v>1000</v>
      </c>
      <c r="E49" s="126">
        <v>511</v>
      </c>
      <c r="F49" s="126">
        <v>511</v>
      </c>
      <c r="G49" s="41">
        <f t="shared" si="2"/>
        <v>0</v>
      </c>
      <c r="H49" s="24">
        <f>G49*D9</f>
        <v>0</v>
      </c>
      <c r="I49" s="126">
        <v>0</v>
      </c>
      <c r="J49" s="24">
        <f t="shared" si="3"/>
        <v>1000</v>
      </c>
      <c r="K49" s="27"/>
      <c r="L49" s="25"/>
      <c r="M49" s="18"/>
    </row>
    <row r="50" spans="1:14" ht="20.149999999999999" customHeight="1">
      <c r="A50" s="122">
        <v>36</v>
      </c>
      <c r="B50" s="18" t="s">
        <v>74</v>
      </c>
      <c r="C50" s="18" t="s">
        <v>54</v>
      </c>
      <c r="D50" s="41">
        <v>1000</v>
      </c>
      <c r="E50" s="126">
        <v>824</v>
      </c>
      <c r="F50" s="126">
        <v>849</v>
      </c>
      <c r="G50" s="44">
        <f t="shared" si="2"/>
        <v>25</v>
      </c>
      <c r="H50" s="45">
        <f>G50*D9</f>
        <v>1350</v>
      </c>
      <c r="I50" s="126">
        <v>0</v>
      </c>
      <c r="J50" s="24">
        <f t="shared" si="3"/>
        <v>2350</v>
      </c>
      <c r="K50" s="24"/>
      <c r="L50" s="25"/>
      <c r="M50" s="18"/>
    </row>
    <row r="51" spans="1:14" ht="20.149999999999999" customHeight="1">
      <c r="A51" s="122">
        <v>37</v>
      </c>
      <c r="B51" s="18" t="s">
        <v>75</v>
      </c>
      <c r="C51" s="18" t="s">
        <v>55</v>
      </c>
      <c r="D51" s="41">
        <v>1000</v>
      </c>
      <c r="E51" s="126">
        <v>103</v>
      </c>
      <c r="F51" s="126">
        <v>103</v>
      </c>
      <c r="G51" s="41">
        <f t="shared" si="2"/>
        <v>0</v>
      </c>
      <c r="H51" s="24">
        <f>G51*D9</f>
        <v>0</v>
      </c>
      <c r="I51" s="126">
        <v>1000</v>
      </c>
      <c r="J51" s="24">
        <f t="shared" si="3"/>
        <v>2000</v>
      </c>
      <c r="K51" s="24"/>
      <c r="L51" s="25"/>
      <c r="M51" s="18"/>
    </row>
    <row r="52" spans="1:14" ht="20.149999999999999" customHeight="1">
      <c r="A52" s="122">
        <v>38</v>
      </c>
      <c r="B52" s="18" t="s">
        <v>76</v>
      </c>
      <c r="C52" s="34" t="s">
        <v>119</v>
      </c>
      <c r="D52" s="41">
        <v>1000</v>
      </c>
      <c r="E52" s="126">
        <v>149</v>
      </c>
      <c r="F52" s="126">
        <v>173</v>
      </c>
      <c r="G52" s="41">
        <f t="shared" si="2"/>
        <v>24</v>
      </c>
      <c r="H52" s="24">
        <f>G52*D9</f>
        <v>1296</v>
      </c>
      <c r="I52" s="126">
        <v>0</v>
      </c>
      <c r="J52" s="24">
        <f t="shared" si="3"/>
        <v>2296</v>
      </c>
      <c r="K52" s="24"/>
      <c r="L52" s="25"/>
      <c r="M52" s="18"/>
    </row>
    <row r="53" spans="1:14" ht="20.149999999999999" customHeight="1">
      <c r="A53" s="122">
        <v>39</v>
      </c>
      <c r="B53" s="18" t="s">
        <v>77</v>
      </c>
      <c r="C53" s="18" t="s">
        <v>56</v>
      </c>
      <c r="D53" s="41">
        <v>1000</v>
      </c>
      <c r="E53" s="126">
        <v>173</v>
      </c>
      <c r="F53" s="126">
        <v>184</v>
      </c>
      <c r="G53" s="44">
        <f t="shared" si="2"/>
        <v>11</v>
      </c>
      <c r="H53" s="45">
        <f>G53*D9</f>
        <v>594</v>
      </c>
      <c r="I53" s="97">
        <v>0</v>
      </c>
      <c r="J53" s="24">
        <f t="shared" si="3"/>
        <v>1594</v>
      </c>
      <c r="K53" s="24"/>
      <c r="L53" s="25"/>
      <c r="M53" s="18"/>
    </row>
    <row r="54" spans="1:14" ht="20.149999999999999" customHeight="1">
      <c r="A54" s="122">
        <v>40</v>
      </c>
      <c r="B54" s="18" t="s">
        <v>78</v>
      </c>
      <c r="C54" s="34" t="s">
        <v>120</v>
      </c>
      <c r="D54" s="41">
        <v>1000</v>
      </c>
      <c r="E54" s="126">
        <v>-3</v>
      </c>
      <c r="F54" s="126">
        <v>6</v>
      </c>
      <c r="G54" s="41">
        <f t="shared" si="2"/>
        <v>9</v>
      </c>
      <c r="H54" s="24">
        <f>G54*D9</f>
        <v>486</v>
      </c>
      <c r="I54" s="126">
        <v>0</v>
      </c>
      <c r="J54" s="24">
        <f t="shared" si="3"/>
        <v>1486</v>
      </c>
      <c r="K54" s="24"/>
      <c r="L54" s="25"/>
      <c r="M54" s="18"/>
    </row>
    <row r="55" spans="1:14">
      <c r="D55" s="28"/>
      <c r="G55" s="85"/>
      <c r="H55" s="86"/>
      <c r="K55" s="29"/>
    </row>
    <row r="56" spans="1:14">
      <c r="K56" s="30"/>
    </row>
    <row r="58" spans="1:14">
      <c r="N58" s="29"/>
    </row>
    <row r="60" spans="1:14">
      <c r="D60" s="26"/>
    </row>
    <row r="66" spans="4:12">
      <c r="K66" s="31"/>
    </row>
    <row r="68" spans="4:12">
      <c r="L68" s="26"/>
    </row>
    <row r="71" spans="4:12">
      <c r="D71" s="26"/>
    </row>
    <row r="74" spans="4:12">
      <c r="D74" s="26"/>
    </row>
  </sheetData>
  <mergeCells count="40">
    <mergeCell ref="I30:I31"/>
    <mergeCell ref="J30:J31"/>
    <mergeCell ref="K30:K31"/>
    <mergeCell ref="L30:L31"/>
    <mergeCell ref="M30:M31"/>
    <mergeCell ref="I11:I12"/>
    <mergeCell ref="J11:J12"/>
    <mergeCell ref="K11:K12"/>
    <mergeCell ref="L11:L12"/>
    <mergeCell ref="M11:M12"/>
    <mergeCell ref="A30:A31"/>
    <mergeCell ref="B30:B31"/>
    <mergeCell ref="C30:C31"/>
    <mergeCell ref="D30:D31"/>
    <mergeCell ref="E30:H30"/>
    <mergeCell ref="A7:G7"/>
    <mergeCell ref="A8:C8"/>
    <mergeCell ref="E8:G9"/>
    <mergeCell ref="A9:C9"/>
    <mergeCell ref="A11:A12"/>
    <mergeCell ref="B11:B12"/>
    <mergeCell ref="C11:C12"/>
    <mergeCell ref="D11:D12"/>
    <mergeCell ref="E11:H11"/>
    <mergeCell ref="A1:M1"/>
    <mergeCell ref="A2:H2"/>
    <mergeCell ref="I2:M2"/>
    <mergeCell ref="A3:C3"/>
    <mergeCell ref="D3:E3"/>
    <mergeCell ref="F3:G3"/>
    <mergeCell ref="I3:M10"/>
    <mergeCell ref="A4:C4"/>
    <mergeCell ref="D4:E4"/>
    <mergeCell ref="F4:G4"/>
    <mergeCell ref="A5:C5"/>
    <mergeCell ref="D5:E5"/>
    <mergeCell ref="F5:G5"/>
    <mergeCell ref="A6:C6"/>
    <mergeCell ref="D6:E6"/>
    <mergeCell ref="F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U43"/>
  <sheetViews>
    <sheetView topLeftCell="A25" workbookViewId="0">
      <selection activeCell="D38" sqref="D38"/>
    </sheetView>
  </sheetViews>
  <sheetFormatPr defaultColWidth="9" defaultRowHeight="14.5"/>
  <cols>
    <col min="1" max="1" width="46.453125" style="1" customWidth="1"/>
    <col min="2" max="2" width="15.26953125" style="1" customWidth="1"/>
    <col min="3" max="3" width="9.7265625" style="1" customWidth="1"/>
    <col min="4" max="4" width="51" style="1" customWidth="1"/>
    <col min="5" max="5" width="11.7265625" style="1" customWidth="1"/>
    <col min="6" max="6" width="10.7265625" style="1" customWidth="1"/>
    <col min="7" max="9" width="9.1796875" style="1" customWidth="1"/>
    <col min="10" max="10" width="32.81640625" style="1" customWidth="1"/>
    <col min="11" max="11" width="15.54296875" style="1" customWidth="1"/>
    <col min="12" max="12" width="14.453125" style="1" customWidth="1"/>
    <col min="13" max="14" width="14.1796875" style="1" customWidth="1"/>
    <col min="15" max="255" width="9.1796875" style="1" customWidth="1"/>
  </cols>
  <sheetData>
    <row r="1" spans="1:15" customFormat="1" ht="17.25" customHeight="1" thickBot="1">
      <c r="A1" s="246" t="s">
        <v>236</v>
      </c>
      <c r="B1" s="247"/>
      <c r="C1" s="247"/>
      <c r="D1" s="247"/>
      <c r="E1" s="248"/>
      <c r="F1" s="248"/>
      <c r="G1" s="1"/>
      <c r="H1" s="52" t="s">
        <v>0</v>
      </c>
      <c r="I1" s="53" t="s">
        <v>115</v>
      </c>
      <c r="J1" s="52" t="s">
        <v>2</v>
      </c>
      <c r="K1" s="57" t="s">
        <v>3</v>
      </c>
      <c r="L1" s="57" t="s">
        <v>114</v>
      </c>
      <c r="M1" s="57" t="s">
        <v>132</v>
      </c>
      <c r="N1" s="57" t="s">
        <v>133</v>
      </c>
      <c r="O1" s="1"/>
    </row>
    <row r="2" spans="1:15" customFormat="1" ht="15.75" customHeight="1">
      <c r="A2" s="254" t="s">
        <v>148</v>
      </c>
      <c r="B2" s="250"/>
      <c r="C2" s="255"/>
      <c r="D2" s="249" t="s">
        <v>149</v>
      </c>
      <c r="E2" s="250"/>
      <c r="F2" s="251"/>
      <c r="G2" s="1"/>
      <c r="H2" s="134">
        <v>1</v>
      </c>
      <c r="I2" s="18" t="s">
        <v>5</v>
      </c>
      <c r="J2" s="18" t="s">
        <v>14</v>
      </c>
      <c r="K2" s="65">
        <v>1324</v>
      </c>
      <c r="L2" s="65">
        <v>1324</v>
      </c>
      <c r="M2" s="65" t="s">
        <v>134</v>
      </c>
      <c r="N2" s="4">
        <f>K2-L2</f>
        <v>0</v>
      </c>
      <c r="O2" s="1"/>
    </row>
    <row r="3" spans="1:15" customFormat="1" ht="15" customHeight="1" thickBot="1">
      <c r="A3" s="78" t="s">
        <v>85</v>
      </c>
      <c r="B3" s="79" t="s">
        <v>147</v>
      </c>
      <c r="C3" s="80" t="s">
        <v>86</v>
      </c>
      <c r="D3" s="78" t="s">
        <v>85</v>
      </c>
      <c r="E3" s="79" t="s">
        <v>207</v>
      </c>
      <c r="F3" s="80" t="s">
        <v>86</v>
      </c>
      <c r="G3" s="1"/>
      <c r="H3" s="134">
        <v>2</v>
      </c>
      <c r="I3" s="18" t="s">
        <v>6</v>
      </c>
      <c r="J3" s="18" t="s">
        <v>15</v>
      </c>
      <c r="K3" s="65">
        <v>1432</v>
      </c>
      <c r="L3" s="65">
        <v>1432</v>
      </c>
      <c r="M3" s="65" t="s">
        <v>135</v>
      </c>
      <c r="N3" s="4">
        <f t="shared" ref="N3:N18" si="0">K3-L3</f>
        <v>0</v>
      </c>
      <c r="O3" s="1">
        <v>1</v>
      </c>
    </row>
    <row r="4" spans="1:15" customFormat="1" ht="13.5" customHeight="1">
      <c r="A4" s="68" t="s">
        <v>198</v>
      </c>
      <c r="B4" s="116" t="s">
        <v>152</v>
      </c>
      <c r="C4" s="101">
        <v>12109</v>
      </c>
      <c r="D4" s="71" t="s">
        <v>237</v>
      </c>
      <c r="E4" s="118" t="s">
        <v>151</v>
      </c>
      <c r="F4" s="105">
        <v>5200</v>
      </c>
      <c r="G4" s="1"/>
      <c r="H4" s="134">
        <v>3</v>
      </c>
      <c r="I4" s="18" t="s">
        <v>7</v>
      </c>
      <c r="J4" s="18" t="s">
        <v>16</v>
      </c>
      <c r="K4" s="65">
        <v>1108</v>
      </c>
      <c r="L4" s="65">
        <v>1108</v>
      </c>
      <c r="M4" s="65" t="s">
        <v>134</v>
      </c>
      <c r="N4" s="4">
        <f t="shared" si="0"/>
        <v>0</v>
      </c>
      <c r="O4" s="1"/>
    </row>
    <row r="5" spans="1:15" customFormat="1" ht="13.5" customHeight="1">
      <c r="A5" s="55" t="s">
        <v>200</v>
      </c>
      <c r="B5" s="117" t="s">
        <v>150</v>
      </c>
      <c r="C5" s="102">
        <v>23315</v>
      </c>
      <c r="D5" s="73" t="s">
        <v>243</v>
      </c>
      <c r="E5" s="82" t="s">
        <v>151</v>
      </c>
      <c r="F5" s="106">
        <v>2473</v>
      </c>
      <c r="G5" s="1"/>
      <c r="H5" s="134">
        <v>4</v>
      </c>
      <c r="I5" s="18" t="s">
        <v>8</v>
      </c>
      <c r="J5" s="18" t="s">
        <v>84</v>
      </c>
      <c r="K5" s="65">
        <v>2134</v>
      </c>
      <c r="L5" s="65">
        <v>2134</v>
      </c>
      <c r="M5" s="65" t="s">
        <v>135</v>
      </c>
      <c r="N5" s="4">
        <f t="shared" si="0"/>
        <v>0</v>
      </c>
      <c r="O5" s="1">
        <v>1</v>
      </c>
    </row>
    <row r="6" spans="1:15" customFormat="1">
      <c r="A6" s="55" t="s">
        <v>201</v>
      </c>
      <c r="B6" s="117" t="s">
        <v>151</v>
      </c>
      <c r="C6" s="102">
        <v>3533</v>
      </c>
      <c r="D6" s="73" t="s">
        <v>238</v>
      </c>
      <c r="E6" s="82" t="s">
        <v>151</v>
      </c>
      <c r="F6" s="106">
        <v>18000</v>
      </c>
      <c r="G6" s="1"/>
      <c r="H6" s="134">
        <v>5</v>
      </c>
      <c r="I6" s="18" t="s">
        <v>9</v>
      </c>
      <c r="J6" s="18" t="s">
        <v>97</v>
      </c>
      <c r="K6" s="65">
        <v>1810</v>
      </c>
      <c r="L6" s="65">
        <v>1810</v>
      </c>
      <c r="M6" s="65" t="s">
        <v>135</v>
      </c>
      <c r="N6" s="4">
        <f t="shared" si="0"/>
        <v>0</v>
      </c>
      <c r="O6" s="1">
        <v>1</v>
      </c>
    </row>
    <row r="7" spans="1:15" customFormat="1" ht="12.75" customHeight="1">
      <c r="A7" s="51"/>
      <c r="B7" s="7"/>
      <c r="C7" s="103"/>
      <c r="D7" s="73" t="s">
        <v>239</v>
      </c>
      <c r="E7" s="82" t="s">
        <v>150</v>
      </c>
      <c r="F7" s="106">
        <v>10000</v>
      </c>
      <c r="G7" s="1"/>
      <c r="H7" s="134">
        <v>6</v>
      </c>
      <c r="I7" s="18" t="s">
        <v>10</v>
      </c>
      <c r="J7" s="34" t="s">
        <v>116</v>
      </c>
      <c r="K7" s="65">
        <v>1864</v>
      </c>
      <c r="L7" s="65">
        <v>1864</v>
      </c>
      <c r="M7" s="65" t="s">
        <v>135</v>
      </c>
      <c r="N7" s="4">
        <f t="shared" si="0"/>
        <v>0</v>
      </c>
      <c r="O7" s="1">
        <v>1</v>
      </c>
    </row>
    <row r="8" spans="1:15" customFormat="1">
      <c r="A8" s="49" t="s">
        <v>195</v>
      </c>
      <c r="B8" s="117" t="s">
        <v>150</v>
      </c>
      <c r="C8" s="137">
        <f>SUMIF(M2:M41, "Cash", L2:L41)</f>
        <v>15790</v>
      </c>
      <c r="D8" s="73" t="s">
        <v>240</v>
      </c>
      <c r="E8" s="82" t="s">
        <v>151</v>
      </c>
      <c r="F8" s="106">
        <v>2200</v>
      </c>
      <c r="G8" s="1"/>
      <c r="H8" s="134">
        <v>7</v>
      </c>
      <c r="I8" s="18" t="s">
        <v>11</v>
      </c>
      <c r="J8" s="18" t="s">
        <v>19</v>
      </c>
      <c r="K8" s="65">
        <v>2296</v>
      </c>
      <c r="L8" s="65">
        <v>2296</v>
      </c>
      <c r="M8" s="65" t="s">
        <v>135</v>
      </c>
      <c r="N8" s="4">
        <f t="shared" si="0"/>
        <v>0</v>
      </c>
      <c r="O8" s="1">
        <v>1</v>
      </c>
    </row>
    <row r="9" spans="1:15" customFormat="1">
      <c r="A9" s="49" t="s">
        <v>196</v>
      </c>
      <c r="B9" s="117" t="s">
        <v>151</v>
      </c>
      <c r="C9" s="137">
        <f>SUMIF(M2:M41, "Online", L2:L41)</f>
        <v>46846</v>
      </c>
      <c r="D9" s="73" t="s">
        <v>242</v>
      </c>
      <c r="E9" s="82" t="s">
        <v>150</v>
      </c>
      <c r="F9" s="106">
        <v>7783</v>
      </c>
      <c r="G9" s="1"/>
      <c r="H9" s="134">
        <v>8</v>
      </c>
      <c r="I9" s="18" t="s">
        <v>12</v>
      </c>
      <c r="J9" s="18" t="s">
        <v>19</v>
      </c>
      <c r="K9" s="65">
        <v>1432</v>
      </c>
      <c r="L9" s="65">
        <v>1432</v>
      </c>
      <c r="M9" s="65" t="s">
        <v>135</v>
      </c>
      <c r="N9" s="4">
        <f t="shared" si="0"/>
        <v>0</v>
      </c>
      <c r="O9" s="1">
        <v>1</v>
      </c>
    </row>
    <row r="10" spans="1:15" customFormat="1">
      <c r="A10" s="73"/>
      <c r="B10" s="82"/>
      <c r="C10" s="102"/>
      <c r="D10" s="128" t="s">
        <v>244</v>
      </c>
      <c r="E10" s="82" t="s">
        <v>151</v>
      </c>
      <c r="F10" s="106">
        <v>3300</v>
      </c>
      <c r="G10" s="1"/>
      <c r="H10" s="134">
        <v>9</v>
      </c>
      <c r="I10" s="18" t="s">
        <v>13</v>
      </c>
      <c r="J10" s="18" t="s">
        <v>109</v>
      </c>
      <c r="K10" s="65">
        <v>1054</v>
      </c>
      <c r="L10" s="65">
        <v>1054</v>
      </c>
      <c r="M10" s="65" t="s">
        <v>135</v>
      </c>
      <c r="N10" s="4">
        <f t="shared" si="0"/>
        <v>0</v>
      </c>
      <c r="O10" s="1">
        <v>1</v>
      </c>
    </row>
    <row r="11" spans="1:15" customFormat="1" ht="14.25" customHeight="1">
      <c r="A11" s="73"/>
      <c r="B11" s="82"/>
      <c r="C11" s="102"/>
      <c r="D11" s="128" t="s">
        <v>245</v>
      </c>
      <c r="E11" s="82" t="s">
        <v>150</v>
      </c>
      <c r="F11" s="107">
        <v>200</v>
      </c>
      <c r="G11" s="1"/>
      <c r="H11" s="134">
        <v>10</v>
      </c>
      <c r="I11" s="18" t="s">
        <v>21</v>
      </c>
      <c r="J11" s="18" t="s">
        <v>107</v>
      </c>
      <c r="K11" s="65">
        <v>1000</v>
      </c>
      <c r="L11" s="65"/>
      <c r="M11" s="65"/>
      <c r="N11" s="4">
        <f t="shared" si="0"/>
        <v>1000</v>
      </c>
      <c r="O11" s="1"/>
    </row>
    <row r="12" spans="1:15" customFormat="1">
      <c r="A12" s="51"/>
      <c r="B12" s="4"/>
      <c r="C12" s="50"/>
      <c r="D12" s="128" t="s">
        <v>246</v>
      </c>
      <c r="E12" s="82" t="s">
        <v>150</v>
      </c>
      <c r="F12" s="107">
        <v>300</v>
      </c>
      <c r="G12" s="1"/>
      <c r="H12" s="134">
        <v>11</v>
      </c>
      <c r="I12" s="18" t="s">
        <v>22</v>
      </c>
      <c r="J12" s="18" t="s">
        <v>98</v>
      </c>
      <c r="K12" s="65">
        <v>1000</v>
      </c>
      <c r="L12" s="65">
        <v>1000</v>
      </c>
      <c r="M12" s="65" t="s">
        <v>135</v>
      </c>
      <c r="N12" s="4">
        <f t="shared" si="0"/>
        <v>0</v>
      </c>
      <c r="O12" s="1">
        <v>1</v>
      </c>
    </row>
    <row r="13" spans="1:15" customFormat="1">
      <c r="A13" s="51"/>
      <c r="B13" s="4"/>
      <c r="C13" s="50"/>
      <c r="D13" s="128" t="s">
        <v>247</v>
      </c>
      <c r="E13" s="82" t="s">
        <v>150</v>
      </c>
      <c r="F13" s="106">
        <v>2000</v>
      </c>
      <c r="G13" s="1"/>
      <c r="H13" s="134">
        <v>12</v>
      </c>
      <c r="I13" s="18" t="s">
        <v>23</v>
      </c>
      <c r="J13" s="18" t="s">
        <v>108</v>
      </c>
      <c r="K13" s="65">
        <v>1000</v>
      </c>
      <c r="L13" s="65">
        <v>1000</v>
      </c>
      <c r="M13" s="65" t="s">
        <v>135</v>
      </c>
      <c r="N13" s="4">
        <f t="shared" si="0"/>
        <v>0</v>
      </c>
      <c r="O13" s="1">
        <v>1</v>
      </c>
    </row>
    <row r="14" spans="1:15" customFormat="1" ht="13.5" customHeight="1">
      <c r="A14" s="51"/>
      <c r="B14" s="7"/>
      <c r="C14" s="104"/>
      <c r="D14" s="73" t="s">
        <v>248</v>
      </c>
      <c r="E14" s="82" t="s">
        <v>150</v>
      </c>
      <c r="F14" s="106">
        <v>6000</v>
      </c>
      <c r="G14" s="1"/>
      <c r="H14" s="134">
        <v>13</v>
      </c>
      <c r="I14" s="18" t="s">
        <v>24</v>
      </c>
      <c r="J14" s="18" t="s">
        <v>33</v>
      </c>
      <c r="K14" s="65">
        <v>2944</v>
      </c>
      <c r="L14" s="65">
        <v>2944</v>
      </c>
      <c r="M14" s="65" t="s">
        <v>134</v>
      </c>
      <c r="N14" s="4">
        <f t="shared" si="0"/>
        <v>0</v>
      </c>
      <c r="O14" s="1"/>
    </row>
    <row r="15" spans="1:15" customFormat="1">
      <c r="A15" s="51"/>
      <c r="B15" s="7"/>
      <c r="C15" s="104"/>
      <c r="D15" s="73" t="s">
        <v>249</v>
      </c>
      <c r="E15" s="82" t="s">
        <v>150</v>
      </c>
      <c r="F15" s="106">
        <v>2000</v>
      </c>
      <c r="G15" s="1"/>
      <c r="H15" s="134">
        <v>14</v>
      </c>
      <c r="I15" s="18" t="s">
        <v>25</v>
      </c>
      <c r="J15" s="18" t="s">
        <v>87</v>
      </c>
      <c r="K15" s="65">
        <v>3808</v>
      </c>
      <c r="L15" s="65">
        <v>3808</v>
      </c>
      <c r="M15" s="65" t="s">
        <v>134</v>
      </c>
      <c r="N15" s="4">
        <f t="shared" si="0"/>
        <v>0</v>
      </c>
      <c r="O15" s="1"/>
    </row>
    <row r="16" spans="1:15" customFormat="1">
      <c r="A16" s="51"/>
      <c r="B16" s="7"/>
      <c r="C16" s="104"/>
      <c r="D16" s="62"/>
      <c r="E16" s="82"/>
      <c r="F16" s="106"/>
      <c r="G16" s="1"/>
      <c r="H16" s="134">
        <v>15</v>
      </c>
      <c r="I16" s="18" t="s">
        <v>26</v>
      </c>
      <c r="J16" s="18" t="s">
        <v>106</v>
      </c>
      <c r="K16" s="65">
        <v>2134</v>
      </c>
      <c r="L16" s="65">
        <v>2134</v>
      </c>
      <c r="M16" s="65" t="s">
        <v>135</v>
      </c>
      <c r="N16" s="4">
        <f t="shared" si="0"/>
        <v>0</v>
      </c>
      <c r="O16" s="1">
        <v>1</v>
      </c>
    </row>
    <row r="17" spans="1:17" customFormat="1" ht="13.5" customHeight="1">
      <c r="A17" s="51"/>
      <c r="B17" s="7"/>
      <c r="C17" s="104"/>
      <c r="D17" s="73"/>
      <c r="E17" s="82"/>
      <c r="F17" s="106"/>
      <c r="G17" s="1"/>
      <c r="H17" s="134">
        <v>16</v>
      </c>
      <c r="I17" s="18" t="s">
        <v>27</v>
      </c>
      <c r="J17" s="18" t="s">
        <v>35</v>
      </c>
      <c r="K17" s="65">
        <v>1702</v>
      </c>
      <c r="L17" s="65">
        <v>1702</v>
      </c>
      <c r="M17" s="65" t="s">
        <v>134</v>
      </c>
      <c r="N17" s="4">
        <f t="shared" si="0"/>
        <v>0</v>
      </c>
      <c r="O17" s="1"/>
      <c r="P17" s="1"/>
      <c r="Q17" s="1"/>
    </row>
    <row r="18" spans="1:17" customFormat="1" ht="13.5" customHeight="1">
      <c r="A18" s="51"/>
      <c r="B18" s="4"/>
      <c r="C18" s="50"/>
      <c r="D18" s="128"/>
      <c r="E18" s="82"/>
      <c r="F18" s="106"/>
      <c r="G18" s="1"/>
      <c r="H18" s="134">
        <v>17</v>
      </c>
      <c r="I18" s="18" t="s">
        <v>28</v>
      </c>
      <c r="J18" s="18" t="s">
        <v>36</v>
      </c>
      <c r="K18" s="65">
        <v>2404</v>
      </c>
      <c r="L18" s="65">
        <v>2404</v>
      </c>
      <c r="M18" s="65" t="s">
        <v>134</v>
      </c>
      <c r="N18" s="4">
        <f t="shared" si="0"/>
        <v>0</v>
      </c>
      <c r="O18" s="1"/>
      <c r="P18" s="1"/>
      <c r="Q18" s="1"/>
    </row>
    <row r="19" spans="1:17" customFormat="1" ht="13.5" customHeight="1">
      <c r="A19" s="51"/>
      <c r="B19" s="4"/>
      <c r="C19" s="50"/>
      <c r="D19" s="128"/>
      <c r="E19" s="82"/>
      <c r="F19" s="106"/>
      <c r="G19" s="1"/>
      <c r="H19" s="134">
        <v>18</v>
      </c>
      <c r="I19" s="18" t="s">
        <v>29</v>
      </c>
      <c r="J19" s="34" t="s">
        <v>117</v>
      </c>
      <c r="K19" s="65">
        <v>1324</v>
      </c>
      <c r="L19" s="65">
        <v>1324</v>
      </c>
      <c r="M19" s="65" t="s">
        <v>135</v>
      </c>
      <c r="N19" s="4">
        <f t="shared" ref="N19:N41" si="1">K19-L19</f>
        <v>0</v>
      </c>
      <c r="O19" s="1">
        <v>1</v>
      </c>
      <c r="P19" s="1"/>
      <c r="Q19" s="1"/>
    </row>
    <row r="20" spans="1:17" customFormat="1" ht="13.5" customHeight="1">
      <c r="A20" s="51"/>
      <c r="B20" s="7"/>
      <c r="C20" s="104"/>
      <c r="D20" s="73"/>
      <c r="E20" s="82"/>
      <c r="F20" s="106"/>
      <c r="G20" s="1"/>
      <c r="H20" s="134">
        <v>19</v>
      </c>
      <c r="I20" s="18" t="s">
        <v>57</v>
      </c>
      <c r="J20" s="18" t="s">
        <v>88</v>
      </c>
      <c r="K20" s="65">
        <v>1972</v>
      </c>
      <c r="L20" s="65">
        <v>1972</v>
      </c>
      <c r="M20" s="65" t="s">
        <v>135</v>
      </c>
      <c r="N20" s="4">
        <f t="shared" si="1"/>
        <v>0</v>
      </c>
      <c r="O20" s="1">
        <v>1</v>
      </c>
      <c r="P20" s="1"/>
      <c r="Q20" s="1"/>
    </row>
    <row r="21" spans="1:17" customFormat="1" ht="16.5" customHeight="1">
      <c r="A21" s="129" t="s">
        <v>214</v>
      </c>
      <c r="B21" s="57" t="s">
        <v>217</v>
      </c>
      <c r="C21" s="127">
        <v>54000</v>
      </c>
      <c r="D21" s="55" t="s">
        <v>199</v>
      </c>
      <c r="E21" s="119" t="s">
        <v>152</v>
      </c>
      <c r="F21" s="108">
        <v>12109</v>
      </c>
      <c r="G21" s="1"/>
      <c r="H21" s="134">
        <v>20</v>
      </c>
      <c r="I21" s="18" t="s">
        <v>58</v>
      </c>
      <c r="J21" s="18" t="s">
        <v>38</v>
      </c>
      <c r="K21" s="65">
        <v>1000</v>
      </c>
      <c r="L21" s="65">
        <v>1000</v>
      </c>
      <c r="M21" s="65" t="s">
        <v>135</v>
      </c>
      <c r="N21" s="4">
        <f t="shared" si="1"/>
        <v>0</v>
      </c>
      <c r="O21" s="1">
        <v>1</v>
      </c>
      <c r="P21" s="1"/>
      <c r="Q21" s="1"/>
    </row>
    <row r="22" spans="1:17" customFormat="1" ht="15" customHeight="1">
      <c r="A22" s="55" t="s">
        <v>215</v>
      </c>
      <c r="B22" s="119" t="s">
        <v>151</v>
      </c>
      <c r="C22" s="127">
        <v>13392</v>
      </c>
      <c r="D22" s="55" t="s">
        <v>202</v>
      </c>
      <c r="E22" s="119" t="s">
        <v>150</v>
      </c>
      <c r="F22" s="108">
        <f>SUMIF(B4:B20, "Naveen", C4:C20)-SUMIF(E4:E20, "Naveen", F4:F20)</f>
        <v>10822</v>
      </c>
      <c r="G22" s="1"/>
      <c r="H22" s="134">
        <v>21</v>
      </c>
      <c r="I22" s="18" t="s">
        <v>59</v>
      </c>
      <c r="J22" s="18" t="s">
        <v>39</v>
      </c>
      <c r="K22" s="65">
        <v>2620</v>
      </c>
      <c r="L22" s="65">
        <v>2620</v>
      </c>
      <c r="M22" s="65" t="s">
        <v>135</v>
      </c>
      <c r="N22" s="4">
        <f t="shared" si="1"/>
        <v>0</v>
      </c>
      <c r="O22" s="1">
        <v>1</v>
      </c>
      <c r="P22" s="1"/>
      <c r="Q22" s="1"/>
    </row>
    <row r="23" spans="1:17" customFormat="1" ht="15" customHeight="1">
      <c r="A23" s="51"/>
      <c r="B23" s="7"/>
      <c r="C23" s="104"/>
      <c r="D23" s="55" t="s">
        <v>203</v>
      </c>
      <c r="E23" s="119" t="s">
        <v>151</v>
      </c>
      <c r="F23" s="108">
        <f>SUMIF(B4:B20, "Srinivas", C4:C20)-SUMIF(E4:E20, "Srinivas", F4:F20)</f>
        <v>19206</v>
      </c>
      <c r="G23" s="1"/>
      <c r="H23" s="134">
        <v>22</v>
      </c>
      <c r="I23" s="18" t="s">
        <v>60</v>
      </c>
      <c r="J23" s="34" t="s">
        <v>118</v>
      </c>
      <c r="K23" s="65">
        <v>2620</v>
      </c>
      <c r="L23" s="65">
        <v>2620</v>
      </c>
      <c r="M23" s="65" t="s">
        <v>135</v>
      </c>
      <c r="N23" s="4">
        <f t="shared" si="1"/>
        <v>0</v>
      </c>
      <c r="O23" s="1">
        <v>1</v>
      </c>
      <c r="P23" s="1"/>
      <c r="Q23" s="1"/>
    </row>
    <row r="24" spans="1:17" customFormat="1" ht="15" customHeight="1">
      <c r="A24" s="51"/>
      <c r="B24" s="7"/>
      <c r="C24" s="104"/>
      <c r="D24" s="110" t="s">
        <v>214</v>
      </c>
      <c r="E24" s="57" t="s">
        <v>217</v>
      </c>
      <c r="F24" s="127">
        <v>54000</v>
      </c>
      <c r="G24" s="1"/>
      <c r="H24" s="134">
        <v>23</v>
      </c>
      <c r="I24" s="18" t="s">
        <v>61</v>
      </c>
      <c r="J24" s="34" t="s">
        <v>121</v>
      </c>
      <c r="K24" s="65">
        <v>1000</v>
      </c>
      <c r="L24" s="65">
        <v>1000</v>
      </c>
      <c r="M24" s="65" t="s">
        <v>135</v>
      </c>
      <c r="N24" s="4">
        <f t="shared" si="1"/>
        <v>0</v>
      </c>
      <c r="O24" s="1">
        <v>1</v>
      </c>
      <c r="P24" s="1"/>
      <c r="Q24" s="1"/>
    </row>
    <row r="25" spans="1:17" customFormat="1" ht="16.5" customHeight="1">
      <c r="A25" s="51"/>
      <c r="B25" s="7"/>
      <c r="C25" s="103"/>
      <c r="D25" s="55" t="s">
        <v>215</v>
      </c>
      <c r="E25" s="119" t="s">
        <v>151</v>
      </c>
      <c r="F25" s="127">
        <v>13392</v>
      </c>
      <c r="G25" s="1"/>
      <c r="H25" s="134">
        <v>24</v>
      </c>
      <c r="I25" s="18" t="s">
        <v>62</v>
      </c>
      <c r="J25" s="18" t="s">
        <v>42</v>
      </c>
      <c r="K25" s="65">
        <v>2000</v>
      </c>
      <c r="L25" s="65"/>
      <c r="M25" s="65"/>
      <c r="N25" s="4">
        <f t="shared" si="1"/>
        <v>2000</v>
      </c>
      <c r="O25" s="1"/>
      <c r="P25" s="1"/>
      <c r="Q25" s="1"/>
    </row>
    <row r="26" spans="1:17" customFormat="1" ht="15.75" customHeight="1" thickBot="1">
      <c r="A26" s="252" t="s">
        <v>159</v>
      </c>
      <c r="B26" s="253"/>
      <c r="C26" s="67">
        <f>SUM(C4:C25)</f>
        <v>168985</v>
      </c>
      <c r="D26" s="252" t="s">
        <v>159</v>
      </c>
      <c r="E26" s="253"/>
      <c r="F26" s="67">
        <f>SUM(F4:F25)</f>
        <v>168985</v>
      </c>
      <c r="G26" s="1"/>
      <c r="H26" s="134">
        <v>25</v>
      </c>
      <c r="I26" s="18" t="s">
        <v>63</v>
      </c>
      <c r="J26" s="18" t="s">
        <v>43</v>
      </c>
      <c r="K26" s="65">
        <v>1756</v>
      </c>
      <c r="L26" s="65">
        <v>1756</v>
      </c>
      <c r="M26" s="65" t="s">
        <v>135</v>
      </c>
      <c r="N26" s="4">
        <f t="shared" si="1"/>
        <v>0</v>
      </c>
      <c r="O26" s="1">
        <v>1</v>
      </c>
      <c r="P26" s="1"/>
      <c r="Q26" s="1"/>
    </row>
    <row r="27" spans="1:17" customFormat="1">
      <c r="A27" s="1"/>
      <c r="B27" s="1"/>
      <c r="C27" s="1"/>
      <c r="D27" s="1"/>
      <c r="E27" s="1"/>
      <c r="F27" s="1"/>
      <c r="G27" s="1"/>
      <c r="H27" s="134">
        <v>26</v>
      </c>
      <c r="I27" s="18" t="s">
        <v>64</v>
      </c>
      <c r="J27" s="18" t="s">
        <v>98</v>
      </c>
      <c r="K27" s="65">
        <v>1000</v>
      </c>
      <c r="L27" s="65">
        <v>1000</v>
      </c>
      <c r="M27" s="65" t="s">
        <v>135</v>
      </c>
      <c r="N27" s="4">
        <f t="shared" si="1"/>
        <v>0</v>
      </c>
      <c r="O27" s="1">
        <v>1</v>
      </c>
      <c r="P27" s="1"/>
      <c r="Q27" s="1"/>
    </row>
    <row r="28" spans="1:17" customFormat="1" ht="14.25" customHeight="1">
      <c r="A28" s="110" t="s">
        <v>184</v>
      </c>
      <c r="B28" s="111">
        <f>K43</f>
        <v>70296</v>
      </c>
      <c r="C28" s="1"/>
      <c r="D28" s="114" t="s">
        <v>176</v>
      </c>
      <c r="E28" s="115" t="s">
        <v>164</v>
      </c>
      <c r="F28" s="115" t="s">
        <v>86</v>
      </c>
      <c r="G28" s="1"/>
      <c r="H28" s="134">
        <v>27</v>
      </c>
      <c r="I28" s="34" t="s">
        <v>65</v>
      </c>
      <c r="J28" s="34" t="s">
        <v>45</v>
      </c>
      <c r="K28" s="65">
        <v>2350</v>
      </c>
      <c r="L28" s="65">
        <v>2350</v>
      </c>
      <c r="M28" s="65" t="s">
        <v>135</v>
      </c>
      <c r="N28" s="4">
        <f>K28-L28</f>
        <v>0</v>
      </c>
      <c r="O28" s="1">
        <v>1</v>
      </c>
      <c r="P28" s="1"/>
      <c r="Q28" s="1"/>
    </row>
    <row r="29" spans="1:17" customFormat="1" ht="13.5" customHeight="1">
      <c r="A29" s="110" t="s">
        <v>185</v>
      </c>
      <c r="B29" s="111">
        <f>L43</f>
        <v>62636</v>
      </c>
      <c r="C29" s="1"/>
      <c r="D29" s="1"/>
      <c r="E29" s="41" t="s">
        <v>21</v>
      </c>
      <c r="F29" s="7">
        <v>1000</v>
      </c>
      <c r="G29" s="1"/>
      <c r="H29" s="134">
        <v>28</v>
      </c>
      <c r="I29" s="18" t="s">
        <v>66</v>
      </c>
      <c r="J29" s="18" t="s">
        <v>46</v>
      </c>
      <c r="K29" s="65">
        <v>2458</v>
      </c>
      <c r="L29" s="65">
        <v>2500</v>
      </c>
      <c r="M29" s="65" t="s">
        <v>134</v>
      </c>
      <c r="N29" s="4">
        <f t="shared" si="1"/>
        <v>-42</v>
      </c>
      <c r="O29" s="1"/>
      <c r="P29" s="1"/>
      <c r="Q29" s="1"/>
    </row>
    <row r="30" spans="1:17" customFormat="1" ht="12.75" customHeight="1">
      <c r="A30" s="110" t="s">
        <v>175</v>
      </c>
      <c r="B30" s="111">
        <f>SUM(F4:F20)</f>
        <v>59456</v>
      </c>
      <c r="C30" s="1"/>
      <c r="D30" s="1"/>
      <c r="E30" s="41" t="s">
        <v>62</v>
      </c>
      <c r="F30" s="7">
        <v>2000</v>
      </c>
      <c r="G30" s="1"/>
      <c r="H30" s="134">
        <v>29</v>
      </c>
      <c r="I30" s="18" t="s">
        <v>67</v>
      </c>
      <c r="J30" s="18" t="s">
        <v>47</v>
      </c>
      <c r="K30" s="65">
        <v>2350</v>
      </c>
      <c r="L30" s="65">
        <v>2350</v>
      </c>
      <c r="M30" s="65" t="s">
        <v>135</v>
      </c>
      <c r="N30" s="4">
        <f t="shared" si="1"/>
        <v>0</v>
      </c>
      <c r="O30" s="1">
        <v>1</v>
      </c>
      <c r="P30" s="1"/>
      <c r="Q30" s="1"/>
    </row>
    <row r="31" spans="1:17" customFormat="1" ht="12.75" customHeight="1">
      <c r="A31" s="110" t="s">
        <v>162</v>
      </c>
      <c r="B31" s="112">
        <f>SUM(F21:F25)</f>
        <v>109529</v>
      </c>
      <c r="C31" s="1"/>
      <c r="D31" s="1"/>
      <c r="E31" s="41" t="s">
        <v>71</v>
      </c>
      <c r="F31" s="7">
        <v>1108</v>
      </c>
      <c r="G31" s="1"/>
      <c r="H31" s="134">
        <v>30</v>
      </c>
      <c r="I31" s="18" t="s">
        <v>68</v>
      </c>
      <c r="J31" s="18" t="s">
        <v>48</v>
      </c>
      <c r="K31" s="65">
        <v>1000</v>
      </c>
      <c r="L31" s="65">
        <v>1000</v>
      </c>
      <c r="M31" s="65" t="s">
        <v>135</v>
      </c>
      <c r="N31" s="4">
        <f t="shared" si="1"/>
        <v>0</v>
      </c>
      <c r="O31" s="1">
        <v>1</v>
      </c>
      <c r="P31" s="1"/>
      <c r="Q31" s="1"/>
    </row>
    <row r="32" spans="1:17" customFormat="1" ht="14.25" customHeight="1">
      <c r="A32" s="110" t="s">
        <v>218</v>
      </c>
      <c r="B32" s="112">
        <f>SUM(F21:F23)</f>
        <v>42137</v>
      </c>
      <c r="C32" s="1"/>
      <c r="D32" s="1"/>
      <c r="E32" s="41" t="s">
        <v>75</v>
      </c>
      <c r="F32" s="7">
        <v>2000</v>
      </c>
      <c r="G32" s="1"/>
      <c r="H32" s="134">
        <v>31</v>
      </c>
      <c r="I32" s="18" t="s">
        <v>69</v>
      </c>
      <c r="J32" s="18" t="s">
        <v>110</v>
      </c>
      <c r="K32" s="65">
        <v>1162</v>
      </c>
      <c r="L32" s="65">
        <v>1162</v>
      </c>
      <c r="M32" s="65" t="s">
        <v>135</v>
      </c>
      <c r="N32" s="4">
        <f t="shared" si="1"/>
        <v>0</v>
      </c>
      <c r="O32" s="1">
        <v>1</v>
      </c>
      <c r="P32" s="1"/>
      <c r="Q32" s="1" t="s">
        <v>136</v>
      </c>
    </row>
    <row r="33" spans="1:15" customFormat="1" ht="13.5" customHeight="1">
      <c r="A33" s="110" t="s">
        <v>229</v>
      </c>
      <c r="B33" s="111">
        <f>N43</f>
        <v>7660</v>
      </c>
      <c r="C33" s="1"/>
      <c r="D33" s="1"/>
      <c r="E33" s="41" t="s">
        <v>77</v>
      </c>
      <c r="F33" s="7">
        <v>1594</v>
      </c>
      <c r="G33" s="1"/>
      <c r="H33" s="134">
        <v>32</v>
      </c>
      <c r="I33" s="18" t="s">
        <v>70</v>
      </c>
      <c r="J33" s="18" t="s">
        <v>50</v>
      </c>
      <c r="K33" s="65">
        <v>1702</v>
      </c>
      <c r="L33" s="65">
        <v>1702</v>
      </c>
      <c r="M33" s="65" t="s">
        <v>135</v>
      </c>
      <c r="N33" s="4">
        <f t="shared" si="1"/>
        <v>0</v>
      </c>
      <c r="O33" s="1">
        <v>1</v>
      </c>
    </row>
    <row r="34" spans="1:15" customFormat="1" ht="14.25" customHeight="1">
      <c r="A34" s="113" t="s">
        <v>172</v>
      </c>
      <c r="B34" s="110"/>
      <c r="C34" s="1"/>
      <c r="D34" s="1"/>
      <c r="E34" s="138"/>
      <c r="F34" s="82"/>
      <c r="G34" s="1"/>
      <c r="H34" s="134">
        <v>33</v>
      </c>
      <c r="I34" s="18" t="s">
        <v>71</v>
      </c>
      <c r="J34" s="18" t="s">
        <v>51</v>
      </c>
      <c r="K34" s="65">
        <v>1108</v>
      </c>
      <c r="L34" s="65"/>
      <c r="M34" s="65"/>
      <c r="N34" s="4">
        <f t="shared" si="1"/>
        <v>1108</v>
      </c>
      <c r="O34" s="1"/>
    </row>
    <row r="35" spans="1:15" customFormat="1" ht="14.25" customHeight="1">
      <c r="A35" s="54" t="s">
        <v>167</v>
      </c>
      <c r="B35" s="110"/>
      <c r="C35" s="1"/>
      <c r="D35" s="1"/>
      <c r="E35" s="138"/>
      <c r="F35" s="82"/>
      <c r="G35" s="1"/>
      <c r="H35" s="134">
        <v>34</v>
      </c>
      <c r="I35" s="18" t="s">
        <v>72</v>
      </c>
      <c r="J35" s="18" t="s">
        <v>52</v>
      </c>
      <c r="K35" s="65">
        <v>1702</v>
      </c>
      <c r="L35" s="65">
        <v>1702</v>
      </c>
      <c r="M35" s="65" t="s">
        <v>135</v>
      </c>
      <c r="N35" s="4">
        <f t="shared" si="1"/>
        <v>0</v>
      </c>
      <c r="O35" s="1">
        <v>1</v>
      </c>
    </row>
    <row r="36" spans="1:15" customFormat="1">
      <c r="A36" s="54" t="s">
        <v>182</v>
      </c>
      <c r="B36" s="1"/>
      <c r="C36" s="1"/>
      <c r="D36" s="1"/>
      <c r="E36" s="83" t="s">
        <v>159</v>
      </c>
      <c r="F36" s="83">
        <f>SUM(F29:F35)</f>
        <v>7702</v>
      </c>
      <c r="G36" s="1"/>
      <c r="H36" s="134">
        <v>35</v>
      </c>
      <c r="I36" s="18" t="s">
        <v>73</v>
      </c>
      <c r="J36" s="18" t="s">
        <v>53</v>
      </c>
      <c r="K36" s="65">
        <v>1000</v>
      </c>
      <c r="L36" s="65">
        <v>1000</v>
      </c>
      <c r="M36" s="65" t="s">
        <v>135</v>
      </c>
      <c r="N36" s="4">
        <f t="shared" si="1"/>
        <v>0</v>
      </c>
      <c r="O36" s="1">
        <v>1</v>
      </c>
    </row>
    <row r="37" spans="1:15" customFormat="1">
      <c r="A37" s="54"/>
      <c r="B37" s="1"/>
      <c r="C37" s="1"/>
      <c r="D37" s="1"/>
      <c r="E37" s="1"/>
      <c r="F37" s="1"/>
      <c r="G37" s="1"/>
      <c r="H37" s="134">
        <v>36</v>
      </c>
      <c r="I37" s="18" t="s">
        <v>74</v>
      </c>
      <c r="J37" s="18" t="s">
        <v>54</v>
      </c>
      <c r="K37" s="65">
        <v>2350</v>
      </c>
      <c r="L37" s="65">
        <v>2350</v>
      </c>
      <c r="M37" s="65" t="s">
        <v>135</v>
      </c>
      <c r="N37" s="4">
        <f t="shared" si="1"/>
        <v>0</v>
      </c>
      <c r="O37" s="1">
        <v>1</v>
      </c>
    </row>
    <row r="38" spans="1:15" customFormat="1">
      <c r="A38" s="54"/>
      <c r="B38" s="1"/>
      <c r="C38" s="1"/>
      <c r="D38" s="1"/>
      <c r="E38" s="1"/>
      <c r="F38" s="1"/>
      <c r="G38" s="1"/>
      <c r="H38" s="134">
        <v>37</v>
      </c>
      <c r="I38" s="18" t="s">
        <v>75</v>
      </c>
      <c r="J38" s="18" t="s">
        <v>55</v>
      </c>
      <c r="K38" s="65">
        <v>2000</v>
      </c>
      <c r="L38" s="65"/>
      <c r="M38" s="65"/>
      <c r="N38" s="4">
        <f t="shared" si="1"/>
        <v>2000</v>
      </c>
      <c r="O38" s="1"/>
    </row>
    <row r="39" spans="1:15" customFormat="1">
      <c r="A39" s="54"/>
      <c r="B39" s="1"/>
      <c r="C39" s="1"/>
      <c r="D39" s="1"/>
      <c r="E39" s="1"/>
      <c r="F39" s="1"/>
      <c r="G39" s="1"/>
      <c r="H39" s="134">
        <v>38</v>
      </c>
      <c r="I39" s="18" t="s">
        <v>76</v>
      </c>
      <c r="J39" s="34" t="s">
        <v>119</v>
      </c>
      <c r="K39" s="65">
        <v>2296</v>
      </c>
      <c r="L39" s="65">
        <v>2296</v>
      </c>
      <c r="M39" s="65" t="s">
        <v>135</v>
      </c>
      <c r="N39" s="4">
        <f t="shared" si="1"/>
        <v>0</v>
      </c>
      <c r="O39" s="1">
        <v>1</v>
      </c>
    </row>
    <row r="40" spans="1:15" customFormat="1">
      <c r="A40" s="54"/>
      <c r="B40" s="1"/>
      <c r="C40" s="1"/>
      <c r="D40" s="1"/>
      <c r="E40" s="1"/>
      <c r="F40" s="1"/>
      <c r="G40" s="1"/>
      <c r="H40" s="134">
        <v>39</v>
      </c>
      <c r="I40" s="18" t="s">
        <v>77</v>
      </c>
      <c r="J40" s="18" t="s">
        <v>56</v>
      </c>
      <c r="K40" s="65">
        <v>1594</v>
      </c>
      <c r="L40" s="65"/>
      <c r="M40" s="65"/>
      <c r="N40" s="4">
        <f t="shared" si="1"/>
        <v>1594</v>
      </c>
      <c r="O40" s="1"/>
    </row>
    <row r="41" spans="1:15" customFormat="1">
      <c r="A41" s="1"/>
      <c r="B41" s="1"/>
      <c r="C41" s="1"/>
      <c r="D41" s="1"/>
      <c r="E41" s="1"/>
      <c r="F41" s="1"/>
      <c r="G41" s="1"/>
      <c r="H41" s="134">
        <v>40</v>
      </c>
      <c r="I41" s="18" t="s">
        <v>78</v>
      </c>
      <c r="J41" s="34" t="s">
        <v>120</v>
      </c>
      <c r="K41" s="65">
        <v>1486</v>
      </c>
      <c r="L41" s="65">
        <v>1486</v>
      </c>
      <c r="M41" s="65" t="s">
        <v>135</v>
      </c>
      <c r="N41" s="4">
        <f t="shared" si="1"/>
        <v>0</v>
      </c>
      <c r="O41" s="1">
        <v>1</v>
      </c>
    </row>
    <row r="42" spans="1:15" customFormat="1">
      <c r="A42" s="1"/>
      <c r="B42" s="1"/>
      <c r="C42" s="1"/>
      <c r="D42" s="1"/>
      <c r="E42" s="1"/>
      <c r="F42" s="1"/>
      <c r="G42" s="1"/>
      <c r="H42" s="4"/>
      <c r="I42" s="4"/>
      <c r="J42" s="4"/>
      <c r="K42" s="4"/>
      <c r="L42" s="4"/>
      <c r="M42" s="4"/>
      <c r="N42" s="4"/>
      <c r="O42" s="1"/>
    </row>
    <row r="43" spans="1:15" customFormat="1">
      <c r="A43" s="1"/>
      <c r="B43" s="1"/>
      <c r="C43" s="1"/>
      <c r="D43" s="1"/>
      <c r="E43" s="1"/>
      <c r="F43" s="1"/>
      <c r="G43" s="1"/>
      <c r="H43" s="4"/>
      <c r="I43" s="4"/>
      <c r="J43" s="57" t="s">
        <v>137</v>
      </c>
      <c r="K43" s="57">
        <f>SUM(K2:K41)</f>
        <v>70296</v>
      </c>
      <c r="L43" s="57">
        <f>SUM(L2:L41)</f>
        <v>62636</v>
      </c>
      <c r="M43" s="57"/>
      <c r="N43" s="57">
        <f>SUM(N2:N41)</f>
        <v>7660</v>
      </c>
      <c r="O43" s="1"/>
    </row>
  </sheetData>
  <autoFilter ref="M1:O43" xr:uid="{00000000-0009-0000-0000-000008000000}"/>
  <mergeCells count="5">
    <mergeCell ref="A1:F1"/>
    <mergeCell ref="A2:C2"/>
    <mergeCell ref="D2:F2"/>
    <mergeCell ref="A26:B26"/>
    <mergeCell ref="D26:E26"/>
  </mergeCells>
  <dataValidations count="3">
    <dataValidation type="list" allowBlank="1" showInputMessage="1" showErrorMessage="1" sqref="B4:B6 B8:B11 B14:B17 B20 B23:B25" xr:uid="{00000000-0002-0000-0800-000000000000}">
      <formula1>"Naveen,Srinivas,KVB Account"</formula1>
    </dataValidation>
    <dataValidation type="list" allowBlank="1" showInputMessage="1" showErrorMessage="1" sqref="Q4:Q7 M2:M41" xr:uid="{00000000-0002-0000-0800-000001000000}">
      <formula1>"Cash,Online"</formula1>
    </dataValidation>
    <dataValidation type="list" allowBlank="1" showInputMessage="1" showErrorMessage="1" sqref="E4:E23 E25 B22" xr:uid="{00000000-0002-0000-0800-000002000000}">
      <formula1>"Naveen,Srinivas"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vt:i4>
      </vt:variant>
    </vt:vector>
  </HeadingPairs>
  <TitlesOfParts>
    <vt:vector size="31" baseType="lpstr">
      <vt:lpstr>Flooring </vt:lpstr>
      <vt:lpstr>Water connection</vt:lpstr>
      <vt:lpstr>Jul-20-BalanceSheet</vt:lpstr>
      <vt:lpstr>Aug-20</vt:lpstr>
      <vt:lpstr>Aug-20-BalanceSheet</vt:lpstr>
      <vt:lpstr>Sep-20</vt:lpstr>
      <vt:lpstr>Sep-20-BalanceSheet</vt:lpstr>
      <vt:lpstr>Oct-20</vt:lpstr>
      <vt:lpstr>Oct-20-BalanceSheet</vt:lpstr>
      <vt:lpstr>Nov-20</vt:lpstr>
      <vt:lpstr>Nov-20-BalanceSheet</vt:lpstr>
      <vt:lpstr>Dec-20</vt:lpstr>
      <vt:lpstr>Dec-20-BalanceSheet</vt:lpstr>
      <vt:lpstr>Jan-21</vt:lpstr>
      <vt:lpstr>Jan-21-BalanceSheet</vt:lpstr>
      <vt:lpstr>Feb-21</vt:lpstr>
      <vt:lpstr>Feb-21-BalanceSheet</vt:lpstr>
      <vt:lpstr>Mar-21</vt:lpstr>
      <vt:lpstr>Mar-21-BalanceSheet</vt:lpstr>
      <vt:lpstr>Apr-21</vt:lpstr>
      <vt:lpstr>Apr-21-BalanceSheet</vt:lpstr>
      <vt:lpstr>May-21</vt:lpstr>
      <vt:lpstr>May-21-BalanceSheet</vt:lpstr>
      <vt:lpstr>Jun-21</vt:lpstr>
      <vt:lpstr>Jun-21-BalanceSheet</vt:lpstr>
      <vt:lpstr>Jul-21</vt:lpstr>
      <vt:lpstr>Jul-21-BalanceSheet</vt:lpstr>
      <vt:lpstr>Aug-21</vt:lpstr>
      <vt:lpstr>Aug-21-BalanceSheet</vt:lpstr>
      <vt:lpstr>Sep-21</vt:lpstr>
      <vt:lpstr>'Sep-21'!Print_Area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Chakrapani Chinnakkagari</dc:creator>
  <cp:lastModifiedBy>lllll</cp:lastModifiedBy>
  <cp:lastPrinted>2021-09-10T15:09:18Z</cp:lastPrinted>
  <dcterms:created xsi:type="dcterms:W3CDTF">2017-11-04T00:50:53Z</dcterms:created>
  <dcterms:modified xsi:type="dcterms:W3CDTF">2021-09-10T15:09:30Z</dcterms:modified>
</cp:coreProperties>
</file>