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lll\Desktop\"/>
    </mc:Choice>
  </mc:AlternateContent>
  <xr:revisionPtr revIDLastSave="0" documentId="8_{BD22EC96-E38F-4408-A967-99D662B1F00F}" xr6:coauthVersionLast="47" xr6:coauthVersionMax="47" xr10:uidLastSave="{00000000-0000-0000-0000-000000000000}"/>
  <bookViews>
    <workbookView xWindow="-110" yWindow="-110" windowWidth="18020" windowHeight="11020" xr2:uid="{B293126A-BBBB-4F43-A92D-F2E262C8F199}"/>
  </bookViews>
  <sheets>
    <sheet name="Aug- 21Balance sheet" sheetId="1" r:id="rId1"/>
    <sheet name="Sept-21" sheetId="2" r:id="rId2"/>
    <sheet name="Sheet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" i="2" l="1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H6" i="2"/>
  <c r="F37" i="1"/>
  <c r="B33" i="1"/>
  <c r="B30" i="1"/>
  <c r="B29" i="1"/>
  <c r="B28" i="1"/>
  <c r="C9" i="1"/>
  <c r="F23" i="1" s="1"/>
  <c r="C8" i="1"/>
  <c r="F22" i="1" s="1"/>
  <c r="D7" i="2" l="1"/>
  <c r="D8" i="2" s="1"/>
  <c r="F26" i="1"/>
  <c r="B31" i="1"/>
  <c r="C26" i="1"/>
  <c r="H17" i="2" l="1"/>
  <c r="J17" i="2" s="1"/>
  <c r="H48" i="2"/>
  <c r="J48" i="2" s="1"/>
  <c r="H40" i="2"/>
  <c r="J40" i="2" s="1"/>
  <c r="H32" i="2"/>
  <c r="J32" i="2" s="1"/>
  <c r="H49" i="2"/>
  <c r="J49" i="2" s="1"/>
  <c r="H41" i="2"/>
  <c r="J41" i="2" s="1"/>
  <c r="H33" i="2"/>
  <c r="J33" i="2" s="1"/>
  <c r="H51" i="2"/>
  <c r="J51" i="2" s="1"/>
  <c r="H43" i="2"/>
  <c r="J43" i="2" s="1"/>
  <c r="H35" i="2"/>
  <c r="J35" i="2" s="1"/>
  <c r="H31" i="2"/>
  <c r="J31" i="2" s="1"/>
  <c r="H44" i="2"/>
  <c r="J44" i="2" s="1"/>
  <c r="H39" i="2"/>
  <c r="J39" i="2" s="1"/>
  <c r="H52" i="2"/>
  <c r="J52" i="2" s="1"/>
  <c r="H47" i="2"/>
  <c r="J47" i="2" s="1"/>
  <c r="H37" i="2"/>
  <c r="J37" i="2" s="1"/>
  <c r="H46" i="2"/>
  <c r="J46" i="2" s="1"/>
  <c r="H45" i="2"/>
  <c r="J45" i="2" s="1"/>
  <c r="H50" i="2"/>
  <c r="J50" i="2" s="1"/>
  <c r="H38" i="2"/>
  <c r="J38" i="2" s="1"/>
  <c r="H36" i="2"/>
  <c r="J36" i="2" s="1"/>
  <c r="H34" i="2"/>
  <c r="J34" i="2" s="1"/>
  <c r="H53" i="2"/>
  <c r="J53" i="2" s="1"/>
  <c r="H42" i="2"/>
  <c r="J42" i="2" s="1"/>
  <c r="H24" i="2"/>
  <c r="J24" i="2" s="1"/>
  <c r="H15" i="2"/>
  <c r="J15" i="2" s="1"/>
  <c r="H13" i="2"/>
  <c r="J13" i="2" s="1"/>
  <c r="H20" i="2"/>
  <c r="J20" i="2" s="1"/>
  <c r="H16" i="2"/>
  <c r="J16" i="2" s="1"/>
  <c r="H25" i="2"/>
  <c r="J25" i="2" s="1"/>
  <c r="H27" i="2"/>
  <c r="J27" i="2" s="1"/>
  <c r="H28" i="2"/>
  <c r="J28" i="2" s="1"/>
  <c r="H12" i="2"/>
  <c r="J12" i="2" s="1"/>
  <c r="H23" i="2"/>
  <c r="J23" i="2" s="1"/>
  <c r="H22" i="2"/>
  <c r="J22" i="2" s="1"/>
  <c r="H14" i="2"/>
  <c r="J14" i="2" s="1"/>
  <c r="H26" i="2"/>
  <c r="J26" i="2" s="1"/>
  <c r="H18" i="2"/>
  <c r="J18" i="2" s="1"/>
  <c r="H19" i="2"/>
  <c r="J19" i="2" s="1"/>
  <c r="H21" i="2"/>
  <c r="J21" i="2" s="1"/>
  <c r="H8" i="2" l="1"/>
</calcChain>
</file>

<file path=xl/sharedStrings.xml><?xml version="1.0" encoding="utf-8"?>
<sst xmlns="http://schemas.openxmlformats.org/spreadsheetml/2006/main" count="192" uniqueCount="145">
  <si>
    <r>
      <t xml:space="preserve">PEARLS AALYA (B-Block) Balance Sheet - </t>
    </r>
    <r>
      <rPr>
        <b/>
        <sz val="16"/>
        <color rgb="FFFF0000"/>
        <rFont val="Calibri"/>
        <family val="2"/>
      </rPr>
      <t>August-2021</t>
    </r>
  </si>
  <si>
    <t>Collections/Carry Forwards from Previous Months</t>
  </si>
  <si>
    <t>Expenditure/Carry Forwards To Next Month</t>
  </si>
  <si>
    <t>Particulars</t>
  </si>
  <si>
    <t>Amount with</t>
  </si>
  <si>
    <t>Amount</t>
  </si>
  <si>
    <t>Person</t>
  </si>
  <si>
    <t>Security Salary - July 21</t>
  </si>
  <si>
    <t>Srinivas</t>
  </si>
  <si>
    <t>Previous Carry Forward Cash Balance with Naveen</t>
  </si>
  <si>
    <t>Naveen</t>
  </si>
  <si>
    <t>Trash Bin - July 21</t>
  </si>
  <si>
    <t>Previous Carry Forward Online Balance with Srinivas</t>
  </si>
  <si>
    <t>Electricity (3517 + 2228 ) - July 21</t>
  </si>
  <si>
    <t>Watchman Salary (August-21)</t>
  </si>
  <si>
    <t>Given To Naveen From collections for extra spent</t>
  </si>
  <si>
    <t>Manjeera Water Bill share (July 21)</t>
  </si>
  <si>
    <t>Total Collections-Amt Given to Naveen(64321-23126)</t>
  </si>
  <si>
    <t>Brooms</t>
  </si>
  <si>
    <t>Lift Carpet</t>
  </si>
  <si>
    <t>A Block Diesel share</t>
  </si>
  <si>
    <t>Water Bottles</t>
  </si>
  <si>
    <t>Disposal of Scrap</t>
  </si>
  <si>
    <t>Sump Cleaning</t>
  </si>
  <si>
    <t>Lift Maintainance</t>
  </si>
  <si>
    <t>Lift Oil Change</t>
  </si>
  <si>
    <t>Carry Forward Cash Balance with Naveen to next month</t>
  </si>
  <si>
    <t>Carry Forward Online Balance with Srinivas to next month</t>
  </si>
  <si>
    <t>TOTAL:</t>
  </si>
  <si>
    <t>Total Receivable Amt in this Balance sheet month:</t>
  </si>
  <si>
    <t>List of Pending Dues:</t>
  </si>
  <si>
    <t>Flat No</t>
  </si>
  <si>
    <t>Total Received Amt in this Balance sheet month:</t>
  </si>
  <si>
    <t>F-01</t>
  </si>
  <si>
    <t>Total Expenses in this Balance sheet month</t>
  </si>
  <si>
    <t>F-02</t>
  </si>
  <si>
    <t>Total Carry Forward Amount to next month:</t>
  </si>
  <si>
    <t>F-04</t>
  </si>
  <si>
    <t>F-05</t>
  </si>
  <si>
    <t>Pending Dues + Over Payments(-)</t>
  </si>
  <si>
    <t>T-01</t>
  </si>
  <si>
    <t>*IMPORTANT NOTIFICATIONS FROM ASSOCIATION*:</t>
  </si>
  <si>
    <t>T-02</t>
  </si>
  <si>
    <t xml:space="preserve">A Block and B Block Adjustments/Settlements of miscellaneous expenses are maintained in the Notebook </t>
  </si>
  <si>
    <t>T-08</t>
  </si>
  <si>
    <t>Monthly Meeting will be held on starting of the month and will be answerable on present and previous months accounts.</t>
  </si>
  <si>
    <t>P-03</t>
  </si>
  <si>
    <t>Total</t>
  </si>
  <si>
    <t>WATER CONSUMPTION DETAILS OF PREVIOUS MONTH</t>
  </si>
  <si>
    <t>*IMPORTANT NOTIFICATIONS FROM ASSOCIATION*</t>
  </si>
  <si>
    <t>Water Source</t>
  </si>
  <si>
    <t>No of Tankers/Units Cons.</t>
  </si>
  <si>
    <t>Cost Per Tanker/Unit</t>
  </si>
  <si>
    <t>2000 rs extra will be added as water maintainance every month ( power bill, sumps and tanks cleaning, pump repairs .. Etc related to water maintainance).
500 rs extra added to General Maintainance for Ganesh Festival and Corpus Fund</t>
  </si>
  <si>
    <t>Water Maintainance</t>
  </si>
  <si>
    <t>5K Liters Tanker</t>
  </si>
  <si>
    <t>Manjeera -Based on last paid bill</t>
  </si>
  <si>
    <t>Total Amount</t>
  </si>
  <si>
    <t>Total Units Consumed</t>
  </si>
  <si>
    <t>Total Receivable Amount:</t>
  </si>
  <si>
    <t>Charges per Unit</t>
  </si>
  <si>
    <t>SL.NO</t>
  </si>
  <si>
    <t>FLAT NO</t>
  </si>
  <si>
    <t>OCCUPANTS NAME</t>
  </si>
  <si>
    <t>GENERAL MAINTENANCE</t>
  </si>
  <si>
    <t>WATER METER READING CALCULATION</t>
  </si>
  <si>
    <t>OLD BALANCE</t>
  </si>
  <si>
    <t>TOTAL AMOUNT</t>
  </si>
  <si>
    <t>AMOUNT PAID</t>
  </si>
  <si>
    <t>OCCUPANT SIGNATURE</t>
  </si>
  <si>
    <t>COMMENTS</t>
  </si>
  <si>
    <t>Previous</t>
  </si>
  <si>
    <t>Current</t>
  </si>
  <si>
    <t>Units Cons.</t>
  </si>
  <si>
    <t>G-01</t>
  </si>
  <si>
    <t>NARAYANA CHOUDHARY</t>
  </si>
  <si>
    <t>G-02</t>
  </si>
  <si>
    <t>PADMANABHA REDDY</t>
  </si>
  <si>
    <t>G-03</t>
  </si>
  <si>
    <t>MADAN MOHAN REDDY</t>
  </si>
  <si>
    <t>G-04</t>
  </si>
  <si>
    <t>G VIJAY KUMAR YADAV</t>
  </si>
  <si>
    <t>G-05</t>
  </si>
  <si>
    <t>KRISHNA REDDY</t>
  </si>
  <si>
    <t>G-06</t>
  </si>
  <si>
    <t>N. ANUSHA</t>
  </si>
  <si>
    <t>G-07</t>
  </si>
  <si>
    <t>MADHAVA</t>
  </si>
  <si>
    <t>G-08</t>
  </si>
  <si>
    <t>G-09</t>
  </si>
  <si>
    <t>RAJESH</t>
  </si>
  <si>
    <t>BHASKAR RAO</t>
  </si>
  <si>
    <t>MALLIKARJUN REDDY</t>
  </si>
  <si>
    <t>F-03</t>
  </si>
  <si>
    <t>NIRANJAN</t>
  </si>
  <si>
    <t>CHAKRAPANI REDDY</t>
  </si>
  <si>
    <t>MS RAM GOPAL</t>
  </si>
  <si>
    <t>F-06</t>
  </si>
  <si>
    <t>MRUTUNJAY PANDA</t>
  </si>
  <si>
    <t>F-07</t>
  </si>
  <si>
    <t>SRINIVASULU</t>
  </si>
  <si>
    <t>F-08</t>
  </si>
  <si>
    <t>NAVEEN KRISHNA</t>
  </si>
  <si>
    <t>F-09</t>
  </si>
  <si>
    <t>G. BHARGAV</t>
  </si>
  <si>
    <t>S-01</t>
  </si>
  <si>
    <t>SHIVAREDDY</t>
  </si>
  <si>
    <t>S-02</t>
  </si>
  <si>
    <t>B RAMESH KUMAR</t>
  </si>
  <si>
    <t>S-03</t>
  </si>
  <si>
    <t>B KARUNAKANTH</t>
  </si>
  <si>
    <t>S-04</t>
  </si>
  <si>
    <t>MPR DILEEP</t>
  </si>
  <si>
    <t>S-05</t>
  </si>
  <si>
    <t>DHIRAJ K</t>
  </si>
  <si>
    <t>S-06</t>
  </si>
  <si>
    <t>VASU NANGULURI</t>
  </si>
  <si>
    <t>S-07</t>
  </si>
  <si>
    <t>RAJESH MAHAJAN</t>
  </si>
  <si>
    <t>S-08</t>
  </si>
  <si>
    <t>S-09</t>
  </si>
  <si>
    <t>P SRI CHAND</t>
  </si>
  <si>
    <t>ESWAR REDDY</t>
  </si>
  <si>
    <t>ROHIT</t>
  </si>
  <si>
    <t>29*17=493 added to Water</t>
  </si>
  <si>
    <t>T-03</t>
  </si>
  <si>
    <t>SIVA PRASAD REDDY</t>
  </si>
  <si>
    <t>T-04</t>
  </si>
  <si>
    <t>P V HARISH PRASAD</t>
  </si>
  <si>
    <t>T-05</t>
  </si>
  <si>
    <t>PULKIT SINGH</t>
  </si>
  <si>
    <t>T-06</t>
  </si>
  <si>
    <t>VEERA REDDY</t>
  </si>
  <si>
    <t>T-07</t>
  </si>
  <si>
    <t>V SUDERSHAN</t>
  </si>
  <si>
    <t>SANDEEP</t>
  </si>
  <si>
    <t>T-09</t>
  </si>
  <si>
    <t>SUBHAN</t>
  </si>
  <si>
    <t>P-01</t>
  </si>
  <si>
    <t>PULI SHESHA RAO</t>
  </si>
  <si>
    <t>P-02</t>
  </si>
  <si>
    <t>SHIVA</t>
  </si>
  <si>
    <t>SANJIV</t>
  </si>
  <si>
    <t>P-04</t>
  </si>
  <si>
    <t>BHARATH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</si>
</sst>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6"/>
      <color rgb="FFFF0000"/>
      <name val="Calibri"/>
      <family val="2"/>
    </font>
    <font>
      <b/>
      <sz val="16"/>
      <color rgb="FF000000"/>
      <name val="Calibri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</font>
    <font>
      <sz val="11"/>
      <name val="Calibri"/>
      <family val="2"/>
    </font>
    <font>
      <b/>
      <sz val="11"/>
      <color theme="1"/>
      <name val="Calibri"/>
      <family val="2"/>
    </font>
    <font>
      <b/>
      <u/>
      <sz val="12"/>
      <color rgb="FF000000"/>
      <name val="Calibri"/>
      <family val="2"/>
    </font>
    <font>
      <sz val="11"/>
      <name val="Calibri"/>
    </font>
    <font>
      <b/>
      <u/>
      <sz val="11"/>
      <color rgb="FF000000"/>
      <name val="Calibri"/>
      <family val="2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4" fillId="0" borderId="0">
      <protection locked="0"/>
    </xf>
  </cellStyleXfs>
  <cellXfs count="11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13" xfId="0" applyFont="1" applyBorder="1"/>
    <xf numFmtId="0" fontId="7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right"/>
    </xf>
    <xf numFmtId="0" fontId="8" fillId="0" borderId="16" xfId="0" applyFont="1" applyBorder="1"/>
    <xf numFmtId="0" fontId="8" fillId="0" borderId="14" xfId="0" applyFont="1" applyBorder="1" applyAlignment="1">
      <alignment horizontal="center"/>
    </xf>
    <xf numFmtId="0" fontId="9" fillId="0" borderId="17" xfId="0" applyFont="1" applyBorder="1" applyAlignment="1">
      <alignment horizontal="right"/>
    </xf>
    <xf numFmtId="0" fontId="6" fillId="0" borderId="18" xfId="0" applyFont="1" applyBorder="1"/>
    <xf numFmtId="0" fontId="7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right"/>
    </xf>
    <xf numFmtId="0" fontId="8" fillId="0" borderId="19" xfId="0" applyFont="1" applyBorder="1" applyAlignment="1">
      <alignment horizontal="center"/>
    </xf>
    <xf numFmtId="0" fontId="9" fillId="0" borderId="21" xfId="0" applyFont="1" applyBorder="1" applyAlignment="1">
      <alignment horizontal="right"/>
    </xf>
    <xf numFmtId="0" fontId="10" fillId="0" borderId="18" xfId="0" applyFont="1" applyBorder="1"/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right"/>
    </xf>
    <xf numFmtId="0" fontId="7" fillId="0" borderId="18" xfId="0" applyFont="1" applyBorder="1"/>
    <xf numFmtId="0" fontId="11" fillId="0" borderId="20" xfId="0" applyFont="1" applyBorder="1" applyAlignment="1">
      <alignment horizontal="right"/>
    </xf>
    <xf numFmtId="0" fontId="8" fillId="0" borderId="18" xfId="0" applyFont="1" applyBorder="1"/>
    <xf numFmtId="0" fontId="10" fillId="0" borderId="19" xfId="0" applyFont="1" applyBorder="1"/>
    <xf numFmtId="0" fontId="6" fillId="0" borderId="22" xfId="0" applyFont="1" applyBorder="1"/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right"/>
    </xf>
    <xf numFmtId="0" fontId="6" fillId="0" borderId="16" xfId="0" applyFont="1" applyBorder="1"/>
    <xf numFmtId="0" fontId="12" fillId="0" borderId="21" xfId="0" applyFont="1" applyBorder="1" applyAlignment="1">
      <alignment horizontal="right"/>
    </xf>
    <xf numFmtId="0" fontId="6" fillId="0" borderId="0" xfId="0" applyFont="1"/>
    <xf numFmtId="0" fontId="6" fillId="0" borderId="19" xfId="0" applyFont="1" applyBorder="1"/>
    <xf numFmtId="0" fontId="6" fillId="0" borderId="21" xfId="0" applyFont="1" applyBorder="1" applyAlignment="1">
      <alignment horizontal="right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23" xfId="0" applyFont="1" applyBorder="1" applyAlignment="1">
      <alignment horizontal="right" vertical="top"/>
    </xf>
    <xf numFmtId="0" fontId="4" fillId="0" borderId="24" xfId="0" applyFont="1" applyBorder="1" applyAlignment="1">
      <alignment horizontal="center" vertical="top"/>
    </xf>
    <xf numFmtId="0" fontId="4" fillId="0" borderId="11" xfId="0" applyFont="1" applyBorder="1" applyAlignment="1">
      <alignment horizontal="right" vertical="top"/>
    </xf>
    <xf numFmtId="0" fontId="10" fillId="0" borderId="0" xfId="0" applyFont="1"/>
    <xf numFmtId="0" fontId="6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3" fillId="0" borderId="25" xfId="0" applyFont="1" applyBorder="1" applyAlignment="1">
      <alignment horizontal="center"/>
    </xf>
    <xf numFmtId="0" fontId="8" fillId="0" borderId="19" xfId="1" applyFont="1" applyBorder="1" applyAlignment="1" applyProtection="1">
      <alignment wrapText="1"/>
    </xf>
    <xf numFmtId="0" fontId="8" fillId="0" borderId="19" xfId="0" applyFont="1" applyBorder="1"/>
    <xf numFmtId="0" fontId="13" fillId="0" borderId="0" xfId="0" applyFont="1"/>
    <xf numFmtId="0" fontId="7" fillId="0" borderId="0" xfId="0" applyFont="1"/>
    <xf numFmtId="0" fontId="15" fillId="0" borderId="0" xfId="1" applyFont="1" applyAlignment="1" applyProtection="1">
      <alignment horizontal="center" wrapText="1"/>
    </xf>
    <xf numFmtId="0" fontId="7" fillId="0" borderId="0" xfId="1" applyFont="1" applyAlignment="1" applyProtection="1">
      <alignment horizontal="left" vertical="top" wrapText="1"/>
    </xf>
    <xf numFmtId="0" fontId="10" fillId="0" borderId="0" xfId="1" applyFont="1" applyAlignment="1" applyProtection="1">
      <alignment wrapText="1"/>
    </xf>
    <xf numFmtId="0" fontId="6" fillId="0" borderId="0" xfId="1" applyFont="1" applyAlignment="1" applyProtection="1">
      <alignment horizontal="right" wrapText="1"/>
    </xf>
    <xf numFmtId="1" fontId="6" fillId="0" borderId="0" xfId="1" applyNumberFormat="1" applyFont="1" applyAlignment="1" applyProtection="1">
      <alignment horizontal="left" wrapText="1"/>
    </xf>
    <xf numFmtId="0" fontId="10" fillId="0" borderId="0" xfId="1" applyFont="1" applyAlignment="1" applyProtection="1">
      <alignment horizontal="left" wrapText="1"/>
    </xf>
    <xf numFmtId="2" fontId="10" fillId="0" borderId="0" xfId="1" applyNumberFormat="1" applyFont="1" applyAlignment="1" applyProtection="1">
      <alignment wrapText="1"/>
    </xf>
    <xf numFmtId="0" fontId="6" fillId="0" borderId="19" xfId="1" applyFont="1" applyBorder="1" applyAlignment="1" applyProtection="1">
      <alignment horizontal="center" wrapText="1"/>
    </xf>
    <xf numFmtId="0" fontId="15" fillId="0" borderId="26" xfId="1" applyFont="1" applyBorder="1" applyAlignment="1" applyProtection="1">
      <alignment horizontal="center" wrapText="1"/>
    </xf>
    <xf numFmtId="0" fontId="6" fillId="0" borderId="19" xfId="1" applyFont="1" applyBorder="1" applyAlignment="1" applyProtection="1">
      <alignment horizontal="center"/>
    </xf>
    <xf numFmtId="0" fontId="6" fillId="0" borderId="19" xfId="1" applyFont="1" applyBorder="1" applyProtection="1"/>
    <xf numFmtId="0" fontId="7" fillId="0" borderId="14" xfId="1" applyFont="1" applyBorder="1" applyAlignment="1" applyProtection="1">
      <alignment horizontal="left" wrapText="1"/>
    </xf>
    <xf numFmtId="0" fontId="10" fillId="0" borderId="14" xfId="1" applyFont="1" applyBorder="1" applyAlignment="1" applyProtection="1">
      <alignment horizontal="left" wrapText="1"/>
    </xf>
    <xf numFmtId="0" fontId="8" fillId="0" borderId="14" xfId="1" applyFont="1" applyBorder="1" applyAlignment="1" applyProtection="1">
      <alignment horizontal="center" wrapText="1"/>
    </xf>
    <xf numFmtId="0" fontId="10" fillId="0" borderId="14" xfId="1" applyFont="1" applyBorder="1" applyAlignment="1" applyProtection="1">
      <alignment horizontal="center" wrapText="1"/>
    </xf>
    <xf numFmtId="0" fontId="7" fillId="0" borderId="19" xfId="1" applyFont="1" applyBorder="1" applyAlignment="1" applyProtection="1">
      <alignment horizontal="left" wrapText="1"/>
    </xf>
    <xf numFmtId="0" fontId="10" fillId="0" borderId="19" xfId="1" applyFont="1" applyBorder="1" applyAlignment="1" applyProtection="1">
      <alignment horizontal="left" wrapText="1"/>
    </xf>
    <xf numFmtId="0" fontId="8" fillId="0" borderId="19" xfId="1" applyFont="1" applyBorder="1" applyAlignment="1" applyProtection="1">
      <alignment horizontal="center" wrapText="1"/>
    </xf>
    <xf numFmtId="0" fontId="8" fillId="0" borderId="19" xfId="1" applyFont="1" applyBorder="1" applyAlignment="1" applyProtection="1">
      <alignment horizontal="center" wrapText="1"/>
    </xf>
    <xf numFmtId="0" fontId="8" fillId="0" borderId="14" xfId="1" applyFont="1" applyBorder="1" applyAlignment="1" applyProtection="1">
      <alignment horizontal="center" wrapText="1"/>
    </xf>
    <xf numFmtId="0" fontId="6" fillId="0" borderId="27" xfId="1" applyFont="1" applyBorder="1" applyAlignment="1" applyProtection="1">
      <alignment horizontal="center" wrapText="1"/>
    </xf>
    <xf numFmtId="0" fontId="6" fillId="0" borderId="28" xfId="1" applyFont="1" applyBorder="1" applyAlignment="1" applyProtection="1">
      <alignment horizontal="center" wrapText="1"/>
    </xf>
    <xf numFmtId="0" fontId="6" fillId="0" borderId="16" xfId="1" applyFont="1" applyBorder="1" applyAlignment="1" applyProtection="1">
      <alignment horizontal="center" wrapText="1"/>
    </xf>
    <xf numFmtId="0" fontId="10" fillId="0" borderId="19" xfId="1" applyFont="1" applyBorder="1" applyAlignment="1" applyProtection="1">
      <alignment horizontal="center" wrapText="1"/>
    </xf>
    <xf numFmtId="0" fontId="6" fillId="0" borderId="14" xfId="1" applyFont="1" applyBorder="1" applyAlignment="1" applyProtection="1">
      <alignment horizontal="left" wrapText="1"/>
    </xf>
    <xf numFmtId="0" fontId="6" fillId="0" borderId="14" xfId="1" applyFont="1" applyBorder="1" applyAlignment="1" applyProtection="1">
      <alignment wrapText="1"/>
    </xf>
    <xf numFmtId="0" fontId="6" fillId="0" borderId="29" xfId="1" applyFont="1" applyBorder="1" applyAlignment="1" applyProtection="1">
      <alignment horizontal="right" wrapText="1"/>
    </xf>
    <xf numFmtId="0" fontId="6" fillId="0" borderId="30" xfId="1" applyFont="1" applyBorder="1" applyAlignment="1" applyProtection="1">
      <alignment horizontal="right" wrapText="1"/>
    </xf>
    <xf numFmtId="0" fontId="6" fillId="0" borderId="19" xfId="1" applyFont="1" applyBorder="1" applyAlignment="1" applyProtection="1">
      <alignment horizontal="left" wrapText="1"/>
    </xf>
    <xf numFmtId="0" fontId="16" fillId="0" borderId="19" xfId="1" applyFont="1" applyBorder="1" applyAlignment="1" applyProtection="1">
      <alignment horizontal="left" wrapText="1"/>
    </xf>
    <xf numFmtId="2" fontId="16" fillId="0" borderId="19" xfId="1" applyNumberFormat="1" applyFont="1" applyBorder="1" applyAlignment="1" applyProtection="1">
      <alignment wrapText="1"/>
    </xf>
    <xf numFmtId="0" fontId="6" fillId="0" borderId="26" xfId="1" applyFont="1" applyBorder="1" applyAlignment="1" applyProtection="1">
      <alignment horizontal="right" wrapText="1"/>
    </xf>
    <xf numFmtId="0" fontId="7" fillId="0" borderId="25" xfId="1" applyFont="1" applyBorder="1" applyAlignment="1" applyProtection="1">
      <alignment horizontal="left" vertical="top" wrapText="1"/>
    </xf>
    <xf numFmtId="0" fontId="16" fillId="0" borderId="19" xfId="1" applyFont="1" applyBorder="1" applyAlignment="1" applyProtection="1">
      <alignment horizontal="center" vertical="center" wrapText="1"/>
    </xf>
    <xf numFmtId="0" fontId="6" fillId="0" borderId="19" xfId="1" applyFont="1" applyBorder="1" applyAlignment="1" applyProtection="1">
      <alignment horizontal="center" vertical="center" wrapText="1"/>
    </xf>
    <xf numFmtId="0" fontId="16" fillId="0" borderId="19" xfId="1" applyFont="1" applyBorder="1" applyAlignment="1" applyProtection="1">
      <alignment horizontal="center"/>
    </xf>
    <xf numFmtId="0" fontId="16" fillId="0" borderId="19" xfId="1" applyFont="1" applyBorder="1" applyAlignment="1" applyProtection="1">
      <alignment horizontal="center" wrapText="1"/>
    </xf>
    <xf numFmtId="0" fontId="6" fillId="0" borderId="19" xfId="1" applyFont="1" applyBorder="1" applyAlignment="1" applyProtection="1">
      <alignment horizontal="center"/>
    </xf>
    <xf numFmtId="0" fontId="10" fillId="0" borderId="14" xfId="1" applyFont="1" applyBorder="1" applyAlignment="1" applyProtection="1">
      <alignment horizontal="left" wrapText="1"/>
    </xf>
    <xf numFmtId="0" fontId="10" fillId="0" borderId="14" xfId="1" applyFont="1" applyBorder="1" applyAlignment="1" applyProtection="1">
      <alignment wrapText="1"/>
    </xf>
    <xf numFmtId="0" fontId="0" fillId="0" borderId="19" xfId="0" applyBorder="1" applyAlignment="1">
      <alignment vertical="center" wrapText="1"/>
    </xf>
    <xf numFmtId="1" fontId="10" fillId="0" borderId="14" xfId="1" applyNumberFormat="1" applyFont="1" applyBorder="1" applyAlignment="1" applyProtection="1">
      <alignment horizontal="center" wrapText="1"/>
    </xf>
    <xf numFmtId="1" fontId="10" fillId="0" borderId="14" xfId="1" applyNumberFormat="1" applyFont="1" applyBorder="1" applyAlignment="1" applyProtection="1">
      <alignment wrapText="1"/>
    </xf>
    <xf numFmtId="0" fontId="10" fillId="0" borderId="19" xfId="1" applyFont="1" applyBorder="1" applyAlignment="1" applyProtection="1">
      <alignment horizontal="left" wrapText="1"/>
    </xf>
    <xf numFmtId="0" fontId="10" fillId="0" borderId="19" xfId="1" applyFont="1" applyBorder="1" applyAlignment="1" applyProtection="1">
      <alignment wrapText="1"/>
    </xf>
    <xf numFmtId="1" fontId="10" fillId="0" borderId="19" xfId="1" applyNumberFormat="1" applyFont="1" applyBorder="1" applyAlignment="1" applyProtection="1">
      <alignment horizontal="center" wrapText="1"/>
    </xf>
    <xf numFmtId="1" fontId="10" fillId="0" borderId="19" xfId="1" applyNumberFormat="1" applyFont="1" applyBorder="1" applyAlignment="1" applyProtection="1">
      <alignment wrapText="1"/>
    </xf>
    <xf numFmtId="0" fontId="7" fillId="0" borderId="19" xfId="1" applyFont="1" applyBorder="1" applyAlignment="1" applyProtection="1">
      <alignment wrapText="1"/>
    </xf>
    <xf numFmtId="0" fontId="6" fillId="0" borderId="19" xfId="1" applyFont="1" applyBorder="1" applyAlignment="1" applyProtection="1">
      <alignment horizontal="center" wrapText="1"/>
    </xf>
    <xf numFmtId="0" fontId="7" fillId="0" borderId="14" xfId="1" applyFont="1" applyBorder="1" applyAlignment="1" applyProtection="1">
      <alignment horizontal="left" wrapText="1"/>
    </xf>
    <xf numFmtId="0" fontId="7" fillId="0" borderId="19" xfId="1" applyFont="1" applyBorder="1" applyAlignment="1" applyProtection="1">
      <alignment horizontal="left" wrapText="1"/>
    </xf>
    <xf numFmtId="0" fontId="7" fillId="0" borderId="14" xfId="1" applyFont="1" applyBorder="1" applyAlignment="1" applyProtection="1">
      <alignment wrapText="1"/>
    </xf>
    <xf numFmtId="0" fontId="7" fillId="0" borderId="14" xfId="1" applyFont="1" applyBorder="1" applyAlignment="1" applyProtection="1">
      <alignment horizontal="center" wrapText="1"/>
    </xf>
    <xf numFmtId="1" fontId="7" fillId="0" borderId="14" xfId="1" applyNumberFormat="1" applyFont="1" applyBorder="1" applyAlignment="1" applyProtection="1">
      <alignment horizontal="center" wrapText="1"/>
    </xf>
    <xf numFmtId="1" fontId="7" fillId="0" borderId="14" xfId="1" applyNumberFormat="1" applyFont="1" applyBorder="1" applyAlignment="1" applyProtection="1">
      <alignment wrapText="1"/>
    </xf>
    <xf numFmtId="0" fontId="7" fillId="0" borderId="19" xfId="1" applyFont="1" applyBorder="1" applyAlignment="1" applyProtection="1">
      <alignment horizontal="center" wrapText="1"/>
    </xf>
    <xf numFmtId="1" fontId="7" fillId="0" borderId="19" xfId="1" applyNumberFormat="1" applyFont="1" applyBorder="1" applyAlignment="1" applyProtection="1">
      <alignment horizontal="center" wrapText="1"/>
    </xf>
    <xf numFmtId="1" fontId="8" fillId="0" borderId="19" xfId="1" applyNumberFormat="1" applyFont="1" applyBorder="1" applyAlignment="1" applyProtection="1">
      <alignment horizontal="center" wrapText="1"/>
    </xf>
    <xf numFmtId="1" fontId="7" fillId="0" borderId="19" xfId="1" applyNumberFormat="1" applyFont="1" applyBorder="1" applyAlignment="1" applyProtection="1">
      <alignment wrapText="1"/>
    </xf>
    <xf numFmtId="0" fontId="8" fillId="0" borderId="19" xfId="0" applyFont="1" applyBorder="1" applyAlignment="1">
      <alignment vertical="center" wrapText="1"/>
    </xf>
    <xf numFmtId="1" fontId="7" fillId="2" borderId="19" xfId="1" applyNumberFormat="1" applyFont="1" applyFill="1" applyBorder="1" applyAlignment="1" applyProtection="1">
      <alignment horizontal="center" wrapText="1"/>
    </xf>
  </cellXfs>
  <cellStyles count="2">
    <cellStyle name="Normal" xfId="0" builtinId="0"/>
    <cellStyle name="Normal 2" xfId="1" xr:uid="{6EE27601-31F5-4F02-8C36-23DF5435C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arls_Aalya_Accounts_Updated_Nav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ooring "/>
      <sheetName val="Water connection"/>
      <sheetName val="Jul-20-BalanceSheet"/>
      <sheetName val="Aug-20"/>
      <sheetName val="Aug-20-BalanceSheet"/>
      <sheetName val="Sep-20"/>
      <sheetName val="Sep-20-BalanceSheet"/>
      <sheetName val="Oct-20"/>
      <sheetName val="Oct-20-BalanceSheet"/>
      <sheetName val="Nov-20"/>
      <sheetName val="Nov-20-BalanceSheet"/>
      <sheetName val="Dec-20"/>
      <sheetName val="Dec-20-BalanceSheet"/>
      <sheetName val="Jan-21"/>
      <sheetName val="Jan-21-BalanceSheet"/>
      <sheetName val="Feb-21"/>
      <sheetName val="Feb-21-BalanceSheet"/>
      <sheetName val="Mar-21"/>
      <sheetName val="Mar-21-BalanceSheet"/>
      <sheetName val="Apr-21"/>
      <sheetName val="Apr-21-BalanceSheet"/>
      <sheetName val="May-21"/>
      <sheetName val="May-21-BalanceSheet"/>
      <sheetName val="Jun-21"/>
      <sheetName val="Jun-21-BalanceSheet"/>
      <sheetName val="Jul-21"/>
      <sheetName val="Jul-21-BalanceSheet"/>
      <sheetName val="Aug-21"/>
      <sheetName val="Aug-21-BalanceSheet"/>
      <sheetName val="Sep-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E51A-0D18-426E-AFC2-41681A4A7DF9}">
  <dimension ref="A1:F37"/>
  <sheetViews>
    <sheetView tabSelected="1" workbookViewId="0">
      <selection sqref="A1:F1"/>
    </sheetView>
  </sheetViews>
  <sheetFormatPr defaultRowHeight="14.5"/>
  <cols>
    <col min="1" max="1" width="46.81640625" customWidth="1"/>
    <col min="2" max="2" width="15.26953125" customWidth="1"/>
    <col min="3" max="3" width="9.7265625" customWidth="1"/>
    <col min="4" max="4" width="51" customWidth="1"/>
    <col min="5" max="5" width="11.7265625" customWidth="1"/>
    <col min="6" max="6" width="9.81640625" customWidth="1"/>
  </cols>
  <sheetData>
    <row r="1" spans="1:6" ht="21.5" thickBot="1">
      <c r="A1" s="1" t="s">
        <v>0</v>
      </c>
      <c r="B1" s="2"/>
      <c r="C1" s="2"/>
      <c r="D1" s="2"/>
      <c r="E1" s="3"/>
      <c r="F1" s="3"/>
    </row>
    <row r="2" spans="1:6" ht="18.5">
      <c r="A2" s="4" t="s">
        <v>1</v>
      </c>
      <c r="B2" s="5"/>
      <c r="C2" s="6"/>
      <c r="D2" s="7" t="s">
        <v>2</v>
      </c>
      <c r="E2" s="5"/>
      <c r="F2" s="8"/>
    </row>
    <row r="3" spans="1:6" ht="17.5" thickBot="1">
      <c r="A3" s="9" t="s">
        <v>3</v>
      </c>
      <c r="B3" s="10" t="s">
        <v>4</v>
      </c>
      <c r="C3" s="11" t="s">
        <v>5</v>
      </c>
      <c r="D3" s="12" t="s">
        <v>3</v>
      </c>
      <c r="E3" s="10" t="s">
        <v>6</v>
      </c>
      <c r="F3" s="11" t="s">
        <v>5</v>
      </c>
    </row>
    <row r="4" spans="1:6">
      <c r="A4" s="13"/>
      <c r="B4" s="14"/>
      <c r="C4" s="15"/>
      <c r="D4" s="16" t="s">
        <v>7</v>
      </c>
      <c r="E4" s="17" t="s">
        <v>8</v>
      </c>
      <c r="F4" s="18">
        <v>5000</v>
      </c>
    </row>
    <row r="5" spans="1:6">
      <c r="A5" s="19" t="s">
        <v>9</v>
      </c>
      <c r="B5" s="20" t="s">
        <v>10</v>
      </c>
      <c r="C5" s="21">
        <v>-31970</v>
      </c>
      <c r="D5" s="16" t="s">
        <v>11</v>
      </c>
      <c r="E5" s="22" t="s">
        <v>8</v>
      </c>
      <c r="F5" s="23">
        <v>2200</v>
      </c>
    </row>
    <row r="6" spans="1:6">
      <c r="A6" s="19" t="s">
        <v>12</v>
      </c>
      <c r="B6" s="20" t="s">
        <v>8</v>
      </c>
      <c r="C6" s="21">
        <v>-17410</v>
      </c>
      <c r="D6" s="16" t="s">
        <v>13</v>
      </c>
      <c r="E6" s="22" t="s">
        <v>8</v>
      </c>
      <c r="F6" s="23">
        <v>5745</v>
      </c>
    </row>
    <row r="7" spans="1:6">
      <c r="A7" s="24"/>
      <c r="B7" s="25"/>
      <c r="C7" s="26"/>
      <c r="D7" s="16" t="s">
        <v>14</v>
      </c>
      <c r="E7" s="22" t="s">
        <v>8</v>
      </c>
      <c r="F7" s="23">
        <v>7300</v>
      </c>
    </row>
    <row r="8" spans="1:6">
      <c r="A8" s="27" t="s">
        <v>15</v>
      </c>
      <c r="B8" s="20" t="s">
        <v>10</v>
      </c>
      <c r="C8" s="28">
        <f>SUMIF(M2:M41, "Cash", L2:L41)+23126</f>
        <v>23126</v>
      </c>
      <c r="D8" s="16" t="s">
        <v>16</v>
      </c>
      <c r="E8" s="22" t="s">
        <v>8</v>
      </c>
      <c r="F8" s="23">
        <v>5245</v>
      </c>
    </row>
    <row r="9" spans="1:6">
      <c r="A9" s="27" t="s">
        <v>17</v>
      </c>
      <c r="B9" s="20" t="s">
        <v>8</v>
      </c>
      <c r="C9" s="28">
        <f>SUMIF(M2:M41, "Online", L2:L41)-23126</f>
        <v>-23126</v>
      </c>
      <c r="D9" s="16" t="s">
        <v>18</v>
      </c>
      <c r="E9" s="22" t="s">
        <v>8</v>
      </c>
      <c r="F9" s="23">
        <v>270</v>
      </c>
    </row>
    <row r="10" spans="1:6">
      <c r="A10" s="29"/>
      <c r="B10" s="22"/>
      <c r="C10" s="21"/>
      <c r="D10" s="16" t="s">
        <v>19</v>
      </c>
      <c r="E10" s="22" t="s">
        <v>8</v>
      </c>
      <c r="F10" s="23">
        <v>1050</v>
      </c>
    </row>
    <row r="11" spans="1:6">
      <c r="A11" s="29" t="s">
        <v>20</v>
      </c>
      <c r="B11" s="22" t="s">
        <v>8</v>
      </c>
      <c r="C11" s="21">
        <v>250</v>
      </c>
      <c r="D11" s="16" t="s">
        <v>21</v>
      </c>
      <c r="E11" s="22" t="s">
        <v>8</v>
      </c>
      <c r="F11" s="23">
        <v>75</v>
      </c>
    </row>
    <row r="12" spans="1:6">
      <c r="A12" s="29" t="s">
        <v>22</v>
      </c>
      <c r="B12" s="22" t="s">
        <v>8</v>
      </c>
      <c r="C12" s="21">
        <v>6950</v>
      </c>
      <c r="D12" s="16" t="s">
        <v>23</v>
      </c>
      <c r="E12" s="22" t="s">
        <v>8</v>
      </c>
      <c r="F12" s="23">
        <v>900</v>
      </c>
    </row>
    <row r="13" spans="1:6">
      <c r="A13" s="24"/>
      <c r="B13" s="30"/>
      <c r="C13" s="26"/>
      <c r="D13" s="16" t="s">
        <v>24</v>
      </c>
      <c r="E13" s="22" t="s">
        <v>8</v>
      </c>
      <c r="F13" s="23">
        <v>700</v>
      </c>
    </row>
    <row r="14" spans="1:6">
      <c r="A14" s="24"/>
      <c r="B14" s="25"/>
      <c r="C14" s="26"/>
      <c r="D14" s="16" t="s">
        <v>25</v>
      </c>
      <c r="E14" s="22" t="s">
        <v>8</v>
      </c>
      <c r="F14" s="23">
        <v>2500</v>
      </c>
    </row>
    <row r="15" spans="1:6">
      <c r="A15" s="24"/>
      <c r="B15" s="25"/>
      <c r="C15" s="26"/>
      <c r="D15" s="16"/>
      <c r="E15" s="22"/>
      <c r="F15" s="23"/>
    </row>
    <row r="16" spans="1:6">
      <c r="A16" s="24"/>
      <c r="B16" s="25"/>
      <c r="C16" s="26"/>
      <c r="D16" s="16"/>
      <c r="E16" s="22"/>
      <c r="F16" s="23"/>
    </row>
    <row r="17" spans="1:6">
      <c r="A17" s="24"/>
      <c r="B17" s="25"/>
      <c r="C17" s="26"/>
      <c r="D17" s="16"/>
      <c r="E17" s="22"/>
      <c r="F17" s="23"/>
    </row>
    <row r="18" spans="1:6">
      <c r="A18" s="24"/>
      <c r="B18" s="30"/>
      <c r="C18" s="26"/>
      <c r="D18" s="16"/>
      <c r="E18" s="22"/>
      <c r="F18" s="23"/>
    </row>
    <row r="19" spans="1:6">
      <c r="A19" s="24"/>
      <c r="B19" s="30"/>
      <c r="C19" s="26"/>
      <c r="D19" s="16"/>
      <c r="E19" s="22"/>
      <c r="F19" s="23"/>
    </row>
    <row r="20" spans="1:6">
      <c r="A20" s="24"/>
      <c r="B20" s="25"/>
      <c r="C20" s="26"/>
      <c r="D20" s="16"/>
      <c r="E20" s="22"/>
      <c r="F20" s="23"/>
    </row>
    <row r="21" spans="1:6">
      <c r="A21" s="31"/>
      <c r="B21" s="32"/>
      <c r="C21" s="33"/>
      <c r="D21" s="34"/>
      <c r="E21" s="32"/>
      <c r="F21" s="35"/>
    </row>
    <row r="22" spans="1:6">
      <c r="A22" s="19"/>
      <c r="B22" s="32"/>
      <c r="C22" s="33"/>
      <c r="D22" s="34" t="s">
        <v>26</v>
      </c>
      <c r="E22" s="32" t="s">
        <v>10</v>
      </c>
      <c r="F22" s="35">
        <f>SUMIF(B4:B20, "Naveen", C4:C20)-SUMIF(E4:E20, "Naveen", F4:F20)</f>
        <v>-8844</v>
      </c>
    </row>
    <row r="23" spans="1:6">
      <c r="A23" s="24"/>
      <c r="B23" s="25"/>
      <c r="C23" s="26"/>
      <c r="D23" s="34" t="s">
        <v>27</v>
      </c>
      <c r="E23" s="32" t="s">
        <v>8</v>
      </c>
      <c r="F23" s="35">
        <f>SUMIF(B4:B22, "Srinivas", C4:C22)-SUMIF(E4:E20, "Srinivas", F4:F20)</f>
        <v>-64321</v>
      </c>
    </row>
    <row r="24" spans="1:6">
      <c r="A24" s="24"/>
      <c r="B24" s="25"/>
      <c r="C24" s="26"/>
      <c r="D24" s="36"/>
      <c r="E24" s="37"/>
      <c r="F24" s="38"/>
    </row>
    <row r="25" spans="1:6">
      <c r="A25" s="24"/>
      <c r="B25" s="25"/>
      <c r="C25" s="26"/>
      <c r="D25" s="34"/>
      <c r="E25" s="32"/>
      <c r="F25" s="38"/>
    </row>
    <row r="26" spans="1:6" ht="19" thickBot="1">
      <c r="A26" s="39" t="s">
        <v>28</v>
      </c>
      <c r="B26" s="40"/>
      <c r="C26" s="41">
        <f>SUM(C4:C25)</f>
        <v>-42180</v>
      </c>
      <c r="D26" s="42" t="s">
        <v>28</v>
      </c>
      <c r="E26" s="40"/>
      <c r="F26" s="43">
        <f>SUM(F4:F25)</f>
        <v>-42180</v>
      </c>
    </row>
    <row r="27" spans="1:6">
      <c r="A27" s="44"/>
      <c r="B27" s="44"/>
      <c r="C27" s="44"/>
      <c r="D27" s="44"/>
      <c r="E27" s="44"/>
      <c r="F27" s="44"/>
    </row>
    <row r="28" spans="1:6" ht="15.5">
      <c r="A28" s="36" t="s">
        <v>29</v>
      </c>
      <c r="B28" s="45">
        <f>K43</f>
        <v>0</v>
      </c>
      <c r="C28" s="44"/>
      <c r="D28" s="46" t="s">
        <v>30</v>
      </c>
      <c r="E28" s="47" t="s">
        <v>31</v>
      </c>
      <c r="F28" s="47" t="s">
        <v>5</v>
      </c>
    </row>
    <row r="29" spans="1:6">
      <c r="A29" s="36" t="s">
        <v>32</v>
      </c>
      <c r="B29" s="45">
        <f>L43</f>
        <v>0</v>
      </c>
      <c r="C29" s="44"/>
      <c r="D29" s="44"/>
      <c r="E29" s="48" t="s">
        <v>33</v>
      </c>
      <c r="F29" s="49">
        <v>1000</v>
      </c>
    </row>
    <row r="30" spans="1:6">
      <c r="A30" s="36" t="s">
        <v>34</v>
      </c>
      <c r="B30" s="45">
        <f>SUM(F4:F20)</f>
        <v>30985</v>
      </c>
      <c r="C30" s="44"/>
      <c r="D30" s="44"/>
      <c r="E30" s="48" t="s">
        <v>35</v>
      </c>
      <c r="F30" s="49">
        <v>1512</v>
      </c>
    </row>
    <row r="31" spans="1:6">
      <c r="A31" s="36" t="s">
        <v>36</v>
      </c>
      <c r="B31" s="45">
        <f>SUM(F21:F25)</f>
        <v>-73165</v>
      </c>
      <c r="C31" s="44"/>
      <c r="D31" s="44"/>
      <c r="E31" s="48" t="s">
        <v>37</v>
      </c>
      <c r="F31" s="49">
        <v>7192</v>
      </c>
    </row>
    <row r="32" spans="1:6">
      <c r="A32" s="36"/>
      <c r="B32" s="45"/>
      <c r="C32" s="44"/>
      <c r="D32" s="44"/>
      <c r="E32" s="48" t="s">
        <v>38</v>
      </c>
      <c r="F32" s="49">
        <v>2222</v>
      </c>
    </row>
    <row r="33" spans="1:6">
      <c r="A33" s="36" t="s">
        <v>39</v>
      </c>
      <c r="B33" s="45">
        <f>N43</f>
        <v>0</v>
      </c>
      <c r="C33" s="44"/>
      <c r="D33" s="44"/>
      <c r="E33" s="48" t="s">
        <v>40</v>
      </c>
      <c r="F33" s="49">
        <v>100</v>
      </c>
    </row>
    <row r="34" spans="1:6" ht="15.5">
      <c r="A34" s="50" t="s">
        <v>41</v>
      </c>
      <c r="B34" s="36"/>
      <c r="C34" s="44"/>
      <c r="D34" s="44"/>
      <c r="E34" s="48" t="s">
        <v>42</v>
      </c>
      <c r="F34" s="49">
        <v>3872</v>
      </c>
    </row>
    <row r="35" spans="1:6">
      <c r="A35" s="51" t="s">
        <v>43</v>
      </c>
      <c r="B35" s="36"/>
      <c r="C35" s="44"/>
      <c r="D35" s="44"/>
      <c r="E35" s="48" t="s">
        <v>44</v>
      </c>
      <c r="F35" s="49">
        <v>6000</v>
      </c>
    </row>
    <row r="36" spans="1:6">
      <c r="A36" s="51" t="s">
        <v>45</v>
      </c>
      <c r="B36" s="44"/>
      <c r="C36" s="44"/>
      <c r="D36" s="44"/>
      <c r="E36" s="48" t="s">
        <v>46</v>
      </c>
      <c r="F36" s="48">
        <v>1668</v>
      </c>
    </row>
    <row r="37" spans="1:6">
      <c r="A37" s="51"/>
      <c r="B37" s="44"/>
      <c r="C37" s="44"/>
      <c r="D37" s="44"/>
      <c r="E37" s="37" t="s">
        <v>47</v>
      </c>
      <c r="F37" s="37">
        <f>SUM(F29:F36)</f>
        <v>23566</v>
      </c>
    </row>
  </sheetData>
  <mergeCells count="5">
    <mergeCell ref="A1:F1"/>
    <mergeCell ref="A2:C2"/>
    <mergeCell ref="D2:F2"/>
    <mergeCell ref="A26:B26"/>
    <mergeCell ref="D26:E26"/>
  </mergeCells>
  <dataValidations count="2">
    <dataValidation type="list" allowBlank="1" showInputMessage="1" showErrorMessage="1" sqref="B4:B6 B23:B25 B14:B17 B20 B8:B12" xr:uid="{C4A5F4B1-AF2C-4780-9FDD-B55A7A56249E}">
      <formula1>"Naveen,Srinivas,KVB Account"</formula1>
    </dataValidation>
    <dataValidation type="list" allowBlank="1" showInputMessage="1" showErrorMessage="1" sqref="B22 E25 E4:E18 E21:E23" xr:uid="{D2CCD652-1985-405A-97E2-333D3FB66942}">
      <formula1>"Naveen,Srinivas"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8690-7248-4589-8C86-663247AB6F70}">
  <dimension ref="A1:M53"/>
  <sheetViews>
    <sheetView workbookViewId="0">
      <selection activeCell="D65" sqref="D65"/>
    </sheetView>
  </sheetViews>
  <sheetFormatPr defaultRowHeight="14.5"/>
  <cols>
    <col min="1" max="1" width="3.7265625" customWidth="1"/>
    <col min="2" max="2" width="5.1796875" customWidth="1"/>
    <col min="3" max="3" width="22.7265625" customWidth="1"/>
    <col min="4" max="4" width="14.453125" customWidth="1"/>
    <col min="5" max="5" width="8.1796875" customWidth="1"/>
    <col min="6" max="6" width="8.453125" customWidth="1"/>
    <col min="7" max="8" width="9.7265625" customWidth="1"/>
    <col min="9" max="9" width="9.26953125" customWidth="1"/>
    <col min="10" max="10" width="9.7265625" customWidth="1"/>
    <col min="11" max="11" width="9.1796875" customWidth="1"/>
    <col min="12" max="12" width="11.1796875" customWidth="1"/>
    <col min="13" max="13" width="24.81640625" customWidth="1"/>
  </cols>
  <sheetData>
    <row r="1" spans="1:13">
      <c r="A1" s="59" t="s">
        <v>48</v>
      </c>
      <c r="B1" s="59"/>
      <c r="C1" s="59"/>
      <c r="D1" s="59"/>
      <c r="E1" s="59"/>
      <c r="F1" s="59"/>
      <c r="G1" s="59"/>
      <c r="H1" s="59"/>
      <c r="I1" s="60" t="s">
        <v>49</v>
      </c>
      <c r="J1" s="52"/>
      <c r="K1" s="52"/>
      <c r="L1" s="52"/>
      <c r="M1" s="52"/>
    </row>
    <row r="2" spans="1:13">
      <c r="A2" s="61" t="s">
        <v>50</v>
      </c>
      <c r="B2" s="61"/>
      <c r="C2" s="61"/>
      <c r="D2" s="61" t="s">
        <v>51</v>
      </c>
      <c r="E2" s="61"/>
      <c r="F2" s="61" t="s">
        <v>52</v>
      </c>
      <c r="G2" s="61"/>
      <c r="H2" s="62" t="s">
        <v>5</v>
      </c>
      <c r="I2" s="53" t="s">
        <v>53</v>
      </c>
      <c r="J2" s="53"/>
      <c r="K2" s="53"/>
      <c r="L2" s="53"/>
      <c r="M2" s="53"/>
    </row>
    <row r="3" spans="1:13">
      <c r="A3" s="63" t="s">
        <v>54</v>
      </c>
      <c r="B3" s="64"/>
      <c r="C3" s="64"/>
      <c r="D3" s="65"/>
      <c r="E3" s="65"/>
      <c r="F3" s="65"/>
      <c r="G3" s="65"/>
      <c r="H3" s="66">
        <v>2000</v>
      </c>
      <c r="I3" s="53"/>
      <c r="J3" s="53"/>
      <c r="K3" s="53"/>
      <c r="L3" s="53"/>
      <c r="M3" s="53"/>
    </row>
    <row r="4" spans="1:13">
      <c r="A4" s="67" t="s">
        <v>55</v>
      </c>
      <c r="B4" s="68"/>
      <c r="C4" s="68"/>
      <c r="D4" s="69"/>
      <c r="E4" s="69"/>
      <c r="F4" s="69"/>
      <c r="G4" s="69"/>
      <c r="H4" s="70"/>
      <c r="I4" s="53"/>
      <c r="J4" s="53"/>
      <c r="K4" s="53"/>
      <c r="L4" s="53"/>
      <c r="M4" s="53"/>
    </row>
    <row r="5" spans="1:13">
      <c r="A5" s="67" t="s">
        <v>56</v>
      </c>
      <c r="B5" s="68"/>
      <c r="C5" s="68"/>
      <c r="D5" s="69"/>
      <c r="E5" s="69"/>
      <c r="F5" s="69"/>
      <c r="G5" s="69"/>
      <c r="H5" s="71">
        <v>5245</v>
      </c>
      <c r="I5" s="53"/>
      <c r="J5" s="53"/>
      <c r="K5" s="53"/>
      <c r="L5" s="53"/>
      <c r="M5" s="53"/>
    </row>
    <row r="6" spans="1:13">
      <c r="A6" s="72" t="s">
        <v>57</v>
      </c>
      <c r="B6" s="73"/>
      <c r="C6" s="73"/>
      <c r="D6" s="73"/>
      <c r="E6" s="73"/>
      <c r="F6" s="73"/>
      <c r="G6" s="74"/>
      <c r="H6" s="75">
        <f>SUM(H3:H5)</f>
        <v>7245</v>
      </c>
      <c r="I6" s="53"/>
      <c r="J6" s="53"/>
      <c r="K6" s="53"/>
      <c r="L6" s="53"/>
      <c r="M6" s="53"/>
    </row>
    <row r="7" spans="1:13">
      <c r="A7" s="76" t="s">
        <v>58</v>
      </c>
      <c r="B7" s="76"/>
      <c r="C7" s="76"/>
      <c r="D7" s="77">
        <f>SUM(G12:G28:G31:G53)</f>
        <v>426</v>
      </c>
      <c r="E7" s="78" t="s">
        <v>59</v>
      </c>
      <c r="F7" s="79"/>
      <c r="G7" s="79"/>
      <c r="H7" s="54"/>
      <c r="I7" s="53"/>
      <c r="J7" s="53"/>
      <c r="K7" s="53"/>
      <c r="L7" s="53"/>
      <c r="M7" s="53"/>
    </row>
    <row r="8" spans="1:13">
      <c r="A8" s="80" t="s">
        <v>60</v>
      </c>
      <c r="B8" s="81"/>
      <c r="C8" s="81"/>
      <c r="D8" s="82">
        <f>ROUND(H6/D7,0)</f>
        <v>17</v>
      </c>
      <c r="E8" s="83"/>
      <c r="F8" s="55"/>
      <c r="G8" s="55"/>
      <c r="H8" s="56">
        <f>SUM(J12:J28:J31:J53)</f>
        <v>91284</v>
      </c>
      <c r="I8" s="53"/>
      <c r="J8" s="53"/>
      <c r="K8" s="53"/>
      <c r="L8" s="53"/>
      <c r="M8" s="53"/>
    </row>
    <row r="9" spans="1:13">
      <c r="A9" s="57"/>
      <c r="B9" s="57"/>
      <c r="C9" s="57"/>
      <c r="D9" s="58"/>
      <c r="E9" s="54"/>
      <c r="F9" s="54"/>
      <c r="G9" s="54"/>
      <c r="H9" s="54"/>
      <c r="I9" s="84"/>
      <c r="J9" s="84"/>
      <c r="K9" s="84"/>
      <c r="L9" s="84"/>
      <c r="M9" s="84"/>
    </row>
    <row r="10" spans="1:13">
      <c r="A10" s="85" t="s">
        <v>61</v>
      </c>
      <c r="B10" s="85" t="s">
        <v>62</v>
      </c>
      <c r="C10" s="85" t="s">
        <v>63</v>
      </c>
      <c r="D10" s="85" t="s">
        <v>64</v>
      </c>
      <c r="E10" s="86" t="s">
        <v>65</v>
      </c>
      <c r="F10" s="85"/>
      <c r="G10" s="85"/>
      <c r="H10" s="85"/>
      <c r="I10" s="85" t="s">
        <v>66</v>
      </c>
      <c r="J10" s="85" t="s">
        <v>67</v>
      </c>
      <c r="K10" s="85" t="s">
        <v>68</v>
      </c>
      <c r="L10" s="85" t="s">
        <v>69</v>
      </c>
      <c r="M10" s="85" t="s">
        <v>70</v>
      </c>
    </row>
    <row r="11" spans="1:13">
      <c r="A11" s="85"/>
      <c r="B11" s="85"/>
      <c r="C11" s="85"/>
      <c r="D11" s="85"/>
      <c r="E11" s="87" t="s">
        <v>71</v>
      </c>
      <c r="F11" s="88" t="s">
        <v>72</v>
      </c>
      <c r="G11" s="89" t="s">
        <v>73</v>
      </c>
      <c r="H11" s="87" t="s">
        <v>5</v>
      </c>
      <c r="I11" s="85"/>
      <c r="J11" s="85"/>
      <c r="K11" s="85"/>
      <c r="L11" s="85"/>
      <c r="M11" s="85"/>
    </row>
    <row r="12" spans="1:13">
      <c r="A12" s="90">
        <v>1</v>
      </c>
      <c r="B12" s="91" t="s">
        <v>74</v>
      </c>
      <c r="C12" s="91" t="s">
        <v>75</v>
      </c>
      <c r="D12" s="66">
        <v>1500</v>
      </c>
      <c r="E12" s="92">
        <v>459</v>
      </c>
      <c r="F12" s="92">
        <v>467</v>
      </c>
      <c r="G12" s="66">
        <f>F12-E12</f>
        <v>8</v>
      </c>
      <c r="H12" s="93">
        <f>G12*D8</f>
        <v>136</v>
      </c>
      <c r="I12" s="71">
        <v>0</v>
      </c>
      <c r="J12" s="93">
        <f>I12+H12+D12</f>
        <v>1636</v>
      </c>
      <c r="K12" s="93"/>
      <c r="L12" s="94"/>
      <c r="M12" s="91"/>
    </row>
    <row r="13" spans="1:13">
      <c r="A13" s="95">
        <v>2</v>
      </c>
      <c r="B13" s="96" t="s">
        <v>76</v>
      </c>
      <c r="C13" s="96" t="s">
        <v>77</v>
      </c>
      <c r="D13" s="66">
        <v>1500</v>
      </c>
      <c r="E13" s="92">
        <v>546</v>
      </c>
      <c r="F13" s="92">
        <v>554</v>
      </c>
      <c r="G13" s="75">
        <f>F13-E13</f>
        <v>8</v>
      </c>
      <c r="H13" s="97">
        <f>G13*D8</f>
        <v>136</v>
      </c>
      <c r="I13" s="70">
        <v>0</v>
      </c>
      <c r="J13" s="97">
        <f t="shared" ref="J13:J28" si="0">I13+H13+D13</f>
        <v>1636</v>
      </c>
      <c r="K13" s="97"/>
      <c r="L13" s="98"/>
      <c r="M13" s="96"/>
    </row>
    <row r="14" spans="1:13">
      <c r="A14" s="95">
        <v>3</v>
      </c>
      <c r="B14" s="96" t="s">
        <v>78</v>
      </c>
      <c r="C14" s="96" t="s">
        <v>79</v>
      </c>
      <c r="D14" s="66">
        <v>1500</v>
      </c>
      <c r="E14" s="92">
        <v>21</v>
      </c>
      <c r="F14" s="92">
        <v>23</v>
      </c>
      <c r="G14" s="66">
        <f>F14-E14</f>
        <v>2</v>
      </c>
      <c r="H14" s="93">
        <f>G14*D8</f>
        <v>34</v>
      </c>
      <c r="I14" s="70">
        <v>0</v>
      </c>
      <c r="J14" s="97">
        <f t="shared" si="0"/>
        <v>1534</v>
      </c>
      <c r="K14" s="97"/>
      <c r="L14" s="98"/>
      <c r="M14" s="96"/>
    </row>
    <row r="15" spans="1:13">
      <c r="A15" s="95">
        <v>4</v>
      </c>
      <c r="B15" s="96" t="s">
        <v>80</v>
      </c>
      <c r="C15" s="96" t="s">
        <v>81</v>
      </c>
      <c r="D15" s="66">
        <v>1500</v>
      </c>
      <c r="E15" s="92">
        <v>455</v>
      </c>
      <c r="F15" s="92">
        <v>474</v>
      </c>
      <c r="G15" s="66">
        <f t="shared" ref="G15:G28" si="1">F15-E15</f>
        <v>19</v>
      </c>
      <c r="H15" s="93">
        <f>G15*D8</f>
        <v>323</v>
      </c>
      <c r="I15" s="70">
        <v>0</v>
      </c>
      <c r="J15" s="93">
        <f t="shared" si="0"/>
        <v>1823</v>
      </c>
      <c r="K15" s="97"/>
      <c r="L15" s="98"/>
      <c r="M15" s="96"/>
    </row>
    <row r="16" spans="1:13">
      <c r="A16" s="95">
        <v>5</v>
      </c>
      <c r="B16" s="96" t="s">
        <v>82</v>
      </c>
      <c r="C16" s="96" t="s">
        <v>83</v>
      </c>
      <c r="D16" s="66">
        <v>1500</v>
      </c>
      <c r="E16" s="92">
        <v>303</v>
      </c>
      <c r="F16" s="92">
        <v>318</v>
      </c>
      <c r="G16" s="75">
        <f t="shared" si="1"/>
        <v>15</v>
      </c>
      <c r="H16" s="97">
        <f>G16*D8</f>
        <v>255</v>
      </c>
      <c r="I16" s="70">
        <v>0</v>
      </c>
      <c r="J16" s="97">
        <f t="shared" si="0"/>
        <v>1755</v>
      </c>
      <c r="K16" s="97"/>
      <c r="L16" s="98"/>
      <c r="M16" s="96"/>
    </row>
    <row r="17" spans="1:13">
      <c r="A17" s="95">
        <v>6</v>
      </c>
      <c r="B17" s="96" t="s">
        <v>84</v>
      </c>
      <c r="C17" s="99" t="s">
        <v>85</v>
      </c>
      <c r="D17" s="66">
        <v>1500</v>
      </c>
      <c r="E17" s="92">
        <v>178</v>
      </c>
      <c r="F17" s="92">
        <v>197</v>
      </c>
      <c r="G17" s="66">
        <f t="shared" si="1"/>
        <v>19</v>
      </c>
      <c r="H17" s="93">
        <f>G17*D8</f>
        <v>323</v>
      </c>
      <c r="I17" s="70">
        <v>0</v>
      </c>
      <c r="J17" s="97">
        <f t="shared" si="0"/>
        <v>1823</v>
      </c>
      <c r="K17" s="97"/>
      <c r="L17" s="98"/>
      <c r="M17" s="96"/>
    </row>
    <row r="18" spans="1:13">
      <c r="A18" s="95">
        <v>7</v>
      </c>
      <c r="B18" s="96" t="s">
        <v>86</v>
      </c>
      <c r="C18" s="96" t="s">
        <v>87</v>
      </c>
      <c r="D18" s="66">
        <v>1500</v>
      </c>
      <c r="E18" s="92">
        <v>829</v>
      </c>
      <c r="F18" s="92">
        <v>845</v>
      </c>
      <c r="G18" s="66">
        <f t="shared" si="1"/>
        <v>16</v>
      </c>
      <c r="H18" s="93">
        <f>G18*D8</f>
        <v>272</v>
      </c>
      <c r="I18" s="70">
        <v>0</v>
      </c>
      <c r="J18" s="93">
        <f t="shared" si="0"/>
        <v>1772</v>
      </c>
      <c r="K18" s="97"/>
      <c r="L18" s="98"/>
      <c r="M18" s="96"/>
    </row>
    <row r="19" spans="1:13">
      <c r="A19" s="95">
        <v>8</v>
      </c>
      <c r="B19" s="96" t="s">
        <v>88</v>
      </c>
      <c r="C19" s="96" t="s">
        <v>87</v>
      </c>
      <c r="D19" s="66">
        <v>1500</v>
      </c>
      <c r="E19" s="92">
        <v>-5</v>
      </c>
      <c r="F19" s="92">
        <v>3</v>
      </c>
      <c r="G19" s="75">
        <f t="shared" si="1"/>
        <v>8</v>
      </c>
      <c r="H19" s="97">
        <f>G19*D8</f>
        <v>136</v>
      </c>
      <c r="I19" s="70">
        <v>0</v>
      </c>
      <c r="J19" s="97">
        <f t="shared" si="0"/>
        <v>1636</v>
      </c>
      <c r="K19" s="97"/>
      <c r="L19" s="98"/>
      <c r="M19" s="99"/>
    </row>
    <row r="20" spans="1:13">
      <c r="A20" s="95">
        <v>9</v>
      </c>
      <c r="B20" s="96" t="s">
        <v>89</v>
      </c>
      <c r="C20" s="96" t="s">
        <v>90</v>
      </c>
      <c r="D20" s="66">
        <v>1500</v>
      </c>
      <c r="E20" s="92">
        <v>748</v>
      </c>
      <c r="F20" s="92">
        <v>754</v>
      </c>
      <c r="G20" s="66">
        <f t="shared" si="1"/>
        <v>6</v>
      </c>
      <c r="H20" s="93">
        <f>G20*D8</f>
        <v>102</v>
      </c>
      <c r="I20" s="70">
        <v>0</v>
      </c>
      <c r="J20" s="97">
        <f t="shared" si="0"/>
        <v>1602</v>
      </c>
      <c r="K20" s="97"/>
      <c r="L20" s="98"/>
      <c r="M20" s="96"/>
    </row>
    <row r="21" spans="1:13">
      <c r="A21" s="95">
        <v>10</v>
      </c>
      <c r="B21" s="96" t="s">
        <v>33</v>
      </c>
      <c r="C21" s="96" t="s">
        <v>91</v>
      </c>
      <c r="D21" s="66">
        <v>1500</v>
      </c>
      <c r="E21" s="92">
        <v>393</v>
      </c>
      <c r="F21" s="92">
        <v>393</v>
      </c>
      <c r="G21" s="66">
        <f t="shared" si="1"/>
        <v>0</v>
      </c>
      <c r="H21" s="93">
        <f>G21*D8</f>
        <v>0</v>
      </c>
      <c r="I21" s="70">
        <v>1000</v>
      </c>
      <c r="J21" s="93">
        <f t="shared" si="0"/>
        <v>2500</v>
      </c>
      <c r="K21" s="97"/>
      <c r="L21" s="98"/>
      <c r="M21" s="96"/>
    </row>
    <row r="22" spans="1:13">
      <c r="A22" s="95">
        <v>11</v>
      </c>
      <c r="B22" s="96" t="s">
        <v>35</v>
      </c>
      <c r="C22" s="96" t="s">
        <v>92</v>
      </c>
      <c r="D22" s="66">
        <v>1500</v>
      </c>
      <c r="E22" s="92">
        <v>620</v>
      </c>
      <c r="F22" s="92">
        <v>620</v>
      </c>
      <c r="G22" s="75">
        <f t="shared" si="1"/>
        <v>0</v>
      </c>
      <c r="H22" s="97">
        <f>G22*D8</f>
        <v>0</v>
      </c>
      <c r="I22" s="70">
        <v>1512</v>
      </c>
      <c r="J22" s="97">
        <f t="shared" si="0"/>
        <v>3012</v>
      </c>
      <c r="K22" s="97"/>
      <c r="L22" s="98"/>
      <c r="M22" s="96"/>
    </row>
    <row r="23" spans="1:13">
      <c r="A23" s="95">
        <v>12</v>
      </c>
      <c r="B23" s="96" t="s">
        <v>93</v>
      </c>
      <c r="C23" s="96" t="s">
        <v>94</v>
      </c>
      <c r="D23" s="66">
        <v>1500</v>
      </c>
      <c r="E23" s="92">
        <v>480</v>
      </c>
      <c r="F23" s="92">
        <v>481</v>
      </c>
      <c r="G23" s="66">
        <f t="shared" si="1"/>
        <v>1</v>
      </c>
      <c r="H23" s="93">
        <f>G23*D8</f>
        <v>17</v>
      </c>
      <c r="I23" s="70">
        <v>0</v>
      </c>
      <c r="J23" s="97">
        <f t="shared" si="0"/>
        <v>1517</v>
      </c>
      <c r="K23" s="97"/>
      <c r="L23" s="98"/>
      <c r="M23" s="96"/>
    </row>
    <row r="24" spans="1:13">
      <c r="A24" s="95">
        <v>13</v>
      </c>
      <c r="B24" s="96" t="s">
        <v>37</v>
      </c>
      <c r="C24" s="96" t="s">
        <v>95</v>
      </c>
      <c r="D24" s="66">
        <v>1500</v>
      </c>
      <c r="E24" s="92">
        <v>1379</v>
      </c>
      <c r="F24" s="92">
        <v>1401</v>
      </c>
      <c r="G24" s="66">
        <f t="shared" si="1"/>
        <v>22</v>
      </c>
      <c r="H24" s="93">
        <f>G24*D8</f>
        <v>374</v>
      </c>
      <c r="I24" s="70">
        <v>7192</v>
      </c>
      <c r="J24" s="93">
        <f t="shared" si="0"/>
        <v>9066</v>
      </c>
      <c r="K24" s="97"/>
      <c r="L24" s="98"/>
      <c r="M24" s="96"/>
    </row>
    <row r="25" spans="1:13">
      <c r="A25" s="95">
        <v>14</v>
      </c>
      <c r="B25" s="96" t="s">
        <v>38</v>
      </c>
      <c r="C25" s="96" t="s">
        <v>96</v>
      </c>
      <c r="D25" s="66">
        <v>1500</v>
      </c>
      <c r="E25" s="92">
        <v>1127</v>
      </c>
      <c r="F25" s="92">
        <v>1184</v>
      </c>
      <c r="G25" s="75">
        <f t="shared" si="1"/>
        <v>57</v>
      </c>
      <c r="H25" s="97">
        <f>G25*D8</f>
        <v>969</v>
      </c>
      <c r="I25" s="70">
        <v>2222</v>
      </c>
      <c r="J25" s="97">
        <f t="shared" si="0"/>
        <v>4691</v>
      </c>
      <c r="K25" s="97"/>
      <c r="L25" s="98"/>
      <c r="M25" s="96"/>
    </row>
    <row r="26" spans="1:13">
      <c r="A26" s="95">
        <v>15</v>
      </c>
      <c r="B26" s="96" t="s">
        <v>97</v>
      </c>
      <c r="C26" s="96" t="s">
        <v>98</v>
      </c>
      <c r="D26" s="66">
        <v>1500</v>
      </c>
      <c r="E26" s="92">
        <v>473</v>
      </c>
      <c r="F26" s="92">
        <v>490</v>
      </c>
      <c r="G26" s="66">
        <f t="shared" si="1"/>
        <v>17</v>
      </c>
      <c r="H26" s="93">
        <f>G26*D8</f>
        <v>289</v>
      </c>
      <c r="I26" s="70">
        <v>0</v>
      </c>
      <c r="J26" s="97">
        <f t="shared" si="0"/>
        <v>1789</v>
      </c>
      <c r="K26" s="97"/>
      <c r="L26" s="98"/>
      <c r="M26" s="96"/>
    </row>
    <row r="27" spans="1:13">
      <c r="A27" s="95">
        <v>16</v>
      </c>
      <c r="B27" s="96" t="s">
        <v>99</v>
      </c>
      <c r="C27" s="96" t="s">
        <v>100</v>
      </c>
      <c r="D27" s="66">
        <v>1500</v>
      </c>
      <c r="E27" s="92">
        <v>699</v>
      </c>
      <c r="F27" s="92">
        <v>714</v>
      </c>
      <c r="G27" s="66">
        <f t="shared" si="1"/>
        <v>15</v>
      </c>
      <c r="H27" s="93">
        <f>G27*D8</f>
        <v>255</v>
      </c>
      <c r="I27" s="70">
        <v>0</v>
      </c>
      <c r="J27" s="93">
        <f t="shared" si="0"/>
        <v>1755</v>
      </c>
      <c r="K27" s="97"/>
      <c r="L27" s="98"/>
      <c r="M27" s="96"/>
    </row>
    <row r="28" spans="1:13">
      <c r="A28" s="95">
        <v>17</v>
      </c>
      <c r="B28" s="96" t="s">
        <v>101</v>
      </c>
      <c r="C28" s="96" t="s">
        <v>102</v>
      </c>
      <c r="D28" s="66">
        <v>1500</v>
      </c>
      <c r="E28" s="92">
        <v>145</v>
      </c>
      <c r="F28" s="92">
        <v>164</v>
      </c>
      <c r="G28" s="75">
        <f t="shared" si="1"/>
        <v>19</v>
      </c>
      <c r="H28" s="97">
        <f>G28*D8</f>
        <v>323</v>
      </c>
      <c r="I28" s="70">
        <v>0</v>
      </c>
      <c r="J28" s="97">
        <f t="shared" si="0"/>
        <v>1823</v>
      </c>
      <c r="K28" s="97"/>
      <c r="L28" s="98"/>
      <c r="M28" s="96"/>
    </row>
    <row r="29" spans="1:13">
      <c r="A29" s="86" t="s">
        <v>61</v>
      </c>
      <c r="B29" s="86" t="s">
        <v>62</v>
      </c>
      <c r="C29" s="86" t="s">
        <v>63</v>
      </c>
      <c r="D29" s="86" t="s">
        <v>64</v>
      </c>
      <c r="E29" s="86" t="s">
        <v>65</v>
      </c>
      <c r="F29" s="86"/>
      <c r="G29" s="86"/>
      <c r="H29" s="86"/>
      <c r="I29" s="86" t="s">
        <v>66</v>
      </c>
      <c r="J29" s="86" t="s">
        <v>67</v>
      </c>
      <c r="K29" s="86" t="s">
        <v>68</v>
      </c>
      <c r="L29" s="86" t="s">
        <v>69</v>
      </c>
      <c r="M29" s="86" t="s">
        <v>70</v>
      </c>
    </row>
    <row r="30" spans="1:13">
      <c r="A30" s="86"/>
      <c r="B30" s="86"/>
      <c r="C30" s="86"/>
      <c r="D30" s="86"/>
      <c r="E30" s="89" t="s">
        <v>71</v>
      </c>
      <c r="F30" s="100" t="s">
        <v>72</v>
      </c>
      <c r="G30" s="89" t="s">
        <v>73</v>
      </c>
      <c r="H30" s="89" t="s">
        <v>5</v>
      </c>
      <c r="I30" s="86"/>
      <c r="J30" s="86"/>
      <c r="K30" s="86"/>
      <c r="L30" s="86"/>
      <c r="M30" s="86"/>
    </row>
    <row r="31" spans="1:13">
      <c r="A31" s="101">
        <v>18</v>
      </c>
      <c r="B31" s="103" t="s">
        <v>103</v>
      </c>
      <c r="C31" s="103" t="s">
        <v>104</v>
      </c>
      <c r="D31" s="104">
        <v>1500</v>
      </c>
      <c r="E31" s="92">
        <v>660</v>
      </c>
      <c r="F31" s="92">
        <v>664</v>
      </c>
      <c r="G31" s="104">
        <f>F31-E31</f>
        <v>4</v>
      </c>
      <c r="H31" s="105">
        <f>G31*D8</f>
        <v>68</v>
      </c>
      <c r="I31" s="71">
        <v>0</v>
      </c>
      <c r="J31" s="105">
        <f>I31+H31+D31</f>
        <v>1568</v>
      </c>
      <c r="K31" s="105"/>
      <c r="L31" s="106"/>
      <c r="M31" s="103"/>
    </row>
    <row r="32" spans="1:13">
      <c r="A32" s="102">
        <v>19</v>
      </c>
      <c r="B32" s="99" t="s">
        <v>105</v>
      </c>
      <c r="C32" s="99" t="s">
        <v>106</v>
      </c>
      <c r="D32" s="104">
        <v>1500</v>
      </c>
      <c r="E32" s="92">
        <v>748</v>
      </c>
      <c r="F32" s="92">
        <v>764</v>
      </c>
      <c r="G32" s="107">
        <f>F32-E32</f>
        <v>16</v>
      </c>
      <c r="H32" s="108">
        <f>G32*D8</f>
        <v>272</v>
      </c>
      <c r="I32" s="109">
        <v>0</v>
      </c>
      <c r="J32" s="108">
        <f t="shared" ref="J32:J53" si="2">I32+H32+D32</f>
        <v>1772</v>
      </c>
      <c r="K32" s="108"/>
      <c r="L32" s="110"/>
      <c r="M32" s="99"/>
    </row>
    <row r="33" spans="1:13">
      <c r="A33" s="102">
        <v>20</v>
      </c>
      <c r="B33" s="99" t="s">
        <v>107</v>
      </c>
      <c r="C33" s="99" t="s">
        <v>108</v>
      </c>
      <c r="D33" s="104">
        <v>1500</v>
      </c>
      <c r="E33" s="92">
        <v>577</v>
      </c>
      <c r="F33" s="92">
        <v>578</v>
      </c>
      <c r="G33" s="104">
        <f t="shared" ref="G33:G53" si="3">F33-E33</f>
        <v>1</v>
      </c>
      <c r="H33" s="108">
        <f>G33*D8</f>
        <v>17</v>
      </c>
      <c r="I33" s="70">
        <v>0</v>
      </c>
      <c r="J33" s="108">
        <f t="shared" si="2"/>
        <v>1517</v>
      </c>
      <c r="K33" s="108"/>
      <c r="L33" s="110"/>
      <c r="M33" s="99"/>
    </row>
    <row r="34" spans="1:13">
      <c r="A34" s="102">
        <v>21</v>
      </c>
      <c r="B34" s="99" t="s">
        <v>109</v>
      </c>
      <c r="C34" s="99" t="s">
        <v>110</v>
      </c>
      <c r="D34" s="104">
        <v>1500</v>
      </c>
      <c r="E34" s="92">
        <v>1467</v>
      </c>
      <c r="F34" s="92">
        <v>1467</v>
      </c>
      <c r="G34" s="107">
        <f t="shared" si="3"/>
        <v>0</v>
      </c>
      <c r="H34" s="105">
        <f>G34*D8</f>
        <v>0</v>
      </c>
      <c r="I34" s="70">
        <v>0</v>
      </c>
      <c r="J34" s="108">
        <f t="shared" si="2"/>
        <v>1500</v>
      </c>
      <c r="K34" s="108"/>
      <c r="L34" s="110"/>
      <c r="M34" s="99"/>
    </row>
    <row r="35" spans="1:13">
      <c r="A35" s="102">
        <v>22</v>
      </c>
      <c r="B35" s="99" t="s">
        <v>111</v>
      </c>
      <c r="C35" s="99" t="s">
        <v>112</v>
      </c>
      <c r="D35" s="104">
        <v>1500</v>
      </c>
      <c r="E35" s="92">
        <v>420</v>
      </c>
      <c r="F35" s="92">
        <v>442</v>
      </c>
      <c r="G35" s="104">
        <f t="shared" si="3"/>
        <v>22</v>
      </c>
      <c r="H35" s="108">
        <f>G35*D8</f>
        <v>374</v>
      </c>
      <c r="I35" s="70">
        <v>0</v>
      </c>
      <c r="J35" s="108">
        <f t="shared" si="2"/>
        <v>1874</v>
      </c>
      <c r="K35" s="108"/>
      <c r="L35" s="110"/>
      <c r="M35" s="99"/>
    </row>
    <row r="36" spans="1:13">
      <c r="A36" s="102">
        <v>23</v>
      </c>
      <c r="B36" s="99" t="s">
        <v>113</v>
      </c>
      <c r="C36" s="99" t="s">
        <v>114</v>
      </c>
      <c r="D36" s="104">
        <v>1500</v>
      </c>
      <c r="E36" s="92">
        <v>64</v>
      </c>
      <c r="F36" s="92">
        <v>74</v>
      </c>
      <c r="G36" s="107">
        <f t="shared" si="3"/>
        <v>10</v>
      </c>
      <c r="H36" s="108">
        <f>G36*D8</f>
        <v>170</v>
      </c>
      <c r="I36" s="70">
        <v>0</v>
      </c>
      <c r="J36" s="108">
        <f t="shared" si="2"/>
        <v>1670</v>
      </c>
      <c r="K36" s="108"/>
      <c r="L36" s="110"/>
      <c r="M36" s="99"/>
    </row>
    <row r="37" spans="1:13">
      <c r="A37" s="102">
        <v>24</v>
      </c>
      <c r="B37" s="99" t="s">
        <v>115</v>
      </c>
      <c r="C37" s="99" t="s">
        <v>116</v>
      </c>
      <c r="D37" s="104">
        <v>1500</v>
      </c>
      <c r="E37" s="92">
        <v>380</v>
      </c>
      <c r="F37" s="92">
        <v>391</v>
      </c>
      <c r="G37" s="104">
        <f t="shared" si="3"/>
        <v>11</v>
      </c>
      <c r="H37" s="105">
        <f>G37*D8</f>
        <v>187</v>
      </c>
      <c r="I37" s="70">
        <v>0</v>
      </c>
      <c r="J37" s="108">
        <f t="shared" si="2"/>
        <v>1687</v>
      </c>
      <c r="K37" s="108"/>
      <c r="L37" s="110"/>
      <c r="M37" s="99"/>
    </row>
    <row r="38" spans="1:13">
      <c r="A38" s="102">
        <v>25</v>
      </c>
      <c r="B38" s="99" t="s">
        <v>117</v>
      </c>
      <c r="C38" s="99" t="s">
        <v>118</v>
      </c>
      <c r="D38" s="104">
        <v>1500</v>
      </c>
      <c r="E38" s="92">
        <v>163</v>
      </c>
      <c r="F38" s="92">
        <v>176</v>
      </c>
      <c r="G38" s="107">
        <f t="shared" si="3"/>
        <v>13</v>
      </c>
      <c r="H38" s="108">
        <f>G38*D8</f>
        <v>221</v>
      </c>
      <c r="I38" s="70">
        <v>0</v>
      </c>
      <c r="J38" s="108">
        <f t="shared" si="2"/>
        <v>1721</v>
      </c>
      <c r="K38" s="108"/>
      <c r="L38" s="110"/>
      <c r="M38" s="99"/>
    </row>
    <row r="39" spans="1:13">
      <c r="A39" s="102">
        <v>26</v>
      </c>
      <c r="B39" s="99" t="s">
        <v>119</v>
      </c>
      <c r="C39" s="99" t="s">
        <v>92</v>
      </c>
      <c r="D39" s="104">
        <v>1500</v>
      </c>
      <c r="E39" s="92">
        <v>0</v>
      </c>
      <c r="F39" s="92">
        <v>9</v>
      </c>
      <c r="G39" s="104">
        <f t="shared" si="3"/>
        <v>9</v>
      </c>
      <c r="H39" s="108">
        <f>G39*D8</f>
        <v>153</v>
      </c>
      <c r="I39" s="109">
        <v>0</v>
      </c>
      <c r="J39" s="108">
        <f t="shared" si="2"/>
        <v>1653</v>
      </c>
      <c r="K39" s="108"/>
      <c r="L39" s="110"/>
      <c r="M39" s="99"/>
    </row>
    <row r="40" spans="1:13">
      <c r="A40" s="102">
        <v>27</v>
      </c>
      <c r="B40" s="99" t="s">
        <v>120</v>
      </c>
      <c r="C40" s="99" t="s">
        <v>121</v>
      </c>
      <c r="D40" s="104">
        <v>1500</v>
      </c>
      <c r="E40" s="92">
        <v>452</v>
      </c>
      <c r="F40" s="92">
        <v>477</v>
      </c>
      <c r="G40" s="107">
        <f t="shared" si="3"/>
        <v>25</v>
      </c>
      <c r="H40" s="105">
        <f>G40*D8</f>
        <v>425</v>
      </c>
      <c r="I40" s="70">
        <v>0</v>
      </c>
      <c r="J40" s="108">
        <f t="shared" si="2"/>
        <v>1925</v>
      </c>
      <c r="K40" s="108"/>
      <c r="L40" s="110"/>
      <c r="M40" s="99"/>
    </row>
    <row r="41" spans="1:13">
      <c r="A41" s="102">
        <v>28</v>
      </c>
      <c r="B41" s="99" t="s">
        <v>40</v>
      </c>
      <c r="C41" s="99" t="s">
        <v>122</v>
      </c>
      <c r="D41" s="104">
        <v>1500</v>
      </c>
      <c r="E41" s="92">
        <v>121</v>
      </c>
      <c r="F41" s="92">
        <v>137</v>
      </c>
      <c r="G41" s="104">
        <f t="shared" si="3"/>
        <v>16</v>
      </c>
      <c r="H41" s="108">
        <f>G41*D8</f>
        <v>272</v>
      </c>
      <c r="I41" s="70">
        <v>100</v>
      </c>
      <c r="J41" s="108">
        <f t="shared" si="2"/>
        <v>1872</v>
      </c>
      <c r="K41" s="108"/>
      <c r="L41" s="110"/>
      <c r="M41" s="99"/>
    </row>
    <row r="42" spans="1:13">
      <c r="A42" s="102">
        <v>29</v>
      </c>
      <c r="B42" s="99" t="s">
        <v>42</v>
      </c>
      <c r="C42" s="99" t="s">
        <v>123</v>
      </c>
      <c r="D42" s="104">
        <v>1500</v>
      </c>
      <c r="E42" s="92">
        <v>497</v>
      </c>
      <c r="F42" s="111">
        <v>502</v>
      </c>
      <c r="G42" s="107">
        <f t="shared" si="3"/>
        <v>5</v>
      </c>
      <c r="H42" s="109">
        <f>G42*D8+493</f>
        <v>578</v>
      </c>
      <c r="I42" s="109">
        <v>3872</v>
      </c>
      <c r="J42" s="108">
        <f t="shared" si="2"/>
        <v>5950</v>
      </c>
      <c r="K42" s="108"/>
      <c r="L42" s="110"/>
      <c r="M42" s="99" t="s">
        <v>124</v>
      </c>
    </row>
    <row r="43" spans="1:13">
      <c r="A43" s="102">
        <v>30</v>
      </c>
      <c r="B43" s="99" t="s">
        <v>125</v>
      </c>
      <c r="C43" s="99" t="s">
        <v>126</v>
      </c>
      <c r="D43" s="104">
        <v>1500</v>
      </c>
      <c r="E43" s="92">
        <v>667</v>
      </c>
      <c r="F43" s="92">
        <v>667</v>
      </c>
      <c r="G43" s="104">
        <f t="shared" si="3"/>
        <v>0</v>
      </c>
      <c r="H43" s="105">
        <f>G43*D8</f>
        <v>0</v>
      </c>
      <c r="I43" s="109">
        <v>0</v>
      </c>
      <c r="J43" s="108">
        <f t="shared" si="2"/>
        <v>1500</v>
      </c>
      <c r="K43" s="108"/>
      <c r="L43" s="110"/>
      <c r="M43" s="99"/>
    </row>
    <row r="44" spans="1:13">
      <c r="A44" s="102">
        <v>31</v>
      </c>
      <c r="B44" s="99" t="s">
        <v>127</v>
      </c>
      <c r="C44" s="99" t="s">
        <v>128</v>
      </c>
      <c r="D44" s="104">
        <v>1500</v>
      </c>
      <c r="E44" s="92">
        <v>768</v>
      </c>
      <c r="F44" s="92">
        <v>769</v>
      </c>
      <c r="G44" s="107">
        <f t="shared" si="3"/>
        <v>1</v>
      </c>
      <c r="H44" s="108">
        <f>G44*D8</f>
        <v>17</v>
      </c>
      <c r="I44" s="70">
        <v>0</v>
      </c>
      <c r="J44" s="108">
        <f t="shared" si="2"/>
        <v>1517</v>
      </c>
      <c r="K44" s="108"/>
      <c r="L44" s="110"/>
      <c r="M44" s="99"/>
    </row>
    <row r="45" spans="1:13">
      <c r="A45" s="102">
        <v>32</v>
      </c>
      <c r="B45" s="99" t="s">
        <v>129</v>
      </c>
      <c r="C45" s="99" t="s">
        <v>130</v>
      </c>
      <c r="D45" s="104">
        <v>1500</v>
      </c>
      <c r="E45" s="92">
        <v>149</v>
      </c>
      <c r="F45" s="92">
        <v>161</v>
      </c>
      <c r="G45" s="104">
        <f t="shared" si="3"/>
        <v>12</v>
      </c>
      <c r="H45" s="108">
        <f>G45*D8</f>
        <v>204</v>
      </c>
      <c r="I45" s="70">
        <v>0</v>
      </c>
      <c r="J45" s="108">
        <f t="shared" si="2"/>
        <v>1704</v>
      </c>
      <c r="K45" s="112"/>
      <c r="L45" s="110"/>
      <c r="M45" s="99"/>
    </row>
    <row r="46" spans="1:13">
      <c r="A46" s="102">
        <v>33</v>
      </c>
      <c r="B46" s="99" t="s">
        <v>131</v>
      </c>
      <c r="C46" s="99" t="s">
        <v>132</v>
      </c>
      <c r="D46" s="104">
        <v>1500</v>
      </c>
      <c r="E46" s="92">
        <v>421</v>
      </c>
      <c r="F46" s="92">
        <v>428</v>
      </c>
      <c r="G46" s="107">
        <f t="shared" si="3"/>
        <v>7</v>
      </c>
      <c r="H46" s="105">
        <f>G46*D8</f>
        <v>119</v>
      </c>
      <c r="I46" s="70">
        <v>0</v>
      </c>
      <c r="J46" s="108">
        <f t="shared" si="2"/>
        <v>1619</v>
      </c>
      <c r="K46" s="108"/>
      <c r="L46" s="110"/>
      <c r="M46" s="99"/>
    </row>
    <row r="47" spans="1:13">
      <c r="A47" s="102">
        <v>34</v>
      </c>
      <c r="B47" s="99" t="s">
        <v>133</v>
      </c>
      <c r="C47" s="99" t="s">
        <v>134</v>
      </c>
      <c r="D47" s="104">
        <v>1500</v>
      </c>
      <c r="E47" s="92">
        <v>145</v>
      </c>
      <c r="F47" s="92">
        <v>156</v>
      </c>
      <c r="G47" s="104">
        <f t="shared" si="3"/>
        <v>11</v>
      </c>
      <c r="H47" s="108">
        <f>G47*D8</f>
        <v>187</v>
      </c>
      <c r="I47" s="109">
        <v>-17</v>
      </c>
      <c r="J47" s="108">
        <f t="shared" si="2"/>
        <v>1670</v>
      </c>
      <c r="K47" s="108"/>
      <c r="L47" s="110"/>
      <c r="M47" s="99"/>
    </row>
    <row r="48" spans="1:13">
      <c r="A48" s="102">
        <v>35</v>
      </c>
      <c r="B48" s="99" t="s">
        <v>44</v>
      </c>
      <c r="C48" s="99" t="s">
        <v>135</v>
      </c>
      <c r="D48" s="104">
        <v>1500</v>
      </c>
      <c r="E48" s="92">
        <v>515</v>
      </c>
      <c r="F48" s="92">
        <v>515</v>
      </c>
      <c r="G48" s="107">
        <f t="shared" si="3"/>
        <v>0</v>
      </c>
      <c r="H48" s="108">
        <f>G48*D8</f>
        <v>0</v>
      </c>
      <c r="I48" s="70">
        <v>6000</v>
      </c>
      <c r="J48" s="108">
        <f t="shared" si="2"/>
        <v>7500</v>
      </c>
      <c r="K48" s="112"/>
      <c r="L48" s="110"/>
      <c r="M48" s="99"/>
    </row>
    <row r="49" spans="1:13">
      <c r="A49" s="102">
        <v>36</v>
      </c>
      <c r="B49" s="99" t="s">
        <v>136</v>
      </c>
      <c r="C49" s="99" t="s">
        <v>137</v>
      </c>
      <c r="D49" s="104">
        <v>1500</v>
      </c>
      <c r="E49" s="92">
        <v>1030</v>
      </c>
      <c r="F49" s="92">
        <v>1033</v>
      </c>
      <c r="G49" s="104">
        <f t="shared" si="3"/>
        <v>3</v>
      </c>
      <c r="H49" s="105">
        <f>G49*D8</f>
        <v>51</v>
      </c>
      <c r="I49" s="70">
        <v>0</v>
      </c>
      <c r="J49" s="108">
        <f t="shared" si="2"/>
        <v>1551</v>
      </c>
      <c r="K49" s="108"/>
      <c r="L49" s="110"/>
      <c r="M49" s="99"/>
    </row>
    <row r="50" spans="1:13">
      <c r="A50" s="102">
        <v>37</v>
      </c>
      <c r="B50" s="99" t="s">
        <v>138</v>
      </c>
      <c r="C50" s="99" t="s">
        <v>139</v>
      </c>
      <c r="D50" s="104">
        <v>1500</v>
      </c>
      <c r="E50" s="92">
        <v>104</v>
      </c>
      <c r="F50" s="92">
        <v>110</v>
      </c>
      <c r="G50" s="107">
        <f t="shared" si="3"/>
        <v>6</v>
      </c>
      <c r="H50" s="108">
        <f>G50*D8</f>
        <v>102</v>
      </c>
      <c r="I50" s="70">
        <v>0</v>
      </c>
      <c r="J50" s="108">
        <f t="shared" si="2"/>
        <v>1602</v>
      </c>
      <c r="K50" s="108"/>
      <c r="L50" s="110"/>
      <c r="M50" s="99"/>
    </row>
    <row r="51" spans="1:13">
      <c r="A51" s="102">
        <v>38</v>
      </c>
      <c r="B51" s="99" t="s">
        <v>140</v>
      </c>
      <c r="C51" s="99" t="s">
        <v>141</v>
      </c>
      <c r="D51" s="104">
        <v>1500</v>
      </c>
      <c r="E51" s="92">
        <v>242</v>
      </c>
      <c r="F51" s="92">
        <v>255</v>
      </c>
      <c r="G51" s="104">
        <f t="shared" si="3"/>
        <v>13</v>
      </c>
      <c r="H51" s="108">
        <f>G51*D8</f>
        <v>221</v>
      </c>
      <c r="I51" s="70">
        <v>0</v>
      </c>
      <c r="J51" s="108">
        <f t="shared" si="2"/>
        <v>1721</v>
      </c>
      <c r="K51" s="108"/>
      <c r="L51" s="110"/>
      <c r="M51" s="99"/>
    </row>
    <row r="52" spans="1:13">
      <c r="A52" s="102">
        <v>39</v>
      </c>
      <c r="B52" s="99" t="s">
        <v>46</v>
      </c>
      <c r="C52" s="99" t="s">
        <v>142</v>
      </c>
      <c r="D52" s="104">
        <v>1500</v>
      </c>
      <c r="E52" s="92">
        <v>313</v>
      </c>
      <c r="F52" s="92">
        <v>315</v>
      </c>
      <c r="G52" s="107">
        <f t="shared" si="3"/>
        <v>2</v>
      </c>
      <c r="H52" s="105">
        <f>G52*D8</f>
        <v>34</v>
      </c>
      <c r="I52" s="109">
        <v>1668</v>
      </c>
      <c r="J52" s="108">
        <f t="shared" si="2"/>
        <v>3202</v>
      </c>
      <c r="K52" s="108"/>
      <c r="L52" s="110"/>
      <c r="M52" s="99"/>
    </row>
    <row r="53" spans="1:13">
      <c r="A53" s="102">
        <v>40</v>
      </c>
      <c r="B53" s="99" t="s">
        <v>143</v>
      </c>
      <c r="C53" s="99" t="s">
        <v>144</v>
      </c>
      <c r="D53" s="104">
        <v>1500</v>
      </c>
      <c r="E53" s="92">
        <v>75</v>
      </c>
      <c r="F53" s="92">
        <v>82</v>
      </c>
      <c r="G53" s="104">
        <f t="shared" si="3"/>
        <v>7</v>
      </c>
      <c r="H53" s="108">
        <f>G53*D8</f>
        <v>119</v>
      </c>
      <c r="I53" s="70">
        <v>0</v>
      </c>
      <c r="J53" s="108">
        <f t="shared" si="2"/>
        <v>1619</v>
      </c>
      <c r="K53" s="108"/>
      <c r="L53" s="110"/>
      <c r="M53" s="99"/>
    </row>
  </sheetData>
  <mergeCells count="39">
    <mergeCell ref="I29:I30"/>
    <mergeCell ref="J29:J30"/>
    <mergeCell ref="K29:K30"/>
    <mergeCell ref="L29:L30"/>
    <mergeCell ref="M29:M30"/>
    <mergeCell ref="I10:I11"/>
    <mergeCell ref="J10:J11"/>
    <mergeCell ref="K10:K11"/>
    <mergeCell ref="L10:L11"/>
    <mergeCell ref="M10:M11"/>
    <mergeCell ref="A29:A30"/>
    <mergeCell ref="B29:B30"/>
    <mergeCell ref="C29:C30"/>
    <mergeCell ref="D29:D30"/>
    <mergeCell ref="E29:H29"/>
    <mergeCell ref="A7:C7"/>
    <mergeCell ref="E7:G8"/>
    <mergeCell ref="A8:C8"/>
    <mergeCell ref="A10:A11"/>
    <mergeCell ref="B10:B11"/>
    <mergeCell ref="C10:C11"/>
    <mergeCell ref="D10:D11"/>
    <mergeCell ref="E10:H10"/>
    <mergeCell ref="D4:E4"/>
    <mergeCell ref="F4:G4"/>
    <mergeCell ref="A5:C5"/>
    <mergeCell ref="D5:E5"/>
    <mergeCell ref="F5:G5"/>
    <mergeCell ref="A6:G6"/>
    <mergeCell ref="A1:H1"/>
    <mergeCell ref="I1:M1"/>
    <mergeCell ref="A2:C2"/>
    <mergeCell ref="D2:E2"/>
    <mergeCell ref="F2:G2"/>
    <mergeCell ref="I2:M9"/>
    <mergeCell ref="A3:C3"/>
    <mergeCell ref="D3:E3"/>
    <mergeCell ref="F3:G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4BE5-7604-4EE7-A6FD-61B83903C600}">
  <dimension ref="A1"/>
  <sheetViews>
    <sheetView workbookViewId="0">
      <selection activeCell="D21" sqref="D21"/>
    </sheetView>
  </sheetViews>
  <sheetFormatPr defaultRowHeight="14.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Aug- 21Balance sheet</vt:lpstr>
      <vt:lpstr>Sept-21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</dc:creator>
  <cp:lastModifiedBy>lllll</cp:lastModifiedBy>
  <dcterms:created xsi:type="dcterms:W3CDTF">2021-09-10T14:46:32Z</dcterms:created>
  <dcterms:modified xsi:type="dcterms:W3CDTF">2021-09-10T14:56:29Z</dcterms:modified>
</cp:coreProperties>
</file>